
<file path=[Content_Types].xml><?xml version="1.0" encoding="utf-8"?>
<Types xmlns="http://schemas.openxmlformats.org/package/2006/content-types">
  <Default Extension="bin" ContentType="application/vnd.ms-office.activeX"/>
  <Default Extension="emf" ContentType="image/x-emf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activeX/activeX1.xml" ContentType="application/vnd.ms-office.activeX+xml"/>
  <Override PartName="/xl/drawings/drawing2.xml" ContentType="application/vnd.openxmlformats-officedocument.drawing+xml"/>
  <Override PartName="/xl/activeX/activeX2.xml" ContentType="application/vnd.ms-office.activeX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tables/table1.xml" ContentType="application/vnd.openxmlformats-officedocument.spreadsheetml.table+xml"/>
  <Override PartName="/xl/queryTables/queryTable1.xml" ContentType="application/vnd.openxmlformats-officedocument.spreadsheetml.queryTable+xml"/>
  <Override PartName="/xl/tables/table2.xml" ContentType="application/vnd.openxmlformats-officedocument.spreadsheetml.table+xml"/>
  <Override PartName="/xl/queryTables/queryTable2.xml" ContentType="application/vnd.openxmlformats-officedocument.spreadsheetml.queryTable+xml"/>
  <Override PartName="/xl/tables/table3.xml" ContentType="application/vnd.openxmlformats-officedocument.spreadsheetml.table+xml"/>
  <Override PartName="/xl/queryTables/queryTable3.xml" ContentType="application/vnd.openxmlformats-officedocument.spreadsheetml.queryTable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customXml/itemProps5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028"/>
  <workbookPr/>
  <mc:AlternateContent xmlns:mc="http://schemas.openxmlformats.org/markup-compatibility/2006">
    <mc:Choice Requires="x15">
      <x15ac:absPath xmlns:x15ac="http://schemas.microsoft.com/office/spreadsheetml/2010/11/ac" url="https://qmulprod.sharepoint.com/sites/CEGDashboards/Shared Documents/Dashboard Checking/WF/"/>
    </mc:Choice>
  </mc:AlternateContent>
  <xr:revisionPtr revIDLastSave="2" documentId="8_{1D94E492-F170-4434-831C-EC1188CF5DCB}" xr6:coauthVersionLast="47" xr6:coauthVersionMax="47" xr10:uidLastSave="{C93F4DDB-50D4-4D53-BB82-9A6C63E52E27}"/>
  <bookViews>
    <workbookView xWindow="-120" yWindow="-120" windowWidth="29040" windowHeight="15840" xr2:uid="{00000000-000D-0000-FFFF-FFFF00000000}"/>
  </bookViews>
  <sheets>
    <sheet name="Report" sheetId="3" r:id="rId1"/>
    <sheet name="Home" sheetId="4" r:id="rId2"/>
    <sheet name="Control" sheetId="9" state="hidden" r:id="rId3"/>
    <sheet name="Practice" sheetId="8" state="hidden" r:id="rId4"/>
    <sheet name="Sheet2" sheetId="5" state="hidden" r:id="rId5"/>
    <sheet name="PracticeTable" sheetId="6" state="hidden" r:id="rId6"/>
    <sheet name="DATA" sheetId="7" state="hidden" r:id="rId7"/>
    <sheet name="Sheet1" sheetId="10" state="hidden" r:id="rId8"/>
  </sheets>
  <definedNames>
    <definedName name="Data">#REF!</definedName>
    <definedName name="ExternalData_1" localSheetId="6" hidden="1">DATA!$A$1:$N$274</definedName>
    <definedName name="ExternalData_1" localSheetId="5" hidden="1">PracticeTable!$A$1:$R$273</definedName>
    <definedName name="ExternalData_1" localSheetId="4" hidden="1">Sheet2!$A$1:$G$5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K3" i="9" l="1"/>
  <c r="O3" i="9" s="1"/>
  <c r="A3" i="10" s="1"/>
  <c r="G9" i="10" l="1"/>
  <c r="E16" i="10" l="1"/>
  <c r="I6" i="10" s="1"/>
  <c r="E20" i="10"/>
  <c r="M6" i="10" s="1"/>
  <c r="E24" i="10"/>
  <c r="Q6" i="10" s="1"/>
  <c r="C19" i="10"/>
  <c r="C23" i="10"/>
  <c r="B18" i="10"/>
  <c r="B22" i="10"/>
  <c r="E17" i="10"/>
  <c r="J6" i="10" s="1"/>
  <c r="E21" i="10"/>
  <c r="N6" i="10" s="1"/>
  <c r="C16" i="10"/>
  <c r="C20" i="10"/>
  <c r="C24" i="10"/>
  <c r="B19" i="10"/>
  <c r="B23" i="10"/>
  <c r="E18" i="10"/>
  <c r="K6" i="10" s="1"/>
  <c r="E22" i="10"/>
  <c r="O6" i="10" s="1"/>
  <c r="C17" i="10"/>
  <c r="C21" i="10"/>
  <c r="B16" i="10"/>
  <c r="B20" i="10"/>
  <c r="B24" i="10"/>
  <c r="E19" i="10"/>
  <c r="L6" i="10" s="1"/>
  <c r="E23" i="10"/>
  <c r="P6" i="10" s="1"/>
  <c r="C18" i="10"/>
  <c r="C22" i="10"/>
  <c r="B17" i="10"/>
  <c r="B21" i="10"/>
  <c r="E14" i="10"/>
  <c r="B15" i="10"/>
  <c r="E15" i="10"/>
  <c r="E13" i="10"/>
  <c r="B14" i="10"/>
  <c r="C13" i="10"/>
  <c r="C15" i="10"/>
  <c r="B13" i="10"/>
  <c r="C14" i="10"/>
  <c r="C54" i="3"/>
  <c r="E9" i="3" s="1"/>
  <c r="G2" i="9"/>
  <c r="B23" i="4" s="1"/>
  <c r="O5" i="10" l="1"/>
  <c r="H5" i="10"/>
  <c r="N5" i="10"/>
  <c r="F5" i="10"/>
  <c r="K5" i="10"/>
  <c r="I5" i="10"/>
  <c r="P5" i="10"/>
  <c r="G5" i="10"/>
  <c r="Q5" i="10"/>
  <c r="L5" i="10"/>
  <c r="M5" i="10"/>
  <c r="J5" i="10"/>
  <c r="B7" i="4"/>
  <c r="M17" i="3" l="1"/>
  <c r="M18" i="3"/>
  <c r="M19" i="3"/>
  <c r="M20" i="3"/>
  <c r="M23" i="3"/>
  <c r="M24" i="3"/>
  <c r="M27" i="3"/>
  <c r="M28" i="3"/>
  <c r="M29" i="3"/>
  <c r="M30" i="3"/>
  <c r="M31" i="3"/>
  <c r="M32" i="3"/>
  <c r="M35" i="3"/>
  <c r="M36" i="3"/>
  <c r="M37" i="3"/>
  <c r="M38" i="3"/>
  <c r="M39" i="3"/>
  <c r="M42" i="3"/>
  <c r="M43" i="3"/>
  <c r="M44" i="3"/>
  <c r="M45" i="3"/>
  <c r="M48" i="3"/>
  <c r="M49" i="3"/>
  <c r="M50" i="3"/>
  <c r="M51" i="3"/>
  <c r="M47" i="3"/>
  <c r="M41" i="3"/>
  <c r="M34" i="3"/>
  <c r="M26" i="3"/>
  <c r="M22" i="3"/>
  <c r="K23" i="3"/>
  <c r="K24" i="3"/>
  <c r="K27" i="3"/>
  <c r="K28" i="3"/>
  <c r="K29" i="3"/>
  <c r="K30" i="3"/>
  <c r="K31" i="3"/>
  <c r="K32" i="3"/>
  <c r="K35" i="3"/>
  <c r="K36" i="3"/>
  <c r="K37" i="3"/>
  <c r="K38" i="3"/>
  <c r="K39" i="3"/>
  <c r="K42" i="3"/>
  <c r="K43" i="3"/>
  <c r="K44" i="3"/>
  <c r="K45" i="3"/>
  <c r="K48" i="3"/>
  <c r="K49" i="3"/>
  <c r="K50" i="3"/>
  <c r="K51" i="3"/>
  <c r="K47" i="3"/>
  <c r="K41" i="3"/>
  <c r="K34" i="3"/>
  <c r="K26" i="3"/>
  <c r="K22" i="3"/>
  <c r="J23" i="3"/>
  <c r="J24" i="3"/>
  <c r="J22" i="3"/>
  <c r="J27" i="3"/>
  <c r="J28" i="3"/>
  <c r="J29" i="3"/>
  <c r="J30" i="3"/>
  <c r="J31" i="3"/>
  <c r="J32" i="3"/>
  <c r="J35" i="3"/>
  <c r="J36" i="3"/>
  <c r="J37" i="3"/>
  <c r="J38" i="3"/>
  <c r="J39" i="3"/>
  <c r="J42" i="3"/>
  <c r="J43" i="3"/>
  <c r="J44" i="3"/>
  <c r="J45" i="3"/>
  <c r="J48" i="3"/>
  <c r="J49" i="3"/>
  <c r="J50" i="3"/>
  <c r="J51" i="3"/>
  <c r="J47" i="3"/>
  <c r="J41" i="3"/>
  <c r="J34" i="3"/>
  <c r="J26" i="3"/>
  <c r="H17" i="3"/>
  <c r="H18" i="3"/>
  <c r="H19" i="3"/>
  <c r="H20" i="3"/>
  <c r="H23" i="3"/>
  <c r="H24" i="3"/>
  <c r="H32" i="3"/>
  <c r="H27" i="3"/>
  <c r="H28" i="3"/>
  <c r="H29" i="3"/>
  <c r="H30" i="3"/>
  <c r="H31" i="3"/>
  <c r="H35" i="3"/>
  <c r="H36" i="3"/>
  <c r="H37" i="3"/>
  <c r="H38" i="3"/>
  <c r="H39" i="3"/>
  <c r="H42" i="3"/>
  <c r="H43" i="3"/>
  <c r="H44" i="3"/>
  <c r="H45" i="3"/>
  <c r="H48" i="3"/>
  <c r="H49" i="3"/>
  <c r="H50" i="3"/>
  <c r="H51" i="3"/>
  <c r="H47" i="3"/>
  <c r="H41" i="3"/>
  <c r="H34" i="3"/>
  <c r="H26" i="3"/>
  <c r="H22" i="3"/>
  <c r="F17" i="3"/>
  <c r="F18" i="3"/>
  <c r="F19" i="3"/>
  <c r="F20" i="3"/>
  <c r="F23" i="3"/>
  <c r="F24" i="3"/>
  <c r="F27" i="3"/>
  <c r="F28" i="3"/>
  <c r="F29" i="3"/>
  <c r="F30" i="3"/>
  <c r="F31" i="3"/>
  <c r="F32" i="3"/>
  <c r="F35" i="3"/>
  <c r="F36" i="3"/>
  <c r="F37" i="3"/>
  <c r="F38" i="3"/>
  <c r="F39" i="3"/>
  <c r="F42" i="3"/>
  <c r="F43" i="3"/>
  <c r="F44" i="3"/>
  <c r="F45" i="3"/>
  <c r="F48" i="3"/>
  <c r="F49" i="3"/>
  <c r="F50" i="3"/>
  <c r="F51" i="3"/>
  <c r="F47" i="3"/>
  <c r="F41" i="3"/>
  <c r="F34" i="3"/>
  <c r="F26" i="3"/>
  <c r="F22" i="3"/>
  <c r="F16" i="3"/>
  <c r="E48" i="3"/>
  <c r="E49" i="3"/>
  <c r="E50" i="3"/>
  <c r="E51" i="3"/>
  <c r="E42" i="3"/>
  <c r="E43" i="3"/>
  <c r="E44" i="3"/>
  <c r="E45" i="3"/>
  <c r="E35" i="3"/>
  <c r="E36" i="3"/>
  <c r="E37" i="3"/>
  <c r="E38" i="3"/>
  <c r="E39" i="3"/>
  <c r="E27" i="3"/>
  <c r="E28" i="3"/>
  <c r="E29" i="3"/>
  <c r="E30" i="3"/>
  <c r="E31" i="3"/>
  <c r="E32" i="3"/>
  <c r="E47" i="3"/>
  <c r="E41" i="3"/>
  <c r="E34" i="3"/>
  <c r="E26" i="3"/>
  <c r="E23" i="3"/>
  <c r="E24" i="3"/>
  <c r="E22" i="3"/>
  <c r="E33" i="3" l="1"/>
  <c r="F25" i="3"/>
  <c r="F52" i="3"/>
  <c r="G48" i="3"/>
  <c r="G42" i="3"/>
  <c r="G36" i="3"/>
  <c r="G30" i="3"/>
  <c r="G24" i="3"/>
  <c r="I34" i="3"/>
  <c r="I50" i="3"/>
  <c r="I44" i="3"/>
  <c r="I38" i="3"/>
  <c r="I31" i="3"/>
  <c r="I27" i="3"/>
  <c r="I20" i="3"/>
  <c r="J33" i="3"/>
  <c r="K40" i="3"/>
  <c r="L50" i="3"/>
  <c r="L44" i="3"/>
  <c r="L38" i="3"/>
  <c r="L32" i="3"/>
  <c r="L28" i="3"/>
  <c r="M25" i="3"/>
  <c r="M52" i="3"/>
  <c r="N48" i="3"/>
  <c r="N42" i="3"/>
  <c r="N36" i="3"/>
  <c r="N30" i="3"/>
  <c r="N24" i="3"/>
  <c r="G49" i="3"/>
  <c r="E25" i="3"/>
  <c r="E40" i="3"/>
  <c r="G26" i="3"/>
  <c r="G51" i="3"/>
  <c r="G45" i="3"/>
  <c r="G39" i="3"/>
  <c r="G35" i="3"/>
  <c r="G29" i="3"/>
  <c r="G23" i="3"/>
  <c r="H46" i="3"/>
  <c r="I49" i="3"/>
  <c r="I43" i="3"/>
  <c r="I37" i="3"/>
  <c r="I30" i="3"/>
  <c r="I32" i="3"/>
  <c r="I19" i="3"/>
  <c r="J40" i="3"/>
  <c r="L41" i="3"/>
  <c r="L49" i="3"/>
  <c r="L43" i="3"/>
  <c r="L37" i="3"/>
  <c r="L31" i="3"/>
  <c r="L27" i="3"/>
  <c r="N26" i="3"/>
  <c r="N51" i="3"/>
  <c r="N45" i="3"/>
  <c r="N39" i="3"/>
  <c r="N35" i="3"/>
  <c r="N29" i="3"/>
  <c r="N23" i="3"/>
  <c r="E46" i="3"/>
  <c r="F40" i="3"/>
  <c r="G50" i="3"/>
  <c r="G44" i="3"/>
  <c r="G38" i="3"/>
  <c r="G32" i="3"/>
  <c r="G28" i="3"/>
  <c r="I22" i="3"/>
  <c r="I47" i="3"/>
  <c r="I48" i="3"/>
  <c r="I42" i="3"/>
  <c r="I36" i="3"/>
  <c r="I29" i="3"/>
  <c r="I24" i="3"/>
  <c r="I18" i="3"/>
  <c r="J46" i="3"/>
  <c r="L22" i="3"/>
  <c r="K52" i="3"/>
  <c r="L48" i="3"/>
  <c r="L42" i="3"/>
  <c r="L36" i="3"/>
  <c r="L30" i="3"/>
  <c r="L24" i="3"/>
  <c r="M40" i="3"/>
  <c r="N50" i="3"/>
  <c r="N44" i="3"/>
  <c r="N38" i="3"/>
  <c r="N32" i="3"/>
  <c r="N28" i="3"/>
  <c r="E52" i="3"/>
  <c r="G41" i="3"/>
  <c r="G43" i="3"/>
  <c r="G37" i="3"/>
  <c r="G31" i="3"/>
  <c r="G27" i="3"/>
  <c r="H33" i="3"/>
  <c r="I51" i="3"/>
  <c r="I45" i="3"/>
  <c r="I39" i="3"/>
  <c r="I35" i="3"/>
  <c r="I28" i="3"/>
  <c r="I23" i="3"/>
  <c r="I17" i="3"/>
  <c r="J52" i="3"/>
  <c r="J25" i="3"/>
  <c r="L26" i="3"/>
  <c r="L51" i="3"/>
  <c r="L45" i="3"/>
  <c r="L39" i="3"/>
  <c r="L35" i="3"/>
  <c r="L29" i="3"/>
  <c r="L23" i="3"/>
  <c r="M46" i="3"/>
  <c r="N49" i="3"/>
  <c r="N43" i="3"/>
  <c r="N37" i="3"/>
  <c r="N31" i="3"/>
  <c r="N27" i="3"/>
  <c r="G47" i="3"/>
  <c r="I26" i="3"/>
  <c r="N22" i="3"/>
  <c r="N41" i="3"/>
  <c r="H25" i="3"/>
  <c r="K33" i="3"/>
  <c r="H40" i="3"/>
  <c r="K46" i="3"/>
  <c r="H52" i="3"/>
  <c r="G22" i="3"/>
  <c r="G34" i="3"/>
  <c r="L47" i="3"/>
  <c r="N47" i="3"/>
  <c r="F21" i="3"/>
  <c r="F33" i="3"/>
  <c r="M33" i="3"/>
  <c r="F46" i="3"/>
  <c r="I41" i="3"/>
  <c r="L34" i="3"/>
  <c r="N34" i="3"/>
  <c r="K25" i="3"/>
  <c r="M16" i="3"/>
  <c r="K17" i="3"/>
  <c r="K18" i="3"/>
  <c r="N18" i="3" s="1"/>
  <c r="K19" i="3"/>
  <c r="N19" i="3" s="1"/>
  <c r="K20" i="3"/>
  <c r="K16" i="3"/>
  <c r="J17" i="3"/>
  <c r="J18" i="3"/>
  <c r="J19" i="3"/>
  <c r="J20" i="3"/>
  <c r="J16" i="3"/>
  <c r="H16" i="3"/>
  <c r="E17" i="3"/>
  <c r="G17" i="3" s="1"/>
  <c r="E18" i="3"/>
  <c r="G18" i="3" s="1"/>
  <c r="E19" i="3"/>
  <c r="G19" i="3" s="1"/>
  <c r="E20" i="3"/>
  <c r="G20" i="3" s="1"/>
  <c r="E16" i="3"/>
  <c r="M8" i="3"/>
  <c r="M9" i="3"/>
  <c r="M10" i="3"/>
  <c r="M11" i="3"/>
  <c r="M12" i="3"/>
  <c r="M13" i="3"/>
  <c r="M14" i="3"/>
  <c r="M7" i="3"/>
  <c r="K8" i="3"/>
  <c r="K9" i="3"/>
  <c r="K10" i="3"/>
  <c r="K11" i="3"/>
  <c r="K12" i="3"/>
  <c r="K13" i="3"/>
  <c r="K14" i="3"/>
  <c r="K7" i="3"/>
  <c r="J8" i="3"/>
  <c r="J9" i="3"/>
  <c r="J10" i="3"/>
  <c r="J11" i="3"/>
  <c r="J12" i="3"/>
  <c r="J13" i="3"/>
  <c r="J14" i="3"/>
  <c r="J7" i="3"/>
  <c r="H8" i="3"/>
  <c r="H9" i="3"/>
  <c r="H10" i="3"/>
  <c r="H11" i="3"/>
  <c r="H12" i="3"/>
  <c r="H13" i="3"/>
  <c r="H14" i="3"/>
  <c r="H7" i="3"/>
  <c r="F8" i="3"/>
  <c r="F9" i="3"/>
  <c r="F10" i="3"/>
  <c r="F11" i="3"/>
  <c r="F12" i="3"/>
  <c r="F13" i="3"/>
  <c r="F14" i="3"/>
  <c r="F7" i="3"/>
  <c r="E14" i="3"/>
  <c r="E8" i="3"/>
  <c r="E10" i="3"/>
  <c r="E11" i="3"/>
  <c r="E12" i="3"/>
  <c r="E13" i="3"/>
  <c r="E7" i="3"/>
  <c r="G33" i="3" l="1"/>
  <c r="C6" i="4"/>
  <c r="D6" i="4"/>
  <c r="E6" i="4"/>
  <c r="G6" i="4"/>
  <c r="H6" i="4"/>
  <c r="I6" i="4"/>
  <c r="I25" i="3"/>
  <c r="L40" i="3"/>
  <c r="I40" i="3"/>
  <c r="N52" i="3"/>
  <c r="G40" i="3"/>
  <c r="N40" i="3"/>
  <c r="I52" i="3"/>
  <c r="G52" i="3"/>
  <c r="L33" i="3"/>
  <c r="L46" i="3"/>
  <c r="G25" i="3"/>
  <c r="L25" i="3"/>
  <c r="L52" i="3"/>
  <c r="G46" i="3"/>
  <c r="L17" i="3"/>
  <c r="N33" i="3"/>
  <c r="G12" i="3"/>
  <c r="G8" i="3"/>
  <c r="I12" i="3"/>
  <c r="I8" i="3"/>
  <c r="L12" i="3"/>
  <c r="L8" i="3"/>
  <c r="N12" i="3"/>
  <c r="N8" i="3"/>
  <c r="L16" i="3"/>
  <c r="K21" i="3"/>
  <c r="F15" i="3"/>
  <c r="D7" i="4" s="1"/>
  <c r="G7" i="3"/>
  <c r="G11" i="3"/>
  <c r="I7" i="3"/>
  <c r="H15" i="3"/>
  <c r="I11" i="3"/>
  <c r="J15" i="3"/>
  <c r="G7" i="4" s="1"/>
  <c r="K15" i="3"/>
  <c r="H7" i="4" s="1"/>
  <c r="L7" i="3"/>
  <c r="L11" i="3"/>
  <c r="M15" i="3"/>
  <c r="I7" i="4" s="1"/>
  <c r="N7" i="3"/>
  <c r="N11" i="3"/>
  <c r="E21" i="3"/>
  <c r="G21" i="3" s="1"/>
  <c r="L20" i="3"/>
  <c r="N16" i="3"/>
  <c r="M21" i="3"/>
  <c r="G16" i="3"/>
  <c r="G14" i="3"/>
  <c r="G10" i="3"/>
  <c r="I14" i="3"/>
  <c r="I10" i="3"/>
  <c r="L14" i="3"/>
  <c r="L10" i="3"/>
  <c r="N14" i="3"/>
  <c r="N10" i="3"/>
  <c r="H21" i="3"/>
  <c r="I21" i="3" s="1"/>
  <c r="I16" i="3"/>
  <c r="L19" i="3"/>
  <c r="N46" i="3"/>
  <c r="I46" i="3"/>
  <c r="N25" i="3"/>
  <c r="E15" i="3"/>
  <c r="G13" i="3"/>
  <c r="G9" i="3"/>
  <c r="I13" i="3"/>
  <c r="I9" i="3"/>
  <c r="L13" i="3"/>
  <c r="L9" i="3"/>
  <c r="N13" i="3"/>
  <c r="N9" i="3"/>
  <c r="J21" i="3"/>
  <c r="L18" i="3"/>
  <c r="I33" i="3"/>
  <c r="N20" i="3"/>
  <c r="N17" i="3"/>
  <c r="C7" i="4" l="1"/>
  <c r="E7" i="4"/>
  <c r="F7" i="4" s="1"/>
  <c r="F6" i="4"/>
  <c r="J6" i="4"/>
  <c r="J7" i="4"/>
  <c r="N21" i="3"/>
  <c r="L21" i="3"/>
  <c r="E53" i="3"/>
  <c r="C8" i="4" s="1"/>
  <c r="H53" i="3"/>
  <c r="E8" i="4" s="1"/>
  <c r="I15" i="3"/>
  <c r="G15" i="3"/>
  <c r="F53" i="3"/>
  <c r="D8" i="4" s="1"/>
  <c r="L15" i="3"/>
  <c r="K53" i="3"/>
  <c r="H8" i="4" s="1"/>
  <c r="M53" i="3"/>
  <c r="I8" i="4" s="1"/>
  <c r="N15" i="3"/>
  <c r="J53" i="3"/>
  <c r="G8" i="4" s="1"/>
  <c r="J8" i="4" l="1"/>
  <c r="F8" i="4"/>
  <c r="G53" i="3"/>
  <c r="N53" i="3"/>
  <c r="L53" i="3"/>
  <c r="I53" i="3"/>
  <c r="F6" i="10"/>
  <c r="H6" i="10"/>
  <c r="G6" i="10"/>
</calcChain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00000000-0015-0000-FFFF-FFFF00000000}" keepAlive="1" name="Query - PracticeTABLE" description="Connection to the 'PracticeTABLE' query in the workbook." type="5" refreshedVersion="7" background="1" saveData="1">
    <dbPr connection="provider=Microsoft.Mashup.OleDb.1;data source=$Workbook$;location=PracticeTABLE;extended properties=" command="SELECT * FROM [PracticeTABLE]"/>
  </connection>
  <connection id="2" xr16:uid="{00000000-0015-0000-FFFF-FFFF01000000}" keepAlive="1" name="Query - WF T2 Diabetes HEADERS" description="Connection to the 'WF T2 Diabetes HEADERS' query in the workbook." type="5" refreshedVersion="7" background="1" saveData="1">
    <dbPr connection="provider=Microsoft.Mashup.OleDb.1;data source=$Workbook$;location=&quot;WF T2 Diabetes HEADERS&quot;;extended properties=" command="SELECT * FROM [WF T2 Diabetes HEADERS]"/>
  </connection>
  <connection id="3" xr16:uid="{00000000-0015-0000-FFFF-FFFF02000000}" keepAlive="1" name="Query - WF_T2_DM_DATA" description="Connection to the 'WF_T2_DM_DATA' query in the workbook." type="5" refreshedVersion="7" background="1" saveData="1">
    <dbPr connection="provider=Microsoft.Mashup.OleDb.1;data source=$Workbook$;location=WF_T2_DM_DATA;extended properties=" command="SELECT * FROM [WF_T2_DM_DATA]"/>
  </connection>
</connections>
</file>

<file path=xl/sharedStrings.xml><?xml version="1.0" encoding="utf-8"?>
<sst xmlns="http://schemas.openxmlformats.org/spreadsheetml/2006/main" count="5761" uniqueCount="1620">
  <si>
    <t>F86001</t>
  </si>
  <si>
    <t>F86005</t>
  </si>
  <si>
    <t>F86006</t>
  </si>
  <si>
    <t>F86011</t>
  </si>
  <si>
    <t>F86030</t>
  </si>
  <si>
    <t>F86036</t>
  </si>
  <si>
    <t>F86038</t>
  </si>
  <si>
    <t>F86044</t>
  </si>
  <si>
    <t>F86045</t>
  </si>
  <si>
    <t>F86058</t>
  </si>
  <si>
    <t>F86062</t>
  </si>
  <si>
    <t>F86078</t>
  </si>
  <si>
    <t>F86086</t>
  </si>
  <si>
    <t>F86088</t>
  </si>
  <si>
    <t>F86607</t>
  </si>
  <si>
    <t>F86616</t>
  </si>
  <si>
    <t>F86621</t>
  </si>
  <si>
    <t>F86625</t>
  </si>
  <si>
    <t>F86626</t>
  </si>
  <si>
    <t>F86627</t>
  </si>
  <si>
    <t>F86644</t>
  </si>
  <si>
    <t>F86650</t>
  </si>
  <si>
    <t>F86664</t>
  </si>
  <si>
    <t>F86666</t>
  </si>
  <si>
    <t>F86679</t>
  </si>
  <si>
    <t>F86689</t>
  </si>
  <si>
    <t>F86696</t>
  </si>
  <si>
    <t>F86700</t>
  </si>
  <si>
    <t>F86701</t>
  </si>
  <si>
    <t>F86705</t>
  </si>
  <si>
    <t>F86708</t>
  </si>
  <si>
    <t>F86712</t>
  </si>
  <si>
    <t>Y01291</t>
  </si>
  <si>
    <t>Y01839</t>
  </si>
  <si>
    <t>Total</t>
  </si>
  <si>
    <t>Practice</t>
  </si>
  <si>
    <t>NACS</t>
  </si>
  <si>
    <t>Locality</t>
  </si>
  <si>
    <t>Kings Head Medical Practice</t>
  </si>
  <si>
    <t>WF-1</t>
  </si>
  <si>
    <t>Larkshall Medical Centre</t>
  </si>
  <si>
    <t>The Microfaculty **</t>
  </si>
  <si>
    <t>F86638</t>
  </si>
  <si>
    <t xml:space="preserve"> The Penryhn Surgery</t>
  </si>
  <si>
    <t>Dr Shantir Practice</t>
  </si>
  <si>
    <t>Lime Tree &amp; Sinnott Healthcare Ltd</t>
  </si>
  <si>
    <t>The Bailey Practice</t>
  </si>
  <si>
    <t>Forest Surgery **</t>
  </si>
  <si>
    <t>F86026</t>
  </si>
  <si>
    <t>Chingford/ Walthamstow</t>
  </si>
  <si>
    <t>Chingford Medical Practice</t>
  </si>
  <si>
    <t>WF-2</t>
  </si>
  <si>
    <t>Churchill Medical Centre</t>
  </si>
  <si>
    <t>Handsworth Medical Centre **</t>
  </si>
  <si>
    <t>F86004</t>
  </si>
  <si>
    <t>The Ridgeway Surgery</t>
  </si>
  <si>
    <t>Old Church Surgery</t>
  </si>
  <si>
    <t>Chingford E4</t>
  </si>
  <si>
    <t>The Manor Practice</t>
  </si>
  <si>
    <t>WF-3</t>
  </si>
  <si>
    <t>Sma Medical Centre</t>
  </si>
  <si>
    <t>Leyton Healthcare (Oliver Road) **</t>
  </si>
  <si>
    <t>F86074</t>
  </si>
  <si>
    <t>Leyton Collaborative</t>
  </si>
  <si>
    <t>The Allum Medical Centre</t>
  </si>
  <si>
    <t>WF-4</t>
  </si>
  <si>
    <t xml:space="preserve"> Crawley Road Medical Centre</t>
  </si>
  <si>
    <t>Francis Road Medical Centre</t>
  </si>
  <si>
    <t>Hampton Medical Centre</t>
  </si>
  <si>
    <t>Lime Tree Surgery</t>
  </si>
  <si>
    <t>The Lyndhurst Surgery</t>
  </si>
  <si>
    <t>The Ecclesbourne Practice **</t>
  </si>
  <si>
    <t>F86018</t>
  </si>
  <si>
    <t>Forest Integrated Health</t>
  </si>
  <si>
    <t>Green Man Medical Centre</t>
  </si>
  <si>
    <t>WF-5</t>
  </si>
  <si>
    <t>High Road Surgery</t>
  </si>
  <si>
    <t>Kiyani Medical Practice</t>
  </si>
  <si>
    <t>LL Medical Care (Agarwal &amp; Agrwal Practice)</t>
  </si>
  <si>
    <t>The Harrow Road Surgery</t>
  </si>
  <si>
    <t>The Langthorne Sharma Family Practice</t>
  </si>
  <si>
    <t>South Leytonstone</t>
  </si>
  <si>
    <t>Addison Road Medical Practice</t>
  </si>
  <si>
    <t>WF-6</t>
  </si>
  <si>
    <t>Claremont Medical Centre</t>
  </si>
  <si>
    <t xml:space="preserve"> The Firs</t>
  </si>
  <si>
    <t>Dr Dhital Practice</t>
  </si>
  <si>
    <t>Waltham Forest Community &amp; Family Health Services Ltd</t>
  </si>
  <si>
    <t>Central Walthamstow</t>
  </si>
  <si>
    <t>Seymour Medical Centre</t>
  </si>
  <si>
    <t>WF-7</t>
  </si>
  <si>
    <t xml:space="preserve"> Queens Road Medical Centre</t>
  </si>
  <si>
    <t>Grove Surgery</t>
  </si>
  <si>
    <t>Higham Hill Medical Centre</t>
  </si>
  <si>
    <t>St James Medical Practice Ltd</t>
  </si>
  <si>
    <t>Walthamstow West</t>
  </si>
  <si>
    <t>**</t>
  </si>
  <si>
    <t>%</t>
  </si>
  <si>
    <t>Waltham Forest Total</t>
  </si>
  <si>
    <t>T2 Diabetes (currently registered)</t>
  </si>
  <si>
    <t>Diabetes Care Plan Agreed (currently registered)</t>
  </si>
  <si>
    <t>Population Age 18 + (L/D)</t>
  </si>
  <si>
    <t>T2 Diabetes (L/D)</t>
  </si>
  <si>
    <t>Column1</t>
  </si>
  <si>
    <t>Column2</t>
  </si>
  <si>
    <t>Column3</t>
  </si>
  <si>
    <t>Column4</t>
  </si>
  <si>
    <t>Column5</t>
  </si>
  <si>
    <t>Column6</t>
  </si>
  <si>
    <t>Column7</t>
  </si>
  <si>
    <t>Column8</t>
  </si>
  <si>
    <t>Column10</t>
  </si>
  <si>
    <t>Column11</t>
  </si>
  <si>
    <t>Column12</t>
  </si>
  <si>
    <t>Column13</t>
  </si>
  <si>
    <t>Column14</t>
  </si>
  <si>
    <t>Column15</t>
  </si>
  <si>
    <t>Search</t>
  </si>
  <si>
    <t>OrgID</t>
  </si>
  <si>
    <t>Patient over the age of 18 (L/D)</t>
  </si>
  <si>
    <t>Diabetes care plan agreed (L/D)</t>
  </si>
  <si>
    <t>Diabetes care plan agreed (currently registered)</t>
  </si>
  <si>
    <t>Practice ID</t>
  </si>
  <si>
    <t>Locality ID</t>
  </si>
  <si>
    <t>SubLocality ID</t>
  </si>
  <si>
    <t>SubLocality</t>
  </si>
  <si>
    <t>Address 1</t>
  </si>
  <si>
    <t>Address 2</t>
  </si>
  <si>
    <t>Postcode</t>
  </si>
  <si>
    <t>Grid Reference</t>
  </si>
  <si>
    <t>X (easting)</t>
  </si>
  <si>
    <t>Y (northing)</t>
  </si>
  <si>
    <t>Latitude</t>
  </si>
  <si>
    <t>Longitude</t>
  </si>
  <si>
    <t>F82001</t>
  </si>
  <si>
    <t>Halbutt Street Surgery</t>
  </si>
  <si>
    <t>BK</t>
  </si>
  <si>
    <t>Barking</t>
  </si>
  <si>
    <t>BK-1</t>
  </si>
  <si>
    <t>East</t>
  </si>
  <si>
    <t>2 Halbutt Street</t>
  </si>
  <si>
    <t>Dagenham</t>
  </si>
  <si>
    <t>RM9 5AS</t>
  </si>
  <si>
    <t>TQ 48956 85305</t>
  </si>
  <si>
    <t>F82005</t>
  </si>
  <si>
    <t>Church Elm Lane Medical Practice</t>
  </si>
  <si>
    <t>Church Elm Lane</t>
  </si>
  <si>
    <t>RM10 9RR</t>
  </si>
  <si>
    <t>TQ 49667 84556</t>
  </si>
  <si>
    <t>Y01719</t>
  </si>
  <si>
    <t>Broad Street Medical Centre</t>
  </si>
  <si>
    <t>Broad Street Resource Centre</t>
  </si>
  <si>
    <t>RM10 9HU</t>
  </si>
  <si>
    <t>TQ 49367 83962</t>
  </si>
  <si>
    <t>Y02575</t>
  </si>
  <si>
    <t>Porters Avenue Doctors Surgery</t>
  </si>
  <si>
    <t>234 Porters Avenue</t>
  </si>
  <si>
    <t>RM8 2EQ</t>
  </si>
  <si>
    <t>TQ 47283 85077</t>
  </si>
  <si>
    <t>F82003</t>
  </si>
  <si>
    <t>First Avenue Surgery</t>
  </si>
  <si>
    <t>BK-2</t>
  </si>
  <si>
    <t>East One</t>
  </si>
  <si>
    <t>2 First Avenue</t>
  </si>
  <si>
    <t>RM10 9AT</t>
  </si>
  <si>
    <t>TQ 49762 83388</t>
  </si>
  <si>
    <t>F82015</t>
  </si>
  <si>
    <t>Hedgemans Surgery</t>
  </si>
  <si>
    <t>92 Hedgemans Road</t>
  </si>
  <si>
    <t>RM9 6HT</t>
  </si>
  <si>
    <t>TQ 48734 84495</t>
  </si>
  <si>
    <t>F82017</t>
  </si>
  <si>
    <t xml:space="preserve">St Albans Surgery </t>
  </si>
  <si>
    <t>Urswick Road</t>
  </si>
  <si>
    <t>RM9 6EA</t>
  </si>
  <si>
    <t>TQ 48052 84181</t>
  </si>
  <si>
    <t>F82621</t>
  </si>
  <si>
    <t>The Surgery (Dr Ola)</t>
  </si>
  <si>
    <t>36 Dewey Road</t>
  </si>
  <si>
    <t>RM10 8AR</t>
  </si>
  <si>
    <t>TQ 50141 84824</t>
  </si>
  <si>
    <t>F82634</t>
  </si>
  <si>
    <t>Heathway Medical Centre</t>
  </si>
  <si>
    <t xml:space="preserve">Morland Road </t>
  </si>
  <si>
    <t>F82678</t>
  </si>
  <si>
    <t xml:space="preserve">Dr Alkaisy Surgery </t>
  </si>
  <si>
    <t>F82679</t>
  </si>
  <si>
    <t>Parkview Medical Practice</t>
  </si>
  <si>
    <t>199 Reede Road</t>
  </si>
  <si>
    <t>RM10 8EJ</t>
  </si>
  <si>
    <t>TQ 49877 85126</t>
  </si>
  <si>
    <t>F82034</t>
  </si>
  <si>
    <t>Victoria Medical Centre</t>
  </si>
  <si>
    <t>BK-3</t>
  </si>
  <si>
    <t>West</t>
  </si>
  <si>
    <t>1 Queens Road</t>
  </si>
  <si>
    <t>IG11 8GD</t>
  </si>
  <si>
    <t>TQ 44085 84494</t>
  </si>
  <si>
    <t>F82042</t>
  </si>
  <si>
    <t>1 King Edwards Road</t>
  </si>
  <si>
    <t>IG11 7TB</t>
  </si>
  <si>
    <t>TQ 44643 83708</t>
  </si>
  <si>
    <t>F82625</t>
  </si>
  <si>
    <t>Abbey Medical centre</t>
  </si>
  <si>
    <t>1 Harpour Road</t>
  </si>
  <si>
    <t>IG11 8RJ</t>
  </si>
  <si>
    <t>TQ 44215 84642</t>
  </si>
  <si>
    <t>Y01280</t>
  </si>
  <si>
    <t>Shifa Medical Practice</t>
  </si>
  <si>
    <t>Gasgoine Road</t>
  </si>
  <si>
    <t>IG11 7RS</t>
  </si>
  <si>
    <t>TQ 44478 83438</t>
  </si>
  <si>
    <t>F82018</t>
  </si>
  <si>
    <t>Barking Medical  Group Practice</t>
  </si>
  <si>
    <t>BK-4</t>
  </si>
  <si>
    <t>West One</t>
  </si>
  <si>
    <t>130 Upney lane</t>
  </si>
  <si>
    <t>IG11 9LT</t>
  </si>
  <si>
    <t>TQ 45536 84574</t>
  </si>
  <si>
    <t>F82027</t>
  </si>
  <si>
    <t>Faircross Health Centre</t>
  </si>
  <si>
    <t>51 Upney Lane</t>
  </si>
  <si>
    <t>IG11 9LP</t>
  </si>
  <si>
    <t>TQ 45367 84850</t>
  </si>
  <si>
    <t>F82040</t>
  </si>
  <si>
    <t>John Smith House</t>
  </si>
  <si>
    <t>145-207 Bevan Avenue</t>
  </si>
  <si>
    <t>IG11 9NS</t>
  </si>
  <si>
    <t>TQ 46496 84245</t>
  </si>
  <si>
    <t>F82612</t>
  </si>
  <si>
    <t>The White House</t>
  </si>
  <si>
    <t>12 Movers Lane</t>
  </si>
  <si>
    <t>IG11 7UN</t>
  </si>
  <si>
    <t>TQ 44930 83744</t>
  </si>
  <si>
    <t>F82647</t>
  </si>
  <si>
    <t>Dr Gupta &amp; Partner</t>
  </si>
  <si>
    <t>7 Salisbury Avenue</t>
  </si>
  <si>
    <t>IG11 9XQ</t>
  </si>
  <si>
    <t>TQ 44605 84272</t>
  </si>
  <si>
    <t>F82650</t>
  </si>
  <si>
    <t>Ripple Road Medical Centre</t>
  </si>
  <si>
    <t>343 Ripple Road</t>
  </si>
  <si>
    <t>IG11 7RJ</t>
  </si>
  <si>
    <t>TQ 45217 83938</t>
  </si>
  <si>
    <t>F82680</t>
  </si>
  <si>
    <t>Highgrove Surgery</t>
  </si>
  <si>
    <t xml:space="preserve">Upney Lane </t>
  </si>
  <si>
    <t>IG11 9LX</t>
  </si>
  <si>
    <t>TQ 45644 84306</t>
  </si>
  <si>
    <t>F82012</t>
  </si>
  <si>
    <t>Five Elms</t>
  </si>
  <si>
    <t>BK-5</t>
  </si>
  <si>
    <t>North</t>
  </si>
  <si>
    <t>Five Elms Road</t>
  </si>
  <si>
    <t>RM9 5TT</t>
  </si>
  <si>
    <t>TQ 48622 86004</t>
  </si>
  <si>
    <t>F82025</t>
  </si>
  <si>
    <t>Julia Engwell Surgery</t>
  </si>
  <si>
    <t>Woodward Road</t>
  </si>
  <si>
    <t>RM9 4SR</t>
  </si>
  <si>
    <t>TQ 47520 84362</t>
  </si>
  <si>
    <t>F82038</t>
  </si>
  <si>
    <t>Valence Medical Centre</t>
  </si>
  <si>
    <t>563 Valence Avenue</t>
  </si>
  <si>
    <t>RM8 3RH</t>
  </si>
  <si>
    <t>TQ 47822 85951</t>
  </si>
  <si>
    <t>F82051</t>
  </si>
  <si>
    <t>Laburnum Health centre</t>
  </si>
  <si>
    <t>11 Althorne Way</t>
  </si>
  <si>
    <t>RM10 7DF</t>
  </si>
  <si>
    <t>TQ 49234 86817</t>
  </si>
  <si>
    <t>F82642</t>
  </si>
  <si>
    <t>Gables Surgery</t>
  </si>
  <si>
    <t>Markyate Road</t>
  </si>
  <si>
    <t>RM8 2LD</t>
  </si>
  <si>
    <t>TQ 46953 85105</t>
  </si>
  <si>
    <t>F82661</t>
  </si>
  <si>
    <t>Green Lane Surgery</t>
  </si>
  <si>
    <t>872 Green Lane</t>
  </si>
  <si>
    <t>RM8 1BX</t>
  </si>
  <si>
    <t>TQ 48005 86869</t>
  </si>
  <si>
    <t>F86040</t>
  </si>
  <si>
    <t>The Surgery</t>
  </si>
  <si>
    <t>620 Longbridge Road</t>
  </si>
  <si>
    <t>RM8 2AJ</t>
  </si>
  <si>
    <t>TQ 46755 85732</t>
  </si>
  <si>
    <t>Y01795</t>
  </si>
  <si>
    <t>Oval Road Practice</t>
  </si>
  <si>
    <t>69 Oval Road North</t>
  </si>
  <si>
    <t>RM10 9ET</t>
  </si>
  <si>
    <t>TQ 49697 83763</t>
  </si>
  <si>
    <t>F82604</t>
  </si>
  <si>
    <t>Marks Gate Medical Practice</t>
  </si>
  <si>
    <t>BK-6</t>
  </si>
  <si>
    <t>Lawn Farm Grove</t>
  </si>
  <si>
    <t>RM6 5LL</t>
  </si>
  <si>
    <t>TQ 48155 89472</t>
  </si>
  <si>
    <t>F82660</t>
  </si>
  <si>
    <t>Tulasi Medical Centre</t>
  </si>
  <si>
    <t>10 Bennetts Castle Lane</t>
  </si>
  <si>
    <t>RM8 3XU</t>
  </si>
  <si>
    <t>TQ 47363 86819</t>
  </si>
  <si>
    <t>F82677</t>
  </si>
  <si>
    <t>Becontree Medical Centre</t>
  </si>
  <si>
    <t>645 Becontree Avenue</t>
  </si>
  <si>
    <t>RM8 3HP</t>
  </si>
  <si>
    <t>TQ 48516 86671</t>
  </si>
  <si>
    <t>F84013</t>
  </si>
  <si>
    <t xml:space="preserve">Stamford Hill Surgery </t>
  </si>
  <si>
    <t>CH</t>
  </si>
  <si>
    <t>City &amp; Hackney</t>
  </si>
  <si>
    <t>CH-NE1</t>
  </si>
  <si>
    <t>Springfield Park (NE1)</t>
  </si>
  <si>
    <t>2 Egerton Road</t>
  </si>
  <si>
    <t>Stamford Hill</t>
  </si>
  <si>
    <t>N16 6UA</t>
  </si>
  <si>
    <t>TQ 33741 87885</t>
  </si>
  <si>
    <t>F84686</t>
  </si>
  <si>
    <t xml:space="preserve">Cranwich Road Surgery </t>
  </si>
  <si>
    <t>62 Cranwich Road</t>
  </si>
  <si>
    <t>N16 5JF</t>
  </si>
  <si>
    <t>TQ 33045 87827</t>
  </si>
  <si>
    <t>Y03049</t>
  </si>
  <si>
    <t>Spring Hill Practice</t>
  </si>
  <si>
    <t>19-21 Oldhill Street</t>
  </si>
  <si>
    <t>N16 6LU</t>
  </si>
  <si>
    <t>TQ 34202 87381</t>
  </si>
  <si>
    <t>F84018</t>
  </si>
  <si>
    <t>The Nightingale Practice</t>
  </si>
  <si>
    <t>CH-NE2</t>
  </si>
  <si>
    <t>Hackney Downs (NE2)</t>
  </si>
  <si>
    <t>10 Kenninghall Rd</t>
  </si>
  <si>
    <t>Clapton</t>
  </si>
  <si>
    <t>E5 8BY</t>
  </si>
  <si>
    <t>TQ 34412 86145</t>
  </si>
  <si>
    <t>F84080</t>
  </si>
  <si>
    <t>The Gadvhi Practice</t>
  </si>
  <si>
    <t>1a Fountayne Road</t>
  </si>
  <si>
    <t>N16 7EA</t>
  </si>
  <si>
    <t>TQ 34209 86834</t>
  </si>
  <si>
    <t>F84619</t>
  </si>
  <si>
    <t>The Riverside Practice</t>
  </si>
  <si>
    <t>14 Urban Hive, Theydon Rd</t>
  </si>
  <si>
    <t>E5 9BQ</t>
  </si>
  <si>
    <t>TQ 35164 86953</t>
  </si>
  <si>
    <t>F84668</t>
  </si>
  <si>
    <t>Clapton Surgery</t>
  </si>
  <si>
    <t>14 Theydon Road</t>
  </si>
  <si>
    <t>F84685</t>
  </si>
  <si>
    <t>Elm Practice</t>
  </si>
  <si>
    <t>F84711</t>
  </si>
  <si>
    <t>Rosewood Practice</t>
  </si>
  <si>
    <t>F84720</t>
  </si>
  <si>
    <t>Healy Medical Centre</t>
  </si>
  <si>
    <t>200 Upper Clapton Road</t>
  </si>
  <si>
    <t>E5 9HD</t>
  </si>
  <si>
    <t>TQ 35028 87268</t>
  </si>
  <si>
    <t>F84036</t>
  </si>
  <si>
    <t xml:space="preserve">Cedar Practice </t>
  </si>
  <si>
    <t>CH-NW1</t>
  </si>
  <si>
    <t>Woodberry Wetlands (NW1)</t>
  </si>
  <si>
    <t>John Scott Health Centre</t>
  </si>
  <si>
    <t>Green Lanes</t>
  </si>
  <si>
    <t>N4 2NU</t>
  </si>
  <si>
    <t>TQ 32221 87203</t>
  </si>
  <si>
    <t>F84115</t>
  </si>
  <si>
    <t>Statham Grove Surgery</t>
  </si>
  <si>
    <t>Statham Grove</t>
  </si>
  <si>
    <t>N16 9DP</t>
  </si>
  <si>
    <t>TQ 32544 86016</t>
  </si>
  <si>
    <t>F84119</t>
  </si>
  <si>
    <t>The Heron Practice</t>
  </si>
  <si>
    <t>F84716</t>
  </si>
  <si>
    <t>Allerton Road Medical Centre</t>
  </si>
  <si>
    <t>34a Allerton Road</t>
  </si>
  <si>
    <t>N16 5UF</t>
  </si>
  <si>
    <t>TQ 32456 86933</t>
  </si>
  <si>
    <t>F84008</t>
  </si>
  <si>
    <t>Barton House Health Centre</t>
  </si>
  <si>
    <t>CH-NW2</t>
  </si>
  <si>
    <t>Clissold Park (NW2)</t>
  </si>
  <si>
    <t>233 Albion Road</t>
  </si>
  <si>
    <t>Stoke Newington</t>
  </si>
  <si>
    <t>N16 9JT</t>
  </si>
  <si>
    <t>TQ 32926 86369</t>
  </si>
  <si>
    <t>F84033</t>
  </si>
  <si>
    <t>Somerford Grove Practice</t>
  </si>
  <si>
    <t>Somerford Grove</t>
  </si>
  <si>
    <t>N16 7UA</t>
  </si>
  <si>
    <t>TQ 33722 85639</t>
  </si>
  <si>
    <t>F84636</t>
  </si>
  <si>
    <t>Barretts Grove Surgery</t>
  </si>
  <si>
    <t>6 Barretts Grove</t>
  </si>
  <si>
    <t>N16 8AR</t>
  </si>
  <si>
    <t>TQ 33334 85451</t>
  </si>
  <si>
    <t>F84694</t>
  </si>
  <si>
    <t>Brooke Road Surgery</t>
  </si>
  <si>
    <t>40-42 Brooke Road</t>
  </si>
  <si>
    <t>N16 7LR</t>
  </si>
  <si>
    <t>TQ 33833 86338</t>
  </si>
  <si>
    <t>F84003</t>
  </si>
  <si>
    <t>Lower Clapton Group Practice</t>
  </si>
  <si>
    <t>CH-SE1</t>
  </si>
  <si>
    <t>Hackney Marshes (SE1)</t>
  </si>
  <si>
    <t>36 Lower Clapton Road</t>
  </si>
  <si>
    <t>E5 0PD</t>
  </si>
  <si>
    <t>TQ 35145 85320</t>
  </si>
  <si>
    <t>F84015</t>
  </si>
  <si>
    <t>Kingsmead Healthcare</t>
  </si>
  <si>
    <t>4 Kingsmead Way</t>
  </si>
  <si>
    <t>E9 5QG</t>
  </si>
  <si>
    <t>TQ 36351 85487</t>
  </si>
  <si>
    <t>F84060</t>
  </si>
  <si>
    <t>Athena Medical Centre</t>
  </si>
  <si>
    <t>21 Atherden Road</t>
  </si>
  <si>
    <t>E5 0QP</t>
  </si>
  <si>
    <t>TQ 35057 85799</t>
  </si>
  <si>
    <t>F84105</t>
  </si>
  <si>
    <t>The Lea Surgery</t>
  </si>
  <si>
    <t>186 Homerton High Street</t>
  </si>
  <si>
    <t>E9 6AG</t>
  </si>
  <si>
    <t>TQ 35784 85079</t>
  </si>
  <si>
    <t>F84719</t>
  </si>
  <si>
    <t>Latimer Health Centre</t>
  </si>
  <si>
    <t>4 Homerton Terrace</t>
  </si>
  <si>
    <t>E9 6RT</t>
  </si>
  <si>
    <t>TQ 35346 84880</t>
  </si>
  <si>
    <t>F84069</t>
  </si>
  <si>
    <t>The Well Street Surgery</t>
  </si>
  <si>
    <t>CH-SE2</t>
  </si>
  <si>
    <t>Well Street Common (SE2)</t>
  </si>
  <si>
    <t>28 Shore Road</t>
  </si>
  <si>
    <t>E9 7TA</t>
  </si>
  <si>
    <t>TQ 35138 84055</t>
  </si>
  <si>
    <t>F84601</t>
  </si>
  <si>
    <t xml:space="preserve">Elsdale Street Surgery </t>
  </si>
  <si>
    <t>28 Elsdale Street</t>
  </si>
  <si>
    <t>E9 6QY</t>
  </si>
  <si>
    <t>TQ 35380 84483</t>
  </si>
  <si>
    <t>F84620</t>
  </si>
  <si>
    <t>The Wick Health Centre</t>
  </si>
  <si>
    <t>200 Wick Rd</t>
  </si>
  <si>
    <t>E9 5AN</t>
  </si>
  <si>
    <t>TQ 36085 84711</t>
  </si>
  <si>
    <t>F84632</t>
  </si>
  <si>
    <t>The Greenhouse</t>
  </si>
  <si>
    <t>19 Tudor Road</t>
  </si>
  <si>
    <t>E9 7SN</t>
  </si>
  <si>
    <t>TQ 34985 83975</t>
  </si>
  <si>
    <t>Y00403</t>
  </si>
  <si>
    <t xml:space="preserve">Trowbridge Surgery </t>
  </si>
  <si>
    <t>18 Merriam Avenue</t>
  </si>
  <si>
    <t>E9 5NE</t>
  </si>
  <si>
    <t>TQ 36747 84792</t>
  </si>
  <si>
    <t>F84021</t>
  </si>
  <si>
    <t>London Fields Medical Centre</t>
  </si>
  <si>
    <t>CH-SW1</t>
  </si>
  <si>
    <t>London Fields (SW1)</t>
  </si>
  <si>
    <t>38-44 Broadway Market</t>
  </si>
  <si>
    <t>E8 4QJ</t>
  </si>
  <si>
    <t>TQ 34536 83745</t>
  </si>
  <si>
    <t>F84035</t>
  </si>
  <si>
    <t>Richmond Road Medical Centre</t>
  </si>
  <si>
    <t>136 Richmond Road</t>
  </si>
  <si>
    <t>E8 3HN</t>
  </si>
  <si>
    <t>TQ 34245 84457</t>
  </si>
  <si>
    <t>F84038</t>
  </si>
  <si>
    <t>Beechwood Medical Centre</t>
  </si>
  <si>
    <t>86-86a Dalston Lane</t>
  </si>
  <si>
    <t>E8 3AH</t>
  </si>
  <si>
    <t>TQ 33890 84780</t>
  </si>
  <si>
    <t>F84063</t>
  </si>
  <si>
    <t>Dalston Practice</t>
  </si>
  <si>
    <t>1b Madinah Road</t>
  </si>
  <si>
    <t>E8 1PG</t>
  </si>
  <si>
    <t>TQ 34111 84978</t>
  </si>
  <si>
    <t>F84117</t>
  </si>
  <si>
    <t>Queensbridge Group Practice</t>
  </si>
  <si>
    <t>24, Holly Street</t>
  </si>
  <si>
    <t>E8 3XP</t>
  </si>
  <si>
    <t>TQ 33838 84271</t>
  </si>
  <si>
    <t>F84621</t>
  </si>
  <si>
    <t>The Sandringham Practice</t>
  </si>
  <si>
    <t>1a Madinah Road</t>
  </si>
  <si>
    <t>F84640</t>
  </si>
  <si>
    <t>The Neaman Practice</t>
  </si>
  <si>
    <t>CH-SW2</t>
  </si>
  <si>
    <t>Shoreditch Park &amp; City (SW2)</t>
  </si>
  <si>
    <t>15 Half Moon Court</t>
  </si>
  <si>
    <t>EC1A 7HF</t>
  </si>
  <si>
    <t>TQ 32048 81725</t>
  </si>
  <si>
    <t>F84072</t>
  </si>
  <si>
    <t>De Beauvoir Surgery</t>
  </si>
  <si>
    <t>30 Hertford Road</t>
  </si>
  <si>
    <t>N1 5QT</t>
  </si>
  <si>
    <t>TQ 33377 83922</t>
  </si>
  <si>
    <t>F84096</t>
  </si>
  <si>
    <t>The Lawson Practice</t>
  </si>
  <si>
    <t>St Leonard's Hospital, Nuttall St</t>
  </si>
  <si>
    <t>Nuttall Street</t>
  </si>
  <si>
    <t>N1 5HZ</t>
  </si>
  <si>
    <t>TQ 33302 83395</t>
  </si>
  <si>
    <t>F84635</t>
  </si>
  <si>
    <t>Shoreditch Park Surgery</t>
  </si>
  <si>
    <t>10 Rushton Street</t>
  </si>
  <si>
    <t>N1 5DR</t>
  </si>
  <si>
    <t>TQ 32796 83359</t>
  </si>
  <si>
    <t>F84692</t>
  </si>
  <si>
    <t>The Hoxton Surgery</t>
  </si>
  <si>
    <t>12 Rushton Street</t>
  </si>
  <si>
    <t>F82011</t>
  </si>
  <si>
    <t>St Edwards Surgery</t>
  </si>
  <si>
    <t>HV</t>
  </si>
  <si>
    <t>Havering</t>
  </si>
  <si>
    <t>HV-1</t>
  </si>
  <si>
    <t>Havering Crest</t>
  </si>
  <si>
    <t>7 St Edwards Way</t>
  </si>
  <si>
    <t>Romford</t>
  </si>
  <si>
    <t>RM1 3DQ</t>
  </si>
  <si>
    <t>TQ 51307 89056</t>
  </si>
  <si>
    <t>F82663</t>
  </si>
  <si>
    <t>Brentwood Road Surgery (Dr Marks)</t>
  </si>
  <si>
    <t>107 Brentwood Road</t>
  </si>
  <si>
    <t>RM1 2SB</t>
  </si>
  <si>
    <t>TQ 52030 88243</t>
  </si>
  <si>
    <t>F82019</t>
  </si>
  <si>
    <t>Chadwell Heath Health Centre - The Upstairs Surgery (Dr Hamilton-Smith)</t>
  </si>
  <si>
    <t>Ashton Garden</t>
  </si>
  <si>
    <t>Chadwell Heath</t>
  </si>
  <si>
    <t>RM6 6RT</t>
  </si>
  <si>
    <t>TQ 48405 88264</t>
  </si>
  <si>
    <t>F82638</t>
  </si>
  <si>
    <t>The Modern Medical Centre</t>
  </si>
  <si>
    <t>195 Rush Green Road</t>
  </si>
  <si>
    <t>Rush Green</t>
  </si>
  <si>
    <t>RM7 0PX</t>
  </si>
  <si>
    <t>TQ 51030 87418</t>
  </si>
  <si>
    <t>F82039</t>
  </si>
  <si>
    <t>Rush Green Medical Centre (Dr Poologanathan &amp; Partners)</t>
  </si>
  <si>
    <t>261 Dagenham Road</t>
  </si>
  <si>
    <t>RM7 0XR</t>
  </si>
  <si>
    <t>TQ 50932 86893</t>
  </si>
  <si>
    <t>F82031</t>
  </si>
  <si>
    <t>Rush Green Medical Centre (Dr Sanomi)</t>
  </si>
  <si>
    <t>F82023</t>
  </si>
  <si>
    <t>High Street Surgery (Dr Pervez)</t>
  </si>
  <si>
    <t>219 High Street</t>
  </si>
  <si>
    <t>Hornchurch</t>
  </si>
  <si>
    <t>RM11 3XT</t>
  </si>
  <si>
    <t>TQ 54233 87089</t>
  </si>
  <si>
    <t>F82675</t>
  </si>
  <si>
    <t>Billet Lane Medical Centre</t>
  </si>
  <si>
    <t>58b Billet Lane</t>
  </si>
  <si>
    <t>RM11 1XA</t>
  </si>
  <si>
    <t>TQ 53895 87670</t>
  </si>
  <si>
    <t>F82013</t>
  </si>
  <si>
    <t xml:space="preserve">Western Road Medical Centre </t>
  </si>
  <si>
    <t>HV-2</t>
  </si>
  <si>
    <t>Havering Marshall</t>
  </si>
  <si>
    <t>99 Western Road</t>
  </si>
  <si>
    <t>RM1 3LS</t>
  </si>
  <si>
    <t>TQ 51671 88948</t>
  </si>
  <si>
    <t>F82021</t>
  </si>
  <si>
    <t>The New Medical Centre</t>
  </si>
  <si>
    <t>264 Brentwood Road</t>
  </si>
  <si>
    <t>RM2 5SU</t>
  </si>
  <si>
    <t>TQ 52819 88475</t>
  </si>
  <si>
    <t>F82009</t>
  </si>
  <si>
    <t>North Street Medical Care</t>
  </si>
  <si>
    <t>274 North Street</t>
  </si>
  <si>
    <t>RM1 4QJ</t>
  </si>
  <si>
    <t>TQ 50672 89720</t>
  </si>
  <si>
    <t>F82686</t>
  </si>
  <si>
    <t>Chadwell Heath Health Centre (Dr A Patel)</t>
  </si>
  <si>
    <t>HV-3</t>
  </si>
  <si>
    <t>Havering North</t>
  </si>
  <si>
    <t>Ashton Gardens</t>
  </si>
  <si>
    <t>F82010</t>
  </si>
  <si>
    <t>Petersfield Surgery</t>
  </si>
  <si>
    <t>70 Petersfield Ave</t>
  </si>
  <si>
    <t>Harold Hill</t>
  </si>
  <si>
    <t>RM3 9PD</t>
  </si>
  <si>
    <t>TQ 54717 92014</t>
  </si>
  <si>
    <t>F82648</t>
  </si>
  <si>
    <t>Ingrebourne Medical Centre</t>
  </si>
  <si>
    <t>135 Straight Road</t>
  </si>
  <si>
    <t>RM3 7JJ</t>
  </si>
  <si>
    <t>TQ 53197 91366</t>
  </si>
  <si>
    <t>F82671</t>
  </si>
  <si>
    <t>Straight Road Doctors Surgery (Dr Prasad)</t>
  </si>
  <si>
    <t>137 Straight Road</t>
  </si>
  <si>
    <t>F82670</t>
  </si>
  <si>
    <t>Gooshays Drive</t>
  </si>
  <si>
    <t>RM3 9SU</t>
  </si>
  <si>
    <t>TQ 54169 92056</t>
  </si>
  <si>
    <t>F82014</t>
  </si>
  <si>
    <t>Harold Hill Health Centre (Dr Kuchhai)</t>
  </si>
  <si>
    <t>F82016</t>
  </si>
  <si>
    <t>Central Park Surgery (Dr Kakad)</t>
  </si>
  <si>
    <t>Y00312</t>
  </si>
  <si>
    <t>The Robins Surgery</t>
  </si>
  <si>
    <t>F82007</t>
  </si>
  <si>
    <t>The Greenwood Practice</t>
  </si>
  <si>
    <t>89 Gubbins Lane</t>
  </si>
  <si>
    <t>Harold Wood</t>
  </si>
  <si>
    <t>RM3 0DR</t>
  </si>
  <si>
    <t>TQ 54748 90860</t>
  </si>
  <si>
    <t>F82045</t>
  </si>
  <si>
    <t>Oak Lodge Surgery (Dr Chowdhury)</t>
  </si>
  <si>
    <t>6 Oak Road</t>
  </si>
  <si>
    <t>RM3 0PT</t>
  </si>
  <si>
    <t>TQ 54849 90533</t>
  </si>
  <si>
    <t>Y02973</t>
  </si>
  <si>
    <t>St Clements Avenue</t>
  </si>
  <si>
    <t>RM3 0FE</t>
  </si>
  <si>
    <t>TQ 54268 90605</t>
  </si>
  <si>
    <t>F82030</t>
  </si>
  <si>
    <t>Lynwood Medical Centre</t>
  </si>
  <si>
    <t>4 Lynwood Drive</t>
  </si>
  <si>
    <t>Collier Row</t>
  </si>
  <si>
    <t>RM5 3QL</t>
  </si>
  <si>
    <t>TQ 49970 91426</t>
  </si>
  <si>
    <t>F82630</t>
  </si>
  <si>
    <t>Chase Cross Medical Centre (Dr Kulendran)</t>
  </si>
  <si>
    <t>Chase Cross Road</t>
  </si>
  <si>
    <t>RM5 3PJ</t>
  </si>
  <si>
    <t>TQ 50027 91251</t>
  </si>
  <si>
    <t>F82610</t>
  </si>
  <si>
    <t>Dr N K Gupta Surgery</t>
  </si>
  <si>
    <t>206 Mawney Road</t>
  </si>
  <si>
    <t>RM7 8BU</t>
  </si>
  <si>
    <t>TQ 50077 89338</t>
  </si>
  <si>
    <t>F82033</t>
  </si>
  <si>
    <t>HV-4</t>
  </si>
  <si>
    <t>Havering South</t>
  </si>
  <si>
    <t>9 Glanville Drive</t>
  </si>
  <si>
    <t>RM11 3SZ</t>
  </si>
  <si>
    <t>TQ 54586 87037</t>
  </si>
  <si>
    <t>F82055</t>
  </si>
  <si>
    <t>Hornchurch Healthcare</t>
  </si>
  <si>
    <t>F82609</t>
  </si>
  <si>
    <t>Sutton Ave surgery (P M Patel)</t>
  </si>
  <si>
    <t>24 Suttons Ave</t>
  </si>
  <si>
    <t>RM12 4LF</t>
  </si>
  <si>
    <t>TQ 53941 86488</t>
  </si>
  <si>
    <t>F82002</t>
  </si>
  <si>
    <t>Haiderian Medical Centre</t>
  </si>
  <si>
    <t>181 Corbets Tey Road</t>
  </si>
  <si>
    <t>Upminster</t>
  </si>
  <si>
    <t>RM14 2YN</t>
  </si>
  <si>
    <t>TQ 55913 85795</t>
  </si>
  <si>
    <t>F82008</t>
  </si>
  <si>
    <t>Maylands Health Care</t>
  </si>
  <si>
    <t>300 Upper Rainham Road</t>
  </si>
  <si>
    <t>Elm Park</t>
  </si>
  <si>
    <t>RM12 4EQ</t>
  </si>
  <si>
    <t>TQ 51980 86056</t>
  </si>
  <si>
    <t>F82028</t>
  </si>
  <si>
    <t>39 Wood Lane</t>
  </si>
  <si>
    <t>RM12 5HX</t>
  </si>
  <si>
    <t>TQ 52375 85087</t>
  </si>
  <si>
    <t>F82666</t>
  </si>
  <si>
    <t>The Surgery (Dr Rahman)</t>
  </si>
  <si>
    <t>482 South End Road</t>
  </si>
  <si>
    <t>RM12 5PA</t>
  </si>
  <si>
    <t>TQ 52924 85456</t>
  </si>
  <si>
    <t>F82022</t>
  </si>
  <si>
    <t>The Rosewood Medical Centre</t>
  </si>
  <si>
    <t>30 Astra Close</t>
  </si>
  <si>
    <t>RM12 5NJ</t>
  </si>
  <si>
    <t>TQ 52722 84935</t>
  </si>
  <si>
    <t>Rainham</t>
  </si>
  <si>
    <t>F82619</t>
  </si>
  <si>
    <t>1 Harlow Road</t>
  </si>
  <si>
    <t>RM13 7UP</t>
  </si>
  <si>
    <t>TQ 51752 83712</t>
  </si>
  <si>
    <t>F82627</t>
  </si>
  <si>
    <t>Upminster Road South</t>
  </si>
  <si>
    <t>RM13 9AB</t>
  </si>
  <si>
    <t>TQ 52533 82337</t>
  </si>
  <si>
    <t>F82649</t>
  </si>
  <si>
    <t>Berwick Surgery</t>
  </si>
  <si>
    <t>17 Berwick Road</t>
  </si>
  <si>
    <t>RM13 9QU</t>
  </si>
  <si>
    <t>TQ 53679 83242</t>
  </si>
  <si>
    <t>F82607</t>
  </si>
  <si>
    <t>382 Upminster Road North</t>
  </si>
  <si>
    <t>North Rainham</t>
  </si>
  <si>
    <t>RM13 9RZ</t>
  </si>
  <si>
    <t>TQ 53703 82663</t>
  </si>
  <si>
    <t>F82674</t>
  </si>
  <si>
    <t>Avon Road Surgery (Cranham Health Centre)</t>
  </si>
  <si>
    <t>Avon Road</t>
  </si>
  <si>
    <t>Cranham</t>
  </si>
  <si>
    <t>RM14 1RG</t>
  </si>
  <si>
    <t>TQ 57095 87988</t>
  </si>
  <si>
    <t>F82006</t>
  </si>
  <si>
    <t>Cranham Village Surgery (Dr C Dahs &amp; Dr IP Humberstone Surgery)</t>
  </si>
  <si>
    <t>143 Ingrebourne Gardens</t>
  </si>
  <si>
    <t>RM14 1BJ</t>
  </si>
  <si>
    <t>TQ 56984 87288</t>
  </si>
  <si>
    <t>F82053</t>
  </si>
  <si>
    <t>Upminster Medical Centre</t>
  </si>
  <si>
    <t>226 St Mary's Lane</t>
  </si>
  <si>
    <t>RM14 3DH</t>
  </si>
  <si>
    <t>TQ 56440 86625</t>
  </si>
  <si>
    <t>F82624</t>
  </si>
  <si>
    <t>The Upminster Bridge Surgery (Dr O'Moore)</t>
  </si>
  <si>
    <t>126 Upminster Road</t>
  </si>
  <si>
    <t>RM12 6PL</t>
  </si>
  <si>
    <t>TQ 55046 86819</t>
  </si>
  <si>
    <t>F84047</t>
  </si>
  <si>
    <t xml:space="preserve">Custom House Surgery </t>
  </si>
  <si>
    <t>NH</t>
  </si>
  <si>
    <t>Newham</t>
  </si>
  <si>
    <t>NH-PCN1</t>
  </si>
  <si>
    <t>South One Newham</t>
  </si>
  <si>
    <t>16 Freemasons Rd</t>
  </si>
  <si>
    <t>E16 3NA</t>
  </si>
  <si>
    <t>TQ 40635 81244</t>
  </si>
  <si>
    <t>F84666</t>
  </si>
  <si>
    <t xml:space="preserve">Dr Ruiz – St Lukes Medical Centre </t>
  </si>
  <si>
    <t>2 St Luke's Square</t>
  </si>
  <si>
    <t>E16 1HT</t>
  </si>
  <si>
    <t>TQ 39825 81135</t>
  </si>
  <si>
    <t>F84657</t>
  </si>
  <si>
    <t xml:space="preserve">Cumberland Road Medical Practice </t>
  </si>
  <si>
    <t>179 Cumberland Rd</t>
  </si>
  <si>
    <t>E13 8LS</t>
  </si>
  <si>
    <t>TQ 40666 82033</t>
  </si>
  <si>
    <t>F84092</t>
  </si>
  <si>
    <t xml:space="preserve">Glen Road Medical Centre </t>
  </si>
  <si>
    <t>1-9 Glen Rd</t>
  </si>
  <si>
    <t>E13 8RU</t>
  </si>
  <si>
    <t>TQ 41109 82327</t>
  </si>
  <si>
    <t>F84017</t>
  </si>
  <si>
    <t xml:space="preserve">Star Lane Medical Centre </t>
  </si>
  <si>
    <t>121 Star Ln</t>
  </si>
  <si>
    <t>E16 4QH</t>
  </si>
  <si>
    <t>TQ 39602 82012</t>
  </si>
  <si>
    <t>F84717</t>
  </si>
  <si>
    <t xml:space="preserve">Royal Docks Medical Centre </t>
  </si>
  <si>
    <t>NH-PCN10</t>
  </si>
  <si>
    <t>Docklands</t>
  </si>
  <si>
    <t>21 East Ham Manor Way</t>
  </si>
  <si>
    <t>E6 5NA</t>
  </si>
  <si>
    <t>TQ 43258 80969</t>
  </si>
  <si>
    <t>F84093</t>
  </si>
  <si>
    <t xml:space="preserve">Tollgate Health Centre </t>
  </si>
  <si>
    <t>220 Tollgate Rd</t>
  </si>
  <si>
    <t>E6 5JS</t>
  </si>
  <si>
    <t>TQ 42787 81629</t>
  </si>
  <si>
    <t>Y02928</t>
  </si>
  <si>
    <t>76 Albert Rd</t>
  </si>
  <si>
    <t>E16 2DY</t>
  </si>
  <si>
    <t>TQ 42593 80059</t>
  </si>
  <si>
    <t>F84050</t>
  </si>
  <si>
    <t xml:space="preserve">Boleyn Medical Centre </t>
  </si>
  <si>
    <t>NH-PCN2</t>
  </si>
  <si>
    <t>Central 1</t>
  </si>
  <si>
    <t>152 Barking Road</t>
  </si>
  <si>
    <t>E6 3BD</t>
  </si>
  <si>
    <t>TQ 41930 83350</t>
  </si>
  <si>
    <t>F84735</t>
  </si>
  <si>
    <t xml:space="preserve">The Azad Practice </t>
  </si>
  <si>
    <t>F84669</t>
  </si>
  <si>
    <t xml:space="preserve">Newham Medical Centre </t>
  </si>
  <si>
    <t>576 Green St</t>
  </si>
  <si>
    <t>E13 9DA</t>
  </si>
  <si>
    <t>TQ 41405 83360</t>
  </si>
  <si>
    <t>F84010</t>
  </si>
  <si>
    <t xml:space="preserve">St Bartholomew Surgery </t>
  </si>
  <si>
    <t xml:space="preserve">292A Barking Road </t>
  </si>
  <si>
    <t>E6 3BA</t>
  </si>
  <si>
    <t>TQ 42477 83507</t>
  </si>
  <si>
    <t>F84004</t>
  </si>
  <si>
    <t>Market Street Health Group</t>
  </si>
  <si>
    <t>52 Market St</t>
  </si>
  <si>
    <t>E6 2RA</t>
  </si>
  <si>
    <t>TQ 42814 83350</t>
  </si>
  <si>
    <t>F84053</t>
  </si>
  <si>
    <t xml:space="preserve">Greengate Medical Practice </t>
  </si>
  <si>
    <t>497 Barking Road</t>
  </si>
  <si>
    <t>E13 8PS</t>
  </si>
  <si>
    <t>TQ 40757 82646</t>
  </si>
  <si>
    <t>F84124</t>
  </si>
  <si>
    <t xml:space="preserve">The Project Surgery </t>
  </si>
  <si>
    <t>10 Lettsom Walk</t>
  </si>
  <si>
    <t>E13 0LN</t>
  </si>
  <si>
    <t>TQ 40253 83419</t>
  </si>
  <si>
    <t>NH-PCN3</t>
  </si>
  <si>
    <t>Newham Central</t>
  </si>
  <si>
    <t>F84052</t>
  </si>
  <si>
    <t xml:space="preserve">Essex Lodge </t>
  </si>
  <si>
    <t>94 Greengate St</t>
  </si>
  <si>
    <t>E13 0AS</t>
  </si>
  <si>
    <t>TQ 40684 82946</t>
  </si>
  <si>
    <t>F84681</t>
  </si>
  <si>
    <t xml:space="preserve">Balaam Street Practice </t>
  </si>
  <si>
    <t>113 Balaam St</t>
  </si>
  <si>
    <t>E13 8AF</t>
  </si>
  <si>
    <t>TQ 40488 82808</t>
  </si>
  <si>
    <t>F84642</t>
  </si>
  <si>
    <t>Lucas Avenue Surgery</t>
  </si>
  <si>
    <t>E13 0QP</t>
  </si>
  <si>
    <t>TQ 40943 83883</t>
  </si>
  <si>
    <t>F84658</t>
  </si>
  <si>
    <t xml:space="preserve">Sangam Surgery </t>
  </si>
  <si>
    <t>NH-PCN4</t>
  </si>
  <si>
    <t>North East 1</t>
  </si>
  <si>
    <t>Snowshill Rd</t>
  </si>
  <si>
    <t>E12 6BE</t>
  </si>
  <si>
    <t>TQ 42142 85378</t>
  </si>
  <si>
    <t>F84660</t>
  </si>
  <si>
    <t xml:space="preserve">Dr CM Patel </t>
  </si>
  <si>
    <t>2 Jephson Rd</t>
  </si>
  <si>
    <t>E7 8LZ</t>
  </si>
  <si>
    <t>TQ 41250 84414</t>
  </si>
  <si>
    <t>F84088</t>
  </si>
  <si>
    <t xml:space="preserve">Plashet Medical Centre </t>
  </si>
  <si>
    <t>152 Plashet Rd</t>
  </si>
  <si>
    <t>E13 0QT</t>
  </si>
  <si>
    <t>TQ 41097 84021</t>
  </si>
  <si>
    <t>F84670</t>
  </si>
  <si>
    <t>Westbury Road Medical Practice</t>
  </si>
  <si>
    <t>45 Westbury Terrace</t>
  </si>
  <si>
    <t>E7 8BU</t>
  </si>
  <si>
    <t>TQ 40876 84941</t>
  </si>
  <si>
    <t>F84729</t>
  </si>
  <si>
    <t>The Manor Park Practice</t>
  </si>
  <si>
    <t>778 Romford Rd</t>
  </si>
  <si>
    <t>E12 5JG</t>
  </si>
  <si>
    <t>TQ 42725 85896</t>
  </si>
  <si>
    <t>F84641</t>
  </si>
  <si>
    <t xml:space="preserve">Birchdale Road Medical Practice </t>
  </si>
  <si>
    <t>2 Birchdale Rd</t>
  </si>
  <si>
    <t>E7 8AR</t>
  </si>
  <si>
    <t>TQ 41441 85069</t>
  </si>
  <si>
    <t>F84739</t>
  </si>
  <si>
    <t xml:space="preserve">E12 Medical Practice </t>
  </si>
  <si>
    <t>NH-PCN5</t>
  </si>
  <si>
    <t>North East 2</t>
  </si>
  <si>
    <t>243 High Street North</t>
  </si>
  <si>
    <t>E12 6SJ</t>
  </si>
  <si>
    <t>TQ 42286 84464</t>
  </si>
  <si>
    <t>F84006</t>
  </si>
  <si>
    <t xml:space="preserve">Shrewsbury Road Surgery </t>
  </si>
  <si>
    <t>Shrewsbury Annexe' Shrewsbury Road</t>
  </si>
  <si>
    <t>E7 8QP</t>
  </si>
  <si>
    <t>TQ 41796 84426</t>
  </si>
  <si>
    <t>F84074</t>
  </si>
  <si>
    <t xml:space="preserve">Wordsworth Health Centre </t>
  </si>
  <si>
    <t>19 Wordsworth Avenue</t>
  </si>
  <si>
    <t>E12 6SU</t>
  </si>
  <si>
    <t>TQ 42172 84503</t>
  </si>
  <si>
    <t>F84741</t>
  </si>
  <si>
    <t>Eastham Memorial Hospital</t>
  </si>
  <si>
    <t>F84742</t>
  </si>
  <si>
    <t xml:space="preserve">The Summit Practice </t>
  </si>
  <si>
    <t>Old East Ham Memorial Hospital</t>
  </si>
  <si>
    <t>E7 8PP</t>
  </si>
  <si>
    <t>TQ 41670 84155</t>
  </si>
  <si>
    <t>F84070</t>
  </si>
  <si>
    <t xml:space="preserve">Lathom Medical Centre </t>
  </si>
  <si>
    <t>2A Lathom Rd</t>
  </si>
  <si>
    <t>E6 2DU</t>
  </si>
  <si>
    <t>TQ 42458 84130</t>
  </si>
  <si>
    <t>F84672</t>
  </si>
  <si>
    <t>NH-PCN6</t>
  </si>
  <si>
    <t xml:space="preserve">North Newham </t>
  </si>
  <si>
    <t>157 Leytonstone Rd</t>
  </si>
  <si>
    <t>E15 1LH</t>
  </si>
  <si>
    <t>TQ 39102 85361</t>
  </si>
  <si>
    <t>F84097</t>
  </si>
  <si>
    <t xml:space="preserve">Claremont Clinic </t>
  </si>
  <si>
    <t>459-463 Romford Rd</t>
  </si>
  <si>
    <t>E7 8AB</t>
  </si>
  <si>
    <t>TQ 41105 85137</t>
  </si>
  <si>
    <t>F84724</t>
  </si>
  <si>
    <t xml:space="preserve">Woodgrange Medical Practice </t>
  </si>
  <si>
    <t>40 Woodgrange Rd</t>
  </si>
  <si>
    <t>E7 0QH</t>
  </si>
  <si>
    <t>TQ 40516 85243</t>
  </si>
  <si>
    <t>F84111</t>
  </si>
  <si>
    <t xml:space="preserve">Abbey Road Medical Practice </t>
  </si>
  <si>
    <t>28a Abbey Rd</t>
  </si>
  <si>
    <t>E15 3LT</t>
  </si>
  <si>
    <t>TQ 39225 83671</t>
  </si>
  <si>
    <t>Y04273</t>
  </si>
  <si>
    <t xml:space="preserve">Liberty Bridge Road </t>
  </si>
  <si>
    <t>40 Liberty Bridge Rd</t>
  </si>
  <si>
    <t>E20 1AS</t>
  </si>
  <si>
    <t>TQ 38349 85140</t>
  </si>
  <si>
    <t>F84749</t>
  </si>
  <si>
    <t>236-252 High St</t>
  </si>
  <si>
    <t>E15 2JA</t>
  </si>
  <si>
    <t>TQ 38568 83938</t>
  </si>
  <si>
    <t>F84730</t>
  </si>
  <si>
    <t>NH-PCN8</t>
  </si>
  <si>
    <t>Stratford</t>
  </si>
  <si>
    <t>10 Vicarage Ln</t>
  </si>
  <si>
    <t>E15 4HG</t>
  </si>
  <si>
    <t>TQ 39553 84332</t>
  </si>
  <si>
    <t>F84121</t>
  </si>
  <si>
    <t>First4Health Church Road</t>
  </si>
  <si>
    <t>30 Church Road</t>
  </si>
  <si>
    <t>E12 6AQ</t>
  </si>
  <si>
    <t>TQ 42460 85199</t>
  </si>
  <si>
    <t>F84009</t>
  </si>
  <si>
    <t xml:space="preserve">Stratford Village Surgery </t>
  </si>
  <si>
    <t>50C Romford Rd</t>
  </si>
  <si>
    <t>E15 4BZ</t>
  </si>
  <si>
    <t>TQ 39233 84486</t>
  </si>
  <si>
    <t>F84077</t>
  </si>
  <si>
    <t>E15 4ES</t>
  </si>
  <si>
    <t>TQ 39491 84416</t>
  </si>
  <si>
    <t>F84740</t>
  </si>
  <si>
    <t xml:space="preserve">Newham Transitional Team </t>
  </si>
  <si>
    <t>30 Church Rd</t>
  </si>
  <si>
    <t>F84677</t>
  </si>
  <si>
    <t xml:space="preserve">East End Medical Centre </t>
  </si>
  <si>
    <t>NH-PCN9</t>
  </si>
  <si>
    <t>North West 2</t>
  </si>
  <si>
    <t>61 Plashet Rd</t>
  </si>
  <si>
    <t>E13 0QA</t>
  </si>
  <si>
    <t>TQ 40567 83994</t>
  </si>
  <si>
    <t>F84022</t>
  </si>
  <si>
    <t xml:space="preserve">Stratford Health Centre </t>
  </si>
  <si>
    <t>123 The Grove</t>
  </si>
  <si>
    <t>E15 1EN</t>
  </si>
  <si>
    <t>TQ 39112 84766</t>
  </si>
  <si>
    <t>121 Woodgrange Rd</t>
  </si>
  <si>
    <t>E7 0EP</t>
  </si>
  <si>
    <t>TQ 40492 85464</t>
  </si>
  <si>
    <t>F84086</t>
  </si>
  <si>
    <t>The Forest Practice</t>
  </si>
  <si>
    <t>F84014</t>
  </si>
  <si>
    <t xml:space="preserve">Upton Lane Medical Centre </t>
  </si>
  <si>
    <t>75-77 Upton Ln</t>
  </si>
  <si>
    <t>E7 9PB</t>
  </si>
  <si>
    <t>TQ 40620 84636</t>
  </si>
  <si>
    <t>F86652</t>
  </si>
  <si>
    <t>Drive Surgery</t>
  </si>
  <si>
    <t>RB</t>
  </si>
  <si>
    <t>Redbridge</t>
  </si>
  <si>
    <t>RB-1</t>
  </si>
  <si>
    <t>Cranbrook</t>
  </si>
  <si>
    <t>68 The Drive</t>
  </si>
  <si>
    <t>Ilford</t>
  </si>
  <si>
    <t>IG1 3HZ</t>
  </si>
  <si>
    <t>TQ 42899 87429</t>
  </si>
  <si>
    <t>F86657</t>
  </si>
  <si>
    <t>York Road Surgery</t>
  </si>
  <si>
    <t>55 York Road</t>
  </si>
  <si>
    <t>IG1 3AF</t>
  </si>
  <si>
    <t>TQ 43305 86498</t>
  </si>
  <si>
    <t>F86702</t>
  </si>
  <si>
    <t>St Clements Surgery</t>
  </si>
  <si>
    <t>38 Bathhurst Road</t>
  </si>
  <si>
    <t>IG1 4LA</t>
  </si>
  <si>
    <t>TQ 43751 87002</t>
  </si>
  <si>
    <t>Y00918</t>
  </si>
  <si>
    <t>Granville Medical Centre</t>
  </si>
  <si>
    <t>4 Granville Road</t>
  </si>
  <si>
    <t>IG1 4JY</t>
  </si>
  <si>
    <t>TQ 43646 86952</t>
  </si>
  <si>
    <t>F86042</t>
  </si>
  <si>
    <t>Balfour Road Surgery</t>
  </si>
  <si>
    <t>92 Balfour Road</t>
  </si>
  <si>
    <t>IG1 4JE</t>
  </si>
  <si>
    <t>TQ 43990 86949</t>
  </si>
  <si>
    <t>F86698</t>
  </si>
  <si>
    <t>Cranbrook Surgery</t>
  </si>
  <si>
    <t>465 Cranbrook Road</t>
  </si>
  <si>
    <t>IG2 6EW</t>
  </si>
  <si>
    <t>TQ 43201 88032</t>
  </si>
  <si>
    <t>F86008</t>
  </si>
  <si>
    <t>Gants Hill Medical Centre</t>
  </si>
  <si>
    <t>63-65 Ethelbert Gardens</t>
  </si>
  <si>
    <t>Gants Hill</t>
  </si>
  <si>
    <t>IG2 6UW</t>
  </si>
  <si>
    <t>TQ 43151 88496</t>
  </si>
  <si>
    <t>F86703</t>
  </si>
  <si>
    <t>Redbridge Surgery</t>
  </si>
  <si>
    <t>49 Windermere Gardens</t>
  </si>
  <si>
    <t>IG4 5BZ</t>
  </si>
  <si>
    <t>TQ 42406 88530</t>
  </si>
  <si>
    <t>F86081</t>
  </si>
  <si>
    <t>Kenwood Medical Centre</t>
  </si>
  <si>
    <t>RB-2</t>
  </si>
  <si>
    <t>Fairlop</t>
  </si>
  <si>
    <t>Kenwood Gardens</t>
  </si>
  <si>
    <t>IG2 6YG</t>
  </si>
  <si>
    <t>TQ 43661 88984</t>
  </si>
  <si>
    <t>F86083</t>
  </si>
  <si>
    <t>Eastern Avenue Medical Centre</t>
  </si>
  <si>
    <t>167 Eastern Avenue</t>
  </si>
  <si>
    <t>IG4 5AW</t>
  </si>
  <si>
    <t>TQ 42226 88390</t>
  </si>
  <si>
    <t>F86612</t>
  </si>
  <si>
    <t>Fullwell Avenue Surgery</t>
  </si>
  <si>
    <t>272 Fullwell Avenue</t>
  </si>
  <si>
    <t>Fullwell Cross</t>
  </si>
  <si>
    <t>IG5 0SB</t>
  </si>
  <si>
    <t>TQ 43621 90647</t>
  </si>
  <si>
    <t>F86624</t>
  </si>
  <si>
    <t>Heathcote Primary Care Centre</t>
  </si>
  <si>
    <t>Heathcote Avenue</t>
  </si>
  <si>
    <t>Barkingside</t>
  </si>
  <si>
    <t>IG5 0QS</t>
  </si>
  <si>
    <t>TQ 42982 90347</t>
  </si>
  <si>
    <t>F86707</t>
  </si>
  <si>
    <t>Fencepiece Road Medical Practice</t>
  </si>
  <si>
    <t>83 Fencepiece Road</t>
  </si>
  <si>
    <t>IG6 2NB</t>
  </si>
  <si>
    <t>TQ 44453 91094</t>
  </si>
  <si>
    <t>F86010</t>
  </si>
  <si>
    <t>Fullwell Cross Medical Centre</t>
  </si>
  <si>
    <t>1 Tomswood Hill</t>
  </si>
  <si>
    <t>IG6 2HG</t>
  </si>
  <si>
    <t>TQ 44435 90476</t>
  </si>
  <si>
    <t>F86085</t>
  </si>
  <si>
    <t>Hainault Surgery</t>
  </si>
  <si>
    <t>34 New North Road</t>
  </si>
  <si>
    <t>Hainault</t>
  </si>
  <si>
    <t>IG6 2XG</t>
  </si>
  <si>
    <t>TQ 44572 91321</t>
  </si>
  <si>
    <t>F86057</t>
  </si>
  <si>
    <t>The Willows Practice</t>
  </si>
  <si>
    <t>Hainault Health Centre</t>
  </si>
  <si>
    <t>Chigwell</t>
  </si>
  <si>
    <t>IG7 4DF</t>
  </si>
  <si>
    <t>TQ 45822 91978</t>
  </si>
  <si>
    <t>F86007</t>
  </si>
  <si>
    <t>Forest Edge Practice</t>
  </si>
  <si>
    <t>F86009</t>
  </si>
  <si>
    <t>The Palms Medical Centre</t>
  </si>
  <si>
    <t>RB-3</t>
  </si>
  <si>
    <t>Seven Kings</t>
  </si>
  <si>
    <t>97-101 Netley Road</t>
  </si>
  <si>
    <t>Newbury Park</t>
  </si>
  <si>
    <t>IG2 7NW</t>
  </si>
  <si>
    <t>TQ 44820 88524</t>
  </si>
  <si>
    <t>F86060</t>
  </si>
  <si>
    <t>Newbury Group Practice</t>
  </si>
  <si>
    <t>40 Perrymans Farm Road</t>
  </si>
  <si>
    <t>IG2 7LE</t>
  </si>
  <si>
    <t>TQ 44654 88447</t>
  </si>
  <si>
    <t>F86087</t>
  </si>
  <si>
    <t>Goodmayes Medical Centre</t>
  </si>
  <si>
    <t>4 Eastwood Road</t>
  </si>
  <si>
    <t>Goodmayes</t>
  </si>
  <si>
    <t>IG3 8XB</t>
  </si>
  <si>
    <t>TQ 46331 87526</t>
  </si>
  <si>
    <t>F86637</t>
  </si>
  <si>
    <t>Seven Kings Practice</t>
  </si>
  <si>
    <t>1 Salisbury Road</t>
  </si>
  <si>
    <t>IG3 8BG</t>
  </si>
  <si>
    <t>TQ 45438 87037</t>
  </si>
  <si>
    <t>Y00090</t>
  </si>
  <si>
    <t>Doctor's House</t>
  </si>
  <si>
    <t>40 Cameron Road</t>
  </si>
  <si>
    <t>IG3 8LF</t>
  </si>
  <si>
    <t>TQ 45249 87246</t>
  </si>
  <si>
    <t>F86034</t>
  </si>
  <si>
    <t>Green Lane, Goodmayes Medical practice</t>
  </si>
  <si>
    <t>595 Green Lane</t>
  </si>
  <si>
    <t>IG3 9RN</t>
  </si>
  <si>
    <t>TQ 46598 87054</t>
  </si>
  <si>
    <t>F86642</t>
  </si>
  <si>
    <t>Castleton Road Surgery</t>
  </si>
  <si>
    <t>19 Castleton Road</t>
  </si>
  <si>
    <t>IG3 9QW</t>
  </si>
  <si>
    <t>TQ 46532 87121</t>
  </si>
  <si>
    <t>F86028</t>
  </si>
  <si>
    <t>Chadwell Heath Surgery</t>
  </si>
  <si>
    <t>72 Chadwell Heath Lane</t>
  </si>
  <si>
    <t>RM6 4AF</t>
  </si>
  <si>
    <t>TQ 47352 88216</t>
  </si>
  <si>
    <t>Y00155</t>
  </si>
  <si>
    <t>200-202 Chadwell Heath Lane</t>
  </si>
  <si>
    <t>RM6 4YU</t>
  </si>
  <si>
    <t>TQ 47178 88535</t>
  </si>
  <si>
    <t>F86023</t>
  </si>
  <si>
    <t>The Evergreen Practice</t>
  </si>
  <si>
    <t>RB-4</t>
  </si>
  <si>
    <t>Wanstead &amp; Woodford</t>
  </si>
  <si>
    <t>26 High Street</t>
  </si>
  <si>
    <t>Wanstead</t>
  </si>
  <si>
    <t>E11 2AQ</t>
  </si>
  <si>
    <t>TQ 40453 88526</t>
  </si>
  <si>
    <t>F86032</t>
  </si>
  <si>
    <t>Wanstead Place Surgery</t>
  </si>
  <si>
    <t>45 Wanstead Place</t>
  </si>
  <si>
    <t>E11 2SW</t>
  </si>
  <si>
    <t>TQ 40289 88521</t>
  </si>
  <si>
    <t>F86731</t>
  </si>
  <si>
    <t>Aldersbrook Medical Centre</t>
  </si>
  <si>
    <t>65 Aldersbrook Road</t>
  </si>
  <si>
    <t>Manor Park</t>
  </si>
  <si>
    <t>E12 5DL</t>
  </si>
  <si>
    <t>TQ 41394 86612</t>
  </si>
  <si>
    <t>F86066</t>
  </si>
  <si>
    <t>Southdene Surgery</t>
  </si>
  <si>
    <t>The Shrubberies, George Ln</t>
  </si>
  <si>
    <t>South Woodford</t>
  </si>
  <si>
    <t>E18 1BD</t>
  </si>
  <si>
    <t>TQ 40404 90279</t>
  </si>
  <si>
    <t>F86641</t>
  </si>
  <si>
    <t>Shrubberies Medical Centre</t>
  </si>
  <si>
    <t xml:space="preserve">12 The Shrubberies, </t>
  </si>
  <si>
    <t>F86020</t>
  </si>
  <si>
    <t>Glebelands Practice</t>
  </si>
  <si>
    <t>2 Glebelands Avenue</t>
  </si>
  <si>
    <t>E18 2AB</t>
  </si>
  <si>
    <t>TQ 40310 90124</t>
  </si>
  <si>
    <t>F86064</t>
  </si>
  <si>
    <t>Elmhurst Practice</t>
  </si>
  <si>
    <t>114 High Road</t>
  </si>
  <si>
    <t>E18 2QS</t>
  </si>
  <si>
    <t>TQ 40129 90669</t>
  </si>
  <si>
    <t>F86658</t>
  </si>
  <si>
    <t>Queen Mary Practice</t>
  </si>
  <si>
    <t>F86691</t>
  </si>
  <si>
    <t>Clayhall Clinic</t>
  </si>
  <si>
    <t>14 Clayhall Avenue</t>
  </si>
  <si>
    <t>IG5 0LG</t>
  </si>
  <si>
    <t>TQ 42206 90038</t>
  </si>
  <si>
    <t>F86013</t>
  </si>
  <si>
    <t>Broadway Surgery</t>
  </si>
  <si>
    <t>3 The Broadway</t>
  </si>
  <si>
    <t>Woodford Green</t>
  </si>
  <si>
    <t>IG8 0HF</t>
  </si>
  <si>
    <t>TQ 40897 91927</t>
  </si>
  <si>
    <t>F86012</t>
  </si>
  <si>
    <t>Rydal Practice</t>
  </si>
  <si>
    <t>375 High Road</t>
  </si>
  <si>
    <t>IG8 9QJ</t>
  </si>
  <si>
    <t>TQ 39982 91888</t>
  </si>
  <si>
    <t>F86022</t>
  </si>
  <si>
    <t>Ilford Medical Centre</t>
  </si>
  <si>
    <t>RB-5</t>
  </si>
  <si>
    <t>Loxford</t>
  </si>
  <si>
    <t>61 Cleveland Road</t>
  </si>
  <si>
    <t>IG1 1EE</t>
  </si>
  <si>
    <t>TQ 43897 86254</t>
  </si>
  <si>
    <t>F86082</t>
  </si>
  <si>
    <t>Ilford Lane Surgery</t>
  </si>
  <si>
    <t>417 Ilford Lane</t>
  </si>
  <si>
    <t>IG1 2SN</t>
  </si>
  <si>
    <t>TQ 44106 85110</t>
  </si>
  <si>
    <t>Y02987</t>
  </si>
  <si>
    <t>The Practice Loxford</t>
  </si>
  <si>
    <t>F86692</t>
  </si>
  <si>
    <t>Mathukias Surgery</t>
  </si>
  <si>
    <t>281 Ilford Lane</t>
  </si>
  <si>
    <t>IG1 2SF</t>
  </si>
  <si>
    <t>TQ 43991 85477</t>
  </si>
  <si>
    <t>F86025</t>
  </si>
  <si>
    <t>Oak Tree Medical Practice</t>
  </si>
  <si>
    <t>273-275 Green Lane</t>
  </si>
  <si>
    <t>IG3 9TJ</t>
  </si>
  <si>
    <t>TQ 45422 86734</t>
  </si>
  <si>
    <t>F84083</t>
  </si>
  <si>
    <t>Bethnal Green Health Centre</t>
  </si>
  <si>
    <t>TH</t>
  </si>
  <si>
    <t>Tower Hamlets</t>
  </si>
  <si>
    <t>TH-NW1</t>
  </si>
  <si>
    <t>The One Network</t>
  </si>
  <si>
    <t>60 Florida Street</t>
  </si>
  <si>
    <t>E2 6LL</t>
  </si>
  <si>
    <t>TQ 34381 82665</t>
  </si>
  <si>
    <t>F84016</t>
  </si>
  <si>
    <t>The Mission Practice</t>
  </si>
  <si>
    <t>208 Cambridge Heath Road</t>
  </si>
  <si>
    <t>E2 9LS</t>
  </si>
  <si>
    <t>TQ 34907 83175</t>
  </si>
  <si>
    <t>F84123</t>
  </si>
  <si>
    <t>Globe Town Surgery</t>
  </si>
  <si>
    <t>82a Roman Road</t>
  </si>
  <si>
    <t>E2 0PJ</t>
  </si>
  <si>
    <t>TQ 35420 82859</t>
  </si>
  <si>
    <t>F84051</t>
  </si>
  <si>
    <t>Strouts Place Medical Centre</t>
  </si>
  <si>
    <t>3 Strouts Place, Pelter Street</t>
  </si>
  <si>
    <t>E2 7QU</t>
  </si>
  <si>
    <t>TQ 33683 82924</t>
  </si>
  <si>
    <t>F84081</t>
  </si>
  <si>
    <t>Spitalfields Practice</t>
  </si>
  <si>
    <t>TH-NW2</t>
  </si>
  <si>
    <t>East End Health Network</t>
  </si>
  <si>
    <t>20 Old Montague Street</t>
  </si>
  <si>
    <t>E1 5PB</t>
  </si>
  <si>
    <t>TQ 34066 81571</t>
  </si>
  <si>
    <t>F84718</t>
  </si>
  <si>
    <t>Blithehale Medical Centre</t>
  </si>
  <si>
    <t>22 Dunbridge Street</t>
  </si>
  <si>
    <t>E2 6JA</t>
  </si>
  <si>
    <t>TQ 34306 82311</t>
  </si>
  <si>
    <t>F84733</t>
  </si>
  <si>
    <t>Health E1</t>
  </si>
  <si>
    <t>9-11 Brick Lane</t>
  </si>
  <si>
    <t>E1 6PU</t>
  </si>
  <si>
    <t>TQ 33910 81676</t>
  </si>
  <si>
    <t>F84012</t>
  </si>
  <si>
    <t>Albion Health Centre</t>
  </si>
  <si>
    <t>333 Whitechapel Road</t>
  </si>
  <si>
    <t>E1 1BU</t>
  </si>
  <si>
    <t>TQ 34859 81910</t>
  </si>
  <si>
    <t>F84087</t>
  </si>
  <si>
    <t>Harford Health Centre</t>
  </si>
  <si>
    <t>TH-NW3</t>
  </si>
  <si>
    <t>79 Ben Jonson Road</t>
  </si>
  <si>
    <t>E1 4SA</t>
  </si>
  <si>
    <t>TQ 35898 81752</t>
  </si>
  <si>
    <t>F84039</t>
  </si>
  <si>
    <t>44-56 Hessel Street</t>
  </si>
  <si>
    <t>E1 2LP</t>
  </si>
  <si>
    <t>TQ 34537 81246</t>
  </si>
  <si>
    <t>F84114</t>
  </si>
  <si>
    <t>129 Cannon Street Road</t>
  </si>
  <si>
    <t>E1 2LX</t>
  </si>
  <si>
    <t>TQ 34595 81156</t>
  </si>
  <si>
    <t>F84079</t>
  </si>
  <si>
    <t>Wapping Group Practice</t>
  </si>
  <si>
    <t>TH-NW4</t>
  </si>
  <si>
    <t>22 Wapping Lane</t>
  </si>
  <si>
    <t>E1W 2RL</t>
  </si>
  <si>
    <t>TQ 34810 80364</t>
  </si>
  <si>
    <t>F84031</t>
  </si>
  <si>
    <t>Jubilee Street Practice</t>
  </si>
  <si>
    <t>368-374 Commercial Road</t>
  </si>
  <si>
    <t>E1 0LS</t>
  </si>
  <si>
    <t>TQ 35359 81212</t>
  </si>
  <si>
    <t>F84731</t>
  </si>
  <si>
    <t>St Katharine Docks Practice</t>
  </si>
  <si>
    <t>12-14 Nightingale House, 50 Thomas More Street</t>
  </si>
  <si>
    <t>E1W 1UA</t>
  </si>
  <si>
    <t>TQ 34160 80441</t>
  </si>
  <si>
    <t>F84044</t>
  </si>
  <si>
    <t>Harley Grove Medical Centre</t>
  </si>
  <si>
    <t>TH-NW5</t>
  </si>
  <si>
    <t>15 Harley Grove</t>
  </si>
  <si>
    <t>E3 2AT</t>
  </si>
  <si>
    <t>TQ 36903 82836</t>
  </si>
  <si>
    <t>F84034</t>
  </si>
  <si>
    <t>St Stephens Health Centre</t>
  </si>
  <si>
    <t>Bow Community Hall, William Place</t>
  </si>
  <si>
    <t>E3 5ED</t>
  </si>
  <si>
    <t>TQ 36678 83316</t>
  </si>
  <si>
    <t>F84030</t>
  </si>
  <si>
    <t>Ruston Street Clinic (Dr Amin)</t>
  </si>
  <si>
    <t>Ruston Street</t>
  </si>
  <si>
    <t>E3 2LR</t>
  </si>
  <si>
    <t>TQ 36931 83782</t>
  </si>
  <si>
    <t>F84055</t>
  </si>
  <si>
    <t>Grove Road Surgery (Dr Shah)</t>
  </si>
  <si>
    <t>3 Ivanhoe House, 130 Grove Road</t>
  </si>
  <si>
    <t>E3 5TW</t>
  </si>
  <si>
    <t>TQ 36133 83031</t>
  </si>
  <si>
    <t>F84696</t>
  </si>
  <si>
    <t>The Tredegar Practice</t>
  </si>
  <si>
    <t>35 St. Stephens Road</t>
  </si>
  <si>
    <t>E3 5JD</t>
  </si>
  <si>
    <t>TQ 36617 83214</t>
  </si>
  <si>
    <t>F84676</t>
  </si>
  <si>
    <t>Stroudley Walk Centre</t>
  </si>
  <si>
    <t>TH-NW6</t>
  </si>
  <si>
    <t>Mile End East and Bromley by Bow Network</t>
  </si>
  <si>
    <t>38 Stroudley Walk, Bow</t>
  </si>
  <si>
    <t>E3 3EW</t>
  </si>
  <si>
    <t>TQ 37650 82725</t>
  </si>
  <si>
    <t>Y03023</t>
  </si>
  <si>
    <t>St Andrews Health Centre</t>
  </si>
  <si>
    <t>2 Hannaford Way</t>
  </si>
  <si>
    <t>E3 3FF</t>
  </si>
  <si>
    <t>TQ 37837 82418</t>
  </si>
  <si>
    <t>F84118</t>
  </si>
  <si>
    <t>Merchant Street (Dr Rana)</t>
  </si>
  <si>
    <t>5 Merchant Street</t>
  </si>
  <si>
    <t>E3 4LJ</t>
  </si>
  <si>
    <t>TQ 36940 82648</t>
  </si>
  <si>
    <t>F84714</t>
  </si>
  <si>
    <t>St Pauls Way Medical Centre</t>
  </si>
  <si>
    <t>First Floor. 11 Selsey Street</t>
  </si>
  <si>
    <t>E14 7LJ</t>
  </si>
  <si>
    <t>TQ 37160 81748</t>
  </si>
  <si>
    <t>F84122</t>
  </si>
  <si>
    <t>St Leonard’s Street</t>
  </si>
  <si>
    <t>E3 3BT</t>
  </si>
  <si>
    <t>TQ 37975 82706</t>
  </si>
  <si>
    <t>F84054</t>
  </si>
  <si>
    <t>Limehouse Practice (Gill Street)</t>
  </si>
  <si>
    <t>TH-NW7</t>
  </si>
  <si>
    <t>Poplar and Limehouse Network</t>
  </si>
  <si>
    <t>Gill St Health Centre, 11 Gill Street</t>
  </si>
  <si>
    <t>E14 8HQ</t>
  </si>
  <si>
    <t>TQ 36891 80989</t>
  </si>
  <si>
    <t>F84062</t>
  </si>
  <si>
    <t>Chrisp Street Health Centre</t>
  </si>
  <si>
    <t>100 Chrisp Street</t>
  </si>
  <si>
    <t>E14 6PG</t>
  </si>
  <si>
    <t>TQ 37882 81345</t>
  </si>
  <si>
    <t>F84698</t>
  </si>
  <si>
    <t>Aberfeldy Practice</t>
  </si>
  <si>
    <t>2a Ettrick Street</t>
  </si>
  <si>
    <t>E14 0PU</t>
  </si>
  <si>
    <t>TQ 38534 81393</t>
  </si>
  <si>
    <t>F84025</t>
  </si>
  <si>
    <t>Gough Walk (Dr Selvan)</t>
  </si>
  <si>
    <t xml:space="preserve">21 Newby Place </t>
  </si>
  <si>
    <t>E14 0EY</t>
  </si>
  <si>
    <t>TQ 38012 80933</t>
  </si>
  <si>
    <t>F84710</t>
  </si>
  <si>
    <t>Island Health</t>
  </si>
  <si>
    <t>Healthy Island Network</t>
  </si>
  <si>
    <t>145 East Ferry Road</t>
  </si>
  <si>
    <t>E14 3BQ</t>
  </si>
  <si>
    <t>TQ 37996 79250</t>
  </si>
  <si>
    <t>F84656</t>
  </si>
  <si>
    <t>Docklands Medical Centre</t>
  </si>
  <si>
    <t>100 Spindrift Avenue</t>
  </si>
  <si>
    <t>E14 9WU</t>
  </si>
  <si>
    <t>TQ 37480 78772</t>
  </si>
  <si>
    <t>F84647</t>
  </si>
  <si>
    <t>Island Medical Centre</t>
  </si>
  <si>
    <t>Roserton Street</t>
  </si>
  <si>
    <t>E14 3PG</t>
  </si>
  <si>
    <t>TQ 38227 79604</t>
  </si>
  <si>
    <t>F84747</t>
  </si>
  <si>
    <t>Barkantine Practice</t>
  </si>
  <si>
    <t>121 Westferry Road</t>
  </si>
  <si>
    <t>E14 8JH</t>
  </si>
  <si>
    <t>TQ 37136 79834</t>
  </si>
  <si>
    <t>WF</t>
  </si>
  <si>
    <t>Waltham Forest</t>
  </si>
  <si>
    <t>178 Kings Head Hill</t>
  </si>
  <si>
    <t>Chingford</t>
  </si>
  <si>
    <t>E4 7NX</t>
  </si>
  <si>
    <t>TQ 37715 94859</t>
  </si>
  <si>
    <t>1 Larkshall Road</t>
  </si>
  <si>
    <t>E4 7HS</t>
  </si>
  <si>
    <t>TQ 38739 93914</t>
  </si>
  <si>
    <t>The Microfaculty</t>
  </si>
  <si>
    <t>107 Chingford Mount Road</t>
  </si>
  <si>
    <t>E4 8LT</t>
  </si>
  <si>
    <t>TQ 37307 92314</t>
  </si>
  <si>
    <t>2a Penryn Avenue</t>
  </si>
  <si>
    <t>Walthamstow</t>
  </si>
  <si>
    <t>E17 5DB</t>
  </si>
  <si>
    <t>TQ 36985 90544</t>
  </si>
  <si>
    <t>354-358 Forest Rd</t>
  </si>
  <si>
    <t>E17 5JG</t>
  </si>
  <si>
    <t>TQ 36694 89687</t>
  </si>
  <si>
    <t>Lime Tree &amp; Sinnott Healthcare Ltd</t>
  </si>
  <si>
    <t>12b Sinnott Road</t>
  </si>
  <si>
    <t>E17 5QB</t>
  </si>
  <si>
    <t>TQ 35891 90652</t>
  </si>
  <si>
    <t>107 Shernhall Street</t>
  </si>
  <si>
    <t>E17 9HS</t>
  </si>
  <si>
    <t>TQ 38167 89081</t>
  </si>
  <si>
    <t>Forest Surgery</t>
  </si>
  <si>
    <t>2 Macdonald Road</t>
  </si>
  <si>
    <t>E17 4BA</t>
  </si>
  <si>
    <t>TQ 38283 90316</t>
  </si>
  <si>
    <t>Handsworth Medical Centre</t>
  </si>
  <si>
    <t>Highams Park, Handsworth Avenue</t>
  </si>
  <si>
    <t>E4 9PD</t>
  </si>
  <si>
    <t>109 York Road</t>
  </si>
  <si>
    <t>E4 8LF</t>
  </si>
  <si>
    <t>TQ 37006 92657</t>
  </si>
  <si>
    <t>1 Churchill Terrace</t>
  </si>
  <si>
    <t>E4 8DG</t>
  </si>
  <si>
    <t>TQ 37293 92913</t>
  </si>
  <si>
    <t>1 Mount Echo Avenue</t>
  </si>
  <si>
    <t>E4 7JX</t>
  </si>
  <si>
    <t>TQ 37765 94083</t>
  </si>
  <si>
    <t>99 Chingford Avenue</t>
  </si>
  <si>
    <t>E4 6RG</t>
  </si>
  <si>
    <t>TQ 37534 93450</t>
  </si>
  <si>
    <t>454 Lea Bridge Road</t>
  </si>
  <si>
    <t>Leyton</t>
  </si>
  <si>
    <t>E10 7DY</t>
  </si>
  <si>
    <t>TQ 37179 87682</t>
  </si>
  <si>
    <t>693-695 High Road</t>
  </si>
  <si>
    <t>E10 6RA</t>
  </si>
  <si>
    <t>TQ 38108 87688</t>
  </si>
  <si>
    <t>E10 5LG</t>
  </si>
  <si>
    <t>TQ 37815 86429</t>
  </si>
  <si>
    <t>Leyton Healthcare (Oliver Road)</t>
  </si>
  <si>
    <t>Leyton Orient Football Club (West Stand), 75 Oliver Road</t>
  </si>
  <si>
    <t>Fairlop Road</t>
  </si>
  <si>
    <t>Leytonstone</t>
  </si>
  <si>
    <t>E11 1BN</t>
  </si>
  <si>
    <t>TQ 38947 87574</t>
  </si>
  <si>
    <t>479 High Road</t>
  </si>
  <si>
    <t>E10 5EL</t>
  </si>
  <si>
    <t>TQ 37940 86918</t>
  </si>
  <si>
    <t>94 Francis Road</t>
  </si>
  <si>
    <t>E10 6PP</t>
  </si>
  <si>
    <t>TQ 38466 86672</t>
  </si>
  <si>
    <t>1 Pretoria Road</t>
  </si>
  <si>
    <t>E11 4BB</t>
  </si>
  <si>
    <t>TQ 38721 87186</t>
  </si>
  <si>
    <t>38 Cann Hall Road</t>
  </si>
  <si>
    <t>E11 3HZ</t>
  </si>
  <si>
    <t>TQ 39258 85734</t>
  </si>
  <si>
    <t>53 Lyndhurst Drive</t>
  </si>
  <si>
    <t>E10 6JB</t>
  </si>
  <si>
    <t>TQ 38433 87787</t>
  </si>
  <si>
    <t>The Ecclesbourne Practice</t>
  </si>
  <si>
    <t>Ecclesbourne Warwick Terrace, Leabridge Rd</t>
  </si>
  <si>
    <t>E17 9DP</t>
  </si>
  <si>
    <t>TQ 38574 88755</t>
  </si>
  <si>
    <t>1 Hanbury Drive</t>
  </si>
  <si>
    <t>E11 1HR</t>
  </si>
  <si>
    <t>TQ 39685 87696</t>
  </si>
  <si>
    <t>287 High Road</t>
  </si>
  <si>
    <t>E11 4HH</t>
  </si>
  <si>
    <t>TQ 39101 85749</t>
  </si>
  <si>
    <t>13 Langthorne Rd</t>
  </si>
  <si>
    <t>E11 4HX</t>
  </si>
  <si>
    <t>TQ 38897 85957</t>
  </si>
  <si>
    <t>2-8 Harrow Road</t>
  </si>
  <si>
    <t>E11 3QF</t>
  </si>
  <si>
    <t>TQ 39369 86366</t>
  </si>
  <si>
    <t>Comely Bank Clinic</t>
  </si>
  <si>
    <t>E17 9LY</t>
  </si>
  <si>
    <t>TQ 38040 89024</t>
  </si>
  <si>
    <t>29-31 Claremont Medical Centre</t>
  </si>
  <si>
    <t>E17 5RJ</t>
  </si>
  <si>
    <t>TQ 36291 90221</t>
  </si>
  <si>
    <t>26 Stephenson Road</t>
  </si>
  <si>
    <t>E17 7JT</t>
  </si>
  <si>
    <t>TQ 36241 88655</t>
  </si>
  <si>
    <t>6 Linford Rd</t>
  </si>
  <si>
    <t>E17 3LA</t>
  </si>
  <si>
    <t>TQ 38444 89544</t>
  </si>
  <si>
    <t>266 Lea Bridge Road</t>
  </si>
  <si>
    <t>E10 7LD</t>
  </si>
  <si>
    <t>TQ 36763 87420</t>
  </si>
  <si>
    <t>48 Queens Road</t>
  </si>
  <si>
    <t>E17 8PX</t>
  </si>
  <si>
    <t>TQ 37259 88627</t>
  </si>
  <si>
    <t>103-105 Grove Road</t>
  </si>
  <si>
    <t>E17 9BU</t>
  </si>
  <si>
    <t>TQ 37919 88578</t>
  </si>
  <si>
    <t>258-260 Higham Hill Road</t>
  </si>
  <si>
    <t>E17 5RQ</t>
  </si>
  <si>
    <t>TQ 36234 90272</t>
  </si>
  <si>
    <t>47 St James St</t>
  </si>
  <si>
    <t>E17 7NH</t>
  </si>
  <si>
    <t>TQ 36455 88670</t>
  </si>
  <si>
    <t>{two} T2 Diabetes (currently registered)</t>
  </si>
  <si>
    <t>{three} Diabetes care plan agreed (currently registered)</t>
  </si>
  <si>
    <t>{four} Patient over the age of 18 (L/D)</t>
  </si>
  <si>
    <t>{five} T2 Diabetes (L/D)</t>
  </si>
  <si>
    <t>{six} Diabetes care plan agreed (L/D)</t>
  </si>
  <si>
    <t>ProjectID</t>
  </si>
  <si>
    <t>Rel_D</t>
  </si>
  <si>
    <t>Run_D</t>
  </si>
  <si>
    <t>WF_T2_DM</t>
  </si>
  <si>
    <t>Date</t>
  </si>
  <si>
    <t>Network</t>
  </si>
  <si>
    <t xml:space="preserve">Waltham Forest </t>
  </si>
  <si>
    <t>01/06/2020</t>
  </si>
  <si>
    <t>&lt;&lt; Select Date</t>
  </si>
  <si>
    <t>Select Date &gt;&gt;</t>
  </si>
  <si>
    <t>T2 Diabetes</t>
  </si>
  <si>
    <t>Plan Agreed</t>
  </si>
  <si>
    <t>Currently</t>
  </si>
  <si>
    <t>L/d</t>
  </si>
  <si>
    <t>T2 diabetes</t>
  </si>
  <si>
    <t>Dates</t>
  </si>
  <si>
    <t>Coverage</t>
  </si>
  <si>
    <t>Activity</t>
  </si>
  <si>
    <t>Select a Practice &gt;&gt;</t>
  </si>
  <si>
    <t>Max relative run date</t>
  </si>
  <si>
    <t>Population Age 17 + (currently registered)</t>
  </si>
  <si>
    <t>Diabetes Care Plan Agreed (L/D, age over 17 +)</t>
  </si>
  <si>
    <t>Currently registered over the age of 17</t>
  </si>
  <si>
    <t>Diabetes Care Plan Agreed (L/D, age 17+)</t>
  </si>
  <si>
    <t>CEG Website:</t>
  </si>
  <si>
    <t>Visit CEG website</t>
  </si>
  <si>
    <t>CEG WF Facilitator:</t>
  </si>
  <si>
    <t>Fae Wilkins</t>
  </si>
  <si>
    <t>Email:</t>
  </si>
  <si>
    <t>Contact Fae</t>
  </si>
  <si>
    <t>Data Date:</t>
  </si>
  <si>
    <t>For information only</t>
  </si>
  <si>
    <t>For Payment</t>
  </si>
  <si>
    <t>{one} Currently registered over the age of 17</t>
  </si>
  <si>
    <t>01/05/2021</t>
  </si>
  <si>
    <t>01/06/2021</t>
  </si>
  <si>
    <t>01/07/2021</t>
  </si>
  <si>
    <t>01/08/2021</t>
  </si>
  <si>
    <t>01/09/2021</t>
  </si>
  <si>
    <t>01/10/2021</t>
  </si>
  <si>
    <t>01/11/2021</t>
  </si>
  <si>
    <t>01/12/2021</t>
  </si>
  <si>
    <t>Waltham Forest - T2 Diabetes Care Plan   (1st April 2021 - 31 March 2022)</t>
  </si>
  <si>
    <t>SystmOne practice - no data from 01/05/2021 - 01/09/2021</t>
  </si>
  <si>
    <t>** SystmOne practice - no data from 01/05/2021 - 01/09/2021</t>
  </si>
  <si>
    <t>Activity from 1st April 2021 - 31 March 2022</t>
  </si>
  <si>
    <t>Coverage from 1st April 2021 - 31 March 2022</t>
  </si>
  <si>
    <t>Clinical System</t>
  </si>
  <si>
    <t>Barking and Dagenham</t>
  </si>
  <si>
    <t>EMISweb</t>
  </si>
  <si>
    <t>Aurora Medcare</t>
  </si>
  <si>
    <t>SystmOne</t>
  </si>
  <si>
    <t>Central</t>
  </si>
  <si>
    <t>AbbaMoor Surgery</t>
  </si>
  <si>
    <t>Kings Park Surgery</t>
  </si>
  <si>
    <t>Wood Lane Medical Centre</t>
  </si>
  <si>
    <t>Harlow Road Surgery (Dr N Tariq)</t>
  </si>
  <si>
    <t>Rainham Health Centre</t>
  </si>
  <si>
    <t>South Hornchurch Medical Practice</t>
  </si>
  <si>
    <t>Dr V M Patel Surgery</t>
  </si>
  <si>
    <t>VISION</t>
  </si>
  <si>
    <t>E16 Health</t>
  </si>
  <si>
    <t>Carpenter's Practice</t>
  </si>
  <si>
    <t>Dr Sathyajith Surgery</t>
  </si>
  <si>
    <t>E7 Health - First 4 Health Group</t>
  </si>
  <si>
    <t>The Vicarage Lane Surgery</t>
  </si>
  <si>
    <t>RB-6</t>
  </si>
  <si>
    <t>NewCross Alliance</t>
  </si>
  <si>
    <t>Tower Network</t>
  </si>
  <si>
    <t>Goodman’s Field Health Centre</t>
  </si>
  <si>
    <t>City Square Medical Group</t>
  </si>
  <si>
    <t xml:space="preserve">Bow Health </t>
  </si>
  <si>
    <t>Queens Road Medical Centre</t>
  </si>
  <si>
    <t>Y06760</t>
  </si>
  <si>
    <t>City &amp; Hackney GP Confederation</t>
  </si>
  <si>
    <t>01/01/2022</t>
  </si>
  <si>
    <t>01/02/2022</t>
  </si>
  <si>
    <t>01/03/2022</t>
  </si>
  <si>
    <t>01/04/2022</t>
  </si>
  <si>
    <t>Status</t>
  </si>
  <si>
    <t>PCN/Network</t>
  </si>
  <si>
    <t>PCN code</t>
  </si>
  <si>
    <t>Active</t>
  </si>
  <si>
    <t>Network East</t>
  </si>
  <si>
    <t>U86966</t>
  </si>
  <si>
    <t>U86967</t>
  </si>
  <si>
    <t>U86968</t>
  </si>
  <si>
    <t>U86969</t>
  </si>
  <si>
    <t>Network East One</t>
  </si>
  <si>
    <t>U27362</t>
  </si>
  <si>
    <t>Network West</t>
  </si>
  <si>
    <t>U26744</t>
  </si>
  <si>
    <t>Network West One</t>
  </si>
  <si>
    <t>U11211</t>
  </si>
  <si>
    <t>Network North</t>
  </si>
  <si>
    <t>U55387</t>
  </si>
  <si>
    <t>U55388</t>
  </si>
  <si>
    <t>U55389</t>
  </si>
  <si>
    <t>Network Central</t>
  </si>
  <si>
    <t>U92874</t>
  </si>
  <si>
    <t>U89154</t>
  </si>
  <si>
    <t>U21268</t>
  </si>
  <si>
    <t>U46293</t>
  </si>
  <si>
    <t>U51492</t>
  </si>
  <si>
    <t>U05451</t>
  </si>
  <si>
    <t>U58256</t>
  </si>
  <si>
    <t>U40100</t>
  </si>
  <si>
    <t>U07169</t>
  </si>
  <si>
    <t>Havering Crest Network</t>
  </si>
  <si>
    <t>U29424</t>
  </si>
  <si>
    <t>Marshall Network</t>
  </si>
  <si>
    <t>U50107</t>
  </si>
  <si>
    <t>North Network</t>
  </si>
  <si>
    <t>U55939</t>
  </si>
  <si>
    <t>South Network</t>
  </si>
  <si>
    <t>U00367</t>
  </si>
  <si>
    <t>U23362</t>
  </si>
  <si>
    <t>U56681</t>
  </si>
  <si>
    <t>U71739</t>
  </si>
  <si>
    <t>U11373</t>
  </si>
  <si>
    <t>U34188</t>
  </si>
  <si>
    <t>U06978</t>
  </si>
  <si>
    <t>U52641</t>
  </si>
  <si>
    <t>U76122</t>
  </si>
  <si>
    <t>Newham Vicarage Practice</t>
  </si>
  <si>
    <t>U94747</t>
  </si>
  <si>
    <t>U51307</t>
  </si>
  <si>
    <t>U03653</t>
  </si>
  <si>
    <t>U27585</t>
  </si>
  <si>
    <t>U78575</t>
  </si>
  <si>
    <t>U20290</t>
  </si>
  <si>
    <t>New Cross Alliance</t>
  </si>
  <si>
    <t>U08578</t>
  </si>
  <si>
    <t>Network 1</t>
  </si>
  <si>
    <t>U50771</t>
  </si>
  <si>
    <t>Network 2</t>
  </si>
  <si>
    <t>U54453</t>
  </si>
  <si>
    <t>U37286</t>
  </si>
  <si>
    <t>Network 5</t>
  </si>
  <si>
    <t>U87199</t>
  </si>
  <si>
    <t>Network 6</t>
  </si>
  <si>
    <t>U08803</t>
  </si>
  <si>
    <t>XX Place /Bromley-by-Bow</t>
  </si>
  <si>
    <t>Network 7</t>
  </si>
  <si>
    <t>U60865</t>
  </si>
  <si>
    <t>Network 8</t>
  </si>
  <si>
    <t>U09193</t>
  </si>
  <si>
    <t>Chingford/Walthamstow</t>
  </si>
  <si>
    <t>U92720</t>
  </si>
  <si>
    <t>The Penryhn Surgery</t>
  </si>
  <si>
    <t>U47946</t>
  </si>
  <si>
    <t>U87776</t>
  </si>
  <si>
    <t>Forest Intergrated Health</t>
  </si>
  <si>
    <t>U65471</t>
  </si>
  <si>
    <t>Crawley Road Medical Centre</t>
  </si>
  <si>
    <t>U47812</t>
  </si>
  <si>
    <t>U93045</t>
  </si>
  <si>
    <t>The Firs</t>
  </si>
  <si>
    <t xml:space="preserve">Walthamstow West </t>
  </si>
  <si>
    <t>U17084</t>
  </si>
  <si>
    <t>U17085</t>
  </si>
  <si>
    <t>N/A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</si>
</sst>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2">
    <numFmt numFmtId="164" formatCode="0.0%"/>
    <numFmt numFmtId="165" formatCode="d/m/yy"/>
  </numFmts>
  <fonts count="3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4"/>
      <color theme="0"/>
      <name val="Calibri"/>
      <family val="2"/>
      <scheme val="minor"/>
    </font>
    <font>
      <sz val="9"/>
      <color theme="1"/>
      <name val="Calibri"/>
      <family val="2"/>
      <scheme val="minor"/>
    </font>
    <font>
      <sz val="11"/>
      <color theme="1" tint="0.249977111117893"/>
      <name val="Calibri"/>
      <family val="2"/>
      <scheme val="minor"/>
    </font>
    <font>
      <b/>
      <sz val="22"/>
      <color rgb="FF261036"/>
      <name val="Calibri"/>
      <family val="2"/>
      <scheme val="minor"/>
    </font>
    <font>
      <b/>
      <sz val="11"/>
      <color theme="1" tint="0.249977111117893"/>
      <name val="Calibri"/>
      <family val="2"/>
      <scheme val="minor"/>
    </font>
    <font>
      <b/>
      <sz val="11"/>
      <color theme="8" tint="-0.499984740745262"/>
      <name val="Calibri"/>
      <family val="2"/>
      <scheme val="minor"/>
    </font>
    <font>
      <b/>
      <sz val="14"/>
      <color theme="8" tint="-0.499984740745262"/>
      <name val="Calibri"/>
      <family val="2"/>
      <scheme val="minor"/>
    </font>
    <font>
      <b/>
      <sz val="11"/>
      <color rgb="FF002060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1"/>
      <color theme="6" tint="-0.249977111117893"/>
      <name val="Calibri"/>
      <family val="2"/>
      <scheme val="minor"/>
    </font>
    <font>
      <b/>
      <i/>
      <sz val="11"/>
      <color rgb="FF0070C0"/>
      <name val="Calibri"/>
      <family val="2"/>
      <scheme val="minor"/>
    </font>
    <font>
      <b/>
      <i/>
      <sz val="11"/>
      <color theme="9" tint="-0.499984740745262"/>
      <name val="Calibri"/>
      <family val="2"/>
      <scheme val="minor"/>
    </font>
    <font>
      <b/>
      <sz val="14"/>
      <color theme="3" tint="-0.249977111117893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theme="1" tint="0.249977111117893"/>
      <name val="Calibri"/>
      <family val="2"/>
      <scheme val="minor"/>
    </font>
    <font>
      <sz val="8"/>
      <name val="Calibri"/>
      <family val="2"/>
      <scheme val="minor"/>
    </font>
  </fonts>
  <fills count="49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 tint="-0.249977111117893"/>
        <bgColor indexed="64"/>
      </patternFill>
    </fill>
    <fill>
      <patternFill patternType="solid">
        <fgColor theme="7" tint="-0.499984740745262"/>
        <bgColor indexed="64"/>
      </patternFill>
    </fill>
    <fill>
      <patternFill patternType="solid">
        <fgColor theme="1" tint="0.34998626667073579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8C564B"/>
        <bgColor indexed="64"/>
      </patternFill>
    </fill>
    <fill>
      <patternFill patternType="solid">
        <fgColor rgb="FF2CA02C"/>
        <bgColor indexed="64"/>
      </patternFill>
    </fill>
    <fill>
      <patternFill patternType="solid">
        <fgColor rgb="FF01B8AA"/>
        <bgColor indexed="64"/>
      </patternFill>
    </fill>
    <fill>
      <patternFill patternType="solid">
        <fgColor rgb="FFFD625E"/>
        <bgColor indexed="64"/>
      </patternFill>
    </fill>
    <fill>
      <patternFill patternType="solid">
        <fgColor rgb="FFAA4498"/>
        <bgColor indexed="64"/>
      </patternFill>
    </fill>
    <fill>
      <patternFill patternType="solid">
        <fgColor rgb="FFAB850D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7" tint="-0.249977111117893"/>
        <bgColor indexed="64"/>
      </patternFill>
    </fill>
    <fill>
      <patternFill patternType="solid">
        <fgColor rgb="FF7030A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9" tint="0.79998168889431442"/>
        <bgColor indexed="64"/>
      </patternFill>
    </fill>
  </fills>
  <borders count="79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ashed">
        <color theme="3" tint="-0.499984740745262"/>
      </left>
      <right style="dashed">
        <color theme="3" tint="-0.499984740745262"/>
      </right>
      <top/>
      <bottom style="dashed">
        <color theme="3" tint="-0.499984740745262"/>
      </bottom>
      <diagonal/>
    </border>
    <border>
      <left style="dashed">
        <color theme="3" tint="-0.499984740745262"/>
      </left>
      <right/>
      <top/>
      <bottom style="dashed">
        <color theme="3" tint="-0.499984740745262"/>
      </bottom>
      <diagonal/>
    </border>
    <border>
      <left style="dashed">
        <color theme="3" tint="-0.499984740745262"/>
      </left>
      <right style="dashed">
        <color theme="3" tint="-0.499984740745262"/>
      </right>
      <top style="dashed">
        <color theme="3" tint="-0.499984740745262"/>
      </top>
      <bottom style="dashed">
        <color theme="3" tint="-0.499984740745262"/>
      </bottom>
      <diagonal/>
    </border>
    <border>
      <left style="dashed">
        <color theme="3" tint="-0.499984740745262"/>
      </left>
      <right/>
      <top style="dashed">
        <color theme="3" tint="-0.499984740745262"/>
      </top>
      <bottom style="dashed">
        <color theme="3" tint="-0.499984740745262"/>
      </bottom>
      <diagonal/>
    </border>
    <border>
      <left style="thick">
        <color theme="1" tint="0.34998626667073579"/>
      </left>
      <right/>
      <top style="thick">
        <color theme="1" tint="0.34998626667073579"/>
      </top>
      <bottom/>
      <diagonal/>
    </border>
    <border>
      <left/>
      <right/>
      <top style="thick">
        <color theme="1" tint="0.34998626667073579"/>
      </top>
      <bottom/>
      <diagonal/>
    </border>
    <border>
      <left style="thick">
        <color theme="1" tint="0.34998626667073579"/>
      </left>
      <right/>
      <top/>
      <bottom/>
      <diagonal/>
    </border>
    <border>
      <left style="thick">
        <color theme="1" tint="0.34998626667073579"/>
      </left>
      <right style="dashed">
        <color theme="3" tint="-0.499984740745262"/>
      </right>
      <top/>
      <bottom style="dashed">
        <color theme="3" tint="-0.499984740745262"/>
      </bottom>
      <diagonal/>
    </border>
    <border>
      <left style="thick">
        <color theme="1" tint="0.34998626667073579"/>
      </left>
      <right style="dashed">
        <color theme="3" tint="-0.499984740745262"/>
      </right>
      <top style="dashed">
        <color theme="3" tint="-0.499984740745262"/>
      </top>
      <bottom style="dashed">
        <color theme="3" tint="-0.499984740745262"/>
      </bottom>
      <diagonal/>
    </border>
    <border>
      <left style="thick">
        <color theme="1" tint="0.34998626667073579"/>
      </left>
      <right/>
      <top/>
      <bottom style="thick">
        <color theme="1" tint="0.34998626667073579"/>
      </bottom>
      <diagonal/>
    </border>
    <border>
      <left/>
      <right/>
      <top/>
      <bottom style="thick">
        <color theme="1" tint="0.34998626667073579"/>
      </bottom>
      <diagonal/>
    </border>
    <border>
      <left/>
      <right/>
      <top style="dashDot">
        <color auto="1"/>
      </top>
      <bottom/>
      <diagonal/>
    </border>
    <border>
      <left/>
      <right style="dashed">
        <color theme="3" tint="-0.499984740745262"/>
      </right>
      <top style="dashed">
        <color theme="3" tint="-0.499984740745262"/>
      </top>
      <bottom style="dashed">
        <color theme="3" tint="-0.499984740745262"/>
      </bottom>
      <diagonal/>
    </border>
    <border>
      <left/>
      <right style="dashed">
        <color theme="3" tint="-0.499984740745262"/>
      </right>
      <top/>
      <bottom style="dashed">
        <color theme="3" tint="-0.499984740745262"/>
      </bottom>
      <diagonal/>
    </border>
    <border>
      <left/>
      <right/>
      <top/>
      <bottom style="dashed">
        <color theme="3" tint="-0.499984740745262"/>
      </bottom>
      <diagonal/>
    </border>
    <border>
      <left/>
      <right style="mediumDashed">
        <color theme="0" tint="-0.14996795556505021"/>
      </right>
      <top style="mediumDashed">
        <color theme="0" tint="-0.14996795556505021"/>
      </top>
      <bottom style="mediumDashed">
        <color theme="0" tint="-0.14996795556505021"/>
      </bottom>
      <diagonal/>
    </border>
    <border>
      <left style="mediumDashed">
        <color theme="0" tint="-0.14996795556505021"/>
      </left>
      <right/>
      <top style="mediumDashed">
        <color theme="0" tint="-0.14996795556505021"/>
      </top>
      <bottom style="mediumDashed">
        <color theme="0" tint="-0.14996795556505021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theme="1" tint="0.34998626667073579"/>
      </left>
      <right/>
      <top style="medium">
        <color theme="1" tint="0.34998626667073579"/>
      </top>
      <bottom/>
      <diagonal/>
    </border>
    <border>
      <left/>
      <right/>
      <top style="medium">
        <color theme="1" tint="0.34998626667073579"/>
      </top>
      <bottom/>
      <diagonal/>
    </border>
    <border>
      <left style="medium">
        <color theme="1" tint="0.34998626667073579"/>
      </left>
      <right/>
      <top/>
      <bottom/>
      <diagonal/>
    </border>
    <border>
      <left style="dashed">
        <color theme="3" tint="-0.499984740745262"/>
      </left>
      <right style="mediumDashed">
        <color theme="9" tint="0.39994506668294322"/>
      </right>
      <top/>
      <bottom style="dashed">
        <color theme="3" tint="-0.499984740745262"/>
      </bottom>
      <diagonal/>
    </border>
    <border>
      <left style="dashed">
        <color theme="3" tint="-0.499984740745262"/>
      </left>
      <right style="mediumDashed">
        <color theme="9" tint="0.39994506668294322"/>
      </right>
      <top style="dashed">
        <color theme="3" tint="-0.499984740745262"/>
      </top>
      <bottom style="dashed">
        <color theme="3" tint="-0.499984740745262"/>
      </bottom>
      <diagonal/>
    </border>
    <border>
      <left style="thick">
        <color theme="1" tint="0.34998626667073579"/>
      </left>
      <right style="dashed">
        <color theme="3" tint="-0.499984740745262"/>
      </right>
      <top style="medium">
        <color theme="1" tint="0.34998626667073579"/>
      </top>
      <bottom style="medium">
        <color theme="1" tint="0.34998626667073579"/>
      </bottom>
      <diagonal/>
    </border>
    <border>
      <left style="thick">
        <color theme="1" tint="0.34998626667073579"/>
      </left>
      <right style="dashed">
        <color theme="3" tint="-0.499984740745262"/>
      </right>
      <top style="dashed">
        <color theme="3" tint="-0.499984740745262"/>
      </top>
      <bottom/>
      <diagonal/>
    </border>
    <border>
      <left style="dashed">
        <color theme="3" tint="-0.499984740745262"/>
      </left>
      <right style="dashed">
        <color theme="3" tint="-0.499984740745262"/>
      </right>
      <top style="dashed">
        <color theme="3" tint="-0.499984740745262"/>
      </top>
      <bottom/>
      <diagonal/>
    </border>
    <border>
      <left style="dashed">
        <color theme="3" tint="-0.499984740745262"/>
      </left>
      <right style="mediumDashed">
        <color theme="9" tint="0.39994506668294322"/>
      </right>
      <top style="dashed">
        <color theme="3" tint="-0.499984740745262"/>
      </top>
      <bottom/>
      <diagonal/>
    </border>
    <border>
      <left/>
      <right style="dashed">
        <color theme="3" tint="-0.499984740745262"/>
      </right>
      <top style="dashed">
        <color theme="3" tint="-0.499984740745262"/>
      </top>
      <bottom/>
      <diagonal/>
    </border>
    <border>
      <left style="dashed">
        <color theme="3" tint="-0.499984740745262"/>
      </left>
      <right style="dashed">
        <color theme="3" tint="-0.499984740745262"/>
      </right>
      <top style="medium">
        <color theme="1" tint="0.34998626667073579"/>
      </top>
      <bottom style="medium">
        <color theme="1" tint="0.34998626667073579"/>
      </bottom>
      <diagonal/>
    </border>
    <border>
      <left style="dashed">
        <color theme="3" tint="-0.499984740745262"/>
      </left>
      <right style="mediumDashed">
        <color theme="9" tint="0.39994506668294322"/>
      </right>
      <top style="medium">
        <color theme="1" tint="0.34998626667073579"/>
      </top>
      <bottom style="medium">
        <color theme="1" tint="0.34998626667073579"/>
      </bottom>
      <diagonal/>
    </border>
    <border>
      <left/>
      <right style="dashed">
        <color theme="3" tint="-0.499984740745262"/>
      </right>
      <top style="medium">
        <color theme="1" tint="0.34998626667073579"/>
      </top>
      <bottom style="medium">
        <color theme="1" tint="0.34998626667073579"/>
      </bottom>
      <diagonal/>
    </border>
    <border>
      <left style="thick">
        <color theme="1" tint="0.34998626667073579"/>
      </left>
      <right style="dashed">
        <color theme="3" tint="-0.499984740745262"/>
      </right>
      <top style="medium">
        <color rgb="FF01B8AA"/>
      </top>
      <bottom style="medium">
        <color rgb="FF01B8AA"/>
      </bottom>
      <diagonal/>
    </border>
    <border>
      <left style="dashed">
        <color theme="3" tint="-0.499984740745262"/>
      </left>
      <right style="dashed">
        <color theme="3" tint="-0.499984740745262"/>
      </right>
      <top style="medium">
        <color rgb="FF01B8AA"/>
      </top>
      <bottom style="medium">
        <color rgb="FF01B8AA"/>
      </bottom>
      <diagonal/>
    </border>
    <border>
      <left style="dashed">
        <color theme="3" tint="-0.499984740745262"/>
      </left>
      <right style="mediumDashed">
        <color theme="9" tint="0.39994506668294322"/>
      </right>
      <top style="medium">
        <color rgb="FF01B8AA"/>
      </top>
      <bottom style="medium">
        <color rgb="FF01B8AA"/>
      </bottom>
      <diagonal/>
    </border>
    <border>
      <left/>
      <right style="dashed">
        <color theme="3" tint="-0.499984740745262"/>
      </right>
      <top style="medium">
        <color rgb="FF01B8AA"/>
      </top>
      <bottom style="medium">
        <color rgb="FF01B8AA"/>
      </bottom>
      <diagonal/>
    </border>
    <border>
      <left style="thick">
        <color theme="1" tint="0.34998626667073579"/>
      </left>
      <right style="dashed">
        <color theme="3" tint="-0.499984740745262"/>
      </right>
      <top style="medium">
        <color rgb="FF2CA02C"/>
      </top>
      <bottom style="medium">
        <color rgb="FF2CA02C"/>
      </bottom>
      <diagonal/>
    </border>
    <border>
      <left style="dashed">
        <color theme="3" tint="-0.499984740745262"/>
      </left>
      <right style="dashed">
        <color theme="3" tint="-0.499984740745262"/>
      </right>
      <top style="medium">
        <color rgb="FF2CA02C"/>
      </top>
      <bottom style="medium">
        <color rgb="FF2CA02C"/>
      </bottom>
      <diagonal/>
    </border>
    <border>
      <left style="dashed">
        <color theme="3" tint="-0.499984740745262"/>
      </left>
      <right style="mediumDashed">
        <color theme="9" tint="0.39994506668294322"/>
      </right>
      <top style="medium">
        <color rgb="FF2CA02C"/>
      </top>
      <bottom style="medium">
        <color rgb="FF2CA02C"/>
      </bottom>
      <diagonal/>
    </border>
    <border>
      <left/>
      <right style="dashed">
        <color theme="3" tint="-0.499984740745262"/>
      </right>
      <top style="medium">
        <color rgb="FF2CA02C"/>
      </top>
      <bottom style="medium">
        <color rgb="FF2CA02C"/>
      </bottom>
      <diagonal/>
    </border>
    <border>
      <left style="thick">
        <color theme="1" tint="0.34998626667073579"/>
      </left>
      <right style="dashed">
        <color theme="3" tint="-0.499984740745262"/>
      </right>
      <top style="medium">
        <color rgb="FF8C564B"/>
      </top>
      <bottom style="medium">
        <color rgb="FF8C564B"/>
      </bottom>
      <diagonal/>
    </border>
    <border>
      <left style="dashed">
        <color theme="3" tint="-0.499984740745262"/>
      </left>
      <right style="dashed">
        <color theme="3" tint="-0.499984740745262"/>
      </right>
      <top style="medium">
        <color rgb="FF8C564B"/>
      </top>
      <bottom style="medium">
        <color rgb="FF8C564B"/>
      </bottom>
      <diagonal/>
    </border>
    <border>
      <left style="dashed">
        <color theme="3" tint="-0.499984740745262"/>
      </left>
      <right style="mediumDashed">
        <color theme="9" tint="0.39994506668294322"/>
      </right>
      <top style="medium">
        <color rgb="FF8C564B"/>
      </top>
      <bottom style="medium">
        <color rgb="FF8C564B"/>
      </bottom>
      <diagonal/>
    </border>
    <border>
      <left/>
      <right style="dashed">
        <color theme="3" tint="-0.499984740745262"/>
      </right>
      <top style="medium">
        <color rgb="FF8C564B"/>
      </top>
      <bottom style="medium">
        <color rgb="FF8C564B"/>
      </bottom>
      <diagonal/>
    </border>
    <border>
      <left style="thick">
        <color theme="1" tint="0.34998626667073579"/>
      </left>
      <right style="dashed">
        <color theme="3" tint="-0.499984740745262"/>
      </right>
      <top style="medium">
        <color rgb="FF7030A0"/>
      </top>
      <bottom style="medium">
        <color rgb="FF7030A0"/>
      </bottom>
      <diagonal/>
    </border>
    <border>
      <left style="dashed">
        <color theme="3" tint="-0.499984740745262"/>
      </left>
      <right style="dashed">
        <color theme="3" tint="-0.499984740745262"/>
      </right>
      <top style="medium">
        <color rgb="FF7030A0"/>
      </top>
      <bottom style="medium">
        <color rgb="FF7030A0"/>
      </bottom>
      <diagonal/>
    </border>
    <border>
      <left style="dashed">
        <color theme="3" tint="-0.499984740745262"/>
      </left>
      <right style="mediumDashed">
        <color theme="9" tint="0.39994506668294322"/>
      </right>
      <top style="medium">
        <color rgb="FF7030A0"/>
      </top>
      <bottom style="medium">
        <color rgb="FF7030A0"/>
      </bottom>
      <diagonal/>
    </border>
    <border>
      <left/>
      <right style="dashed">
        <color theme="3" tint="-0.499984740745262"/>
      </right>
      <top style="medium">
        <color rgb="FF7030A0"/>
      </top>
      <bottom style="medium">
        <color rgb="FF7030A0"/>
      </bottom>
      <diagonal/>
    </border>
    <border>
      <left style="thick">
        <color theme="1" tint="0.34998626667073579"/>
      </left>
      <right style="dashed">
        <color theme="3" tint="-0.499984740745262"/>
      </right>
      <top style="medium">
        <color rgb="FFAA4498"/>
      </top>
      <bottom style="medium">
        <color rgb="FFAA4498"/>
      </bottom>
      <diagonal/>
    </border>
    <border>
      <left style="dashed">
        <color theme="3" tint="-0.499984740745262"/>
      </left>
      <right style="dashed">
        <color theme="3" tint="-0.499984740745262"/>
      </right>
      <top style="medium">
        <color rgb="FFAA4498"/>
      </top>
      <bottom style="medium">
        <color rgb="FFAA4498"/>
      </bottom>
      <diagonal/>
    </border>
    <border>
      <left style="dashed">
        <color theme="3" tint="-0.499984740745262"/>
      </left>
      <right style="mediumDashed">
        <color theme="9" tint="0.39994506668294322"/>
      </right>
      <top style="medium">
        <color rgb="FFAA4498"/>
      </top>
      <bottom style="medium">
        <color rgb="FFAA4498"/>
      </bottom>
      <diagonal/>
    </border>
    <border>
      <left/>
      <right style="dashed">
        <color theme="3" tint="-0.499984740745262"/>
      </right>
      <top style="medium">
        <color rgb="FFAA4498"/>
      </top>
      <bottom style="medium">
        <color rgb="FFAA4498"/>
      </bottom>
      <diagonal/>
    </border>
    <border>
      <left style="thick">
        <color theme="1" tint="0.34998626667073579"/>
      </left>
      <right style="dashed">
        <color theme="3" tint="-0.499984740745262"/>
      </right>
      <top style="medium">
        <color rgb="FF0070C0"/>
      </top>
      <bottom style="medium">
        <color rgb="FF0070C0"/>
      </bottom>
      <diagonal/>
    </border>
    <border>
      <left style="dashed">
        <color theme="3" tint="-0.499984740745262"/>
      </left>
      <right style="dashed">
        <color theme="3" tint="-0.499984740745262"/>
      </right>
      <top style="medium">
        <color rgb="FF0070C0"/>
      </top>
      <bottom style="medium">
        <color rgb="FF0070C0"/>
      </bottom>
      <diagonal/>
    </border>
    <border>
      <left style="dashed">
        <color theme="3" tint="-0.499984740745262"/>
      </left>
      <right style="mediumDashed">
        <color theme="9" tint="0.39994506668294322"/>
      </right>
      <top style="medium">
        <color rgb="FF0070C0"/>
      </top>
      <bottom style="medium">
        <color rgb="FF0070C0"/>
      </bottom>
      <diagonal/>
    </border>
    <border>
      <left/>
      <right style="dashed">
        <color theme="3" tint="-0.499984740745262"/>
      </right>
      <top style="medium">
        <color rgb="FF0070C0"/>
      </top>
      <bottom style="medium">
        <color rgb="FF0070C0"/>
      </bottom>
      <diagonal/>
    </border>
    <border>
      <left/>
      <right style="mediumDashed">
        <color theme="9" tint="0.39994506668294322"/>
      </right>
      <top/>
      <bottom/>
      <diagonal/>
    </border>
    <border>
      <left/>
      <right/>
      <top style="mediumDashed">
        <color rgb="FF0070C0"/>
      </top>
      <bottom style="mediumDashed">
        <color rgb="FF0070C0"/>
      </bottom>
      <diagonal/>
    </border>
    <border>
      <left style="mediumDashed">
        <color rgb="FF2CA02C"/>
      </left>
      <right style="dashed">
        <color rgb="FF2CA02C"/>
      </right>
      <top style="mediumDashed">
        <color rgb="FF2CA02C"/>
      </top>
      <bottom style="mediumDashed">
        <color rgb="FF2CA02C"/>
      </bottom>
      <diagonal/>
    </border>
    <border>
      <left/>
      <right style="dashDot">
        <color theme="9" tint="0.39994506668294322"/>
      </right>
      <top style="mediumDashed">
        <color rgb="FF0070C0"/>
      </top>
      <bottom style="mediumDashed">
        <color rgb="FF0070C0"/>
      </bottom>
      <diagonal/>
    </border>
    <border>
      <left style="mediumDashed">
        <color rgb="FF0070C0"/>
      </left>
      <right/>
      <top style="mediumDashed">
        <color rgb="FF0070C0"/>
      </top>
      <bottom style="mediumDashed">
        <color rgb="FF0070C0"/>
      </bottom>
      <diagonal/>
    </border>
    <border>
      <left/>
      <right/>
      <top style="mediumDashed">
        <color rgb="FF0070C0"/>
      </top>
      <bottom/>
      <diagonal/>
    </border>
    <border>
      <left/>
      <right style="mediumDashed">
        <color theme="9" tint="0.39994506668294322"/>
      </right>
      <top style="mediumDashed">
        <color rgb="FF0070C0"/>
      </top>
      <bottom/>
      <diagonal/>
    </border>
    <border>
      <left style="mediumDashed">
        <color rgb="FF0070C0"/>
      </left>
      <right/>
      <top style="mediumDashed">
        <color rgb="FF0070C0"/>
      </top>
      <bottom/>
      <diagonal/>
    </border>
    <border>
      <left style="mediumDashed">
        <color rgb="FF0070C0"/>
      </left>
      <right/>
      <top/>
      <bottom/>
      <diagonal/>
    </border>
  </borders>
  <cellStyleXfs count="44">
    <xf numFmtId="0" fontId="0" fillId="0" borderId="0"/>
    <xf numFmtId="9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26" fillId="0" borderId="0" applyNumberFormat="0" applyFill="0" applyBorder="0" applyAlignment="0" applyProtection="0"/>
  </cellStyleXfs>
  <cellXfs count="155">
    <xf numFmtId="0" fontId="0" fillId="0" borderId="0" xfId="0"/>
    <xf numFmtId="0" fontId="13" fillId="42" borderId="10" xfId="0" applyFont="1" applyFill="1" applyBorder="1"/>
    <xf numFmtId="0" fontId="13" fillId="42" borderId="10" xfId="0" applyFont="1" applyFill="1" applyBorder="1" applyAlignment="1">
      <alignment horizontal="center" vertical="center"/>
    </xf>
    <xf numFmtId="0" fontId="13" fillId="42" borderId="11" xfId="0" applyFont="1" applyFill="1" applyBorder="1" applyAlignment="1">
      <alignment horizontal="center" vertical="center"/>
    </xf>
    <xf numFmtId="0" fontId="0" fillId="36" borderId="12" xfId="0" applyFill="1" applyBorder="1"/>
    <xf numFmtId="164" fontId="0" fillId="36" borderId="12" xfId="1" applyNumberFormat="1" applyFont="1" applyFill="1" applyBorder="1"/>
    <xf numFmtId="164" fontId="0" fillId="36" borderId="13" xfId="1" applyNumberFormat="1" applyFont="1" applyFill="1" applyBorder="1"/>
    <xf numFmtId="164" fontId="13" fillId="35" borderId="13" xfId="1" applyNumberFormat="1" applyFont="1" applyFill="1" applyBorder="1"/>
    <xf numFmtId="164" fontId="13" fillId="39" borderId="13" xfId="1" applyNumberFormat="1" applyFont="1" applyFill="1" applyBorder="1"/>
    <xf numFmtId="164" fontId="13" fillId="38" borderId="13" xfId="1" applyNumberFormat="1" applyFont="1" applyFill="1" applyBorder="1"/>
    <xf numFmtId="164" fontId="13" fillId="37" borderId="13" xfId="1" applyNumberFormat="1" applyFont="1" applyFill="1" applyBorder="1"/>
    <xf numFmtId="164" fontId="13" fillId="40" borderId="13" xfId="1" applyNumberFormat="1" applyFont="1" applyFill="1" applyBorder="1"/>
    <xf numFmtId="164" fontId="13" fillId="41" borderId="13" xfId="1" applyNumberFormat="1" applyFont="1" applyFill="1" applyBorder="1"/>
    <xf numFmtId="0" fontId="0" fillId="0" borderId="0" xfId="0" applyBorder="1"/>
    <xf numFmtId="164" fontId="13" fillId="33" borderId="13" xfId="1" applyNumberFormat="1" applyFont="1" applyFill="1" applyBorder="1"/>
    <xf numFmtId="164" fontId="18" fillId="34" borderId="13" xfId="1" applyNumberFormat="1" applyFont="1" applyFill="1" applyBorder="1"/>
    <xf numFmtId="0" fontId="19" fillId="0" borderId="0" xfId="0" applyFont="1" applyBorder="1"/>
    <xf numFmtId="0" fontId="13" fillId="42" borderId="17" xfId="0" applyFont="1" applyFill="1" applyBorder="1"/>
    <xf numFmtId="0" fontId="0" fillId="36" borderId="18" xfId="0" applyFill="1" applyBorder="1"/>
    <xf numFmtId="0" fontId="19" fillId="0" borderId="16" xfId="0" applyFont="1" applyBorder="1" applyAlignment="1">
      <alignment horizontal="right"/>
    </xf>
    <xf numFmtId="0" fontId="0" fillId="0" borderId="19" xfId="0" applyBorder="1"/>
    <xf numFmtId="0" fontId="0" fillId="0" borderId="20" xfId="0" applyBorder="1"/>
    <xf numFmtId="0" fontId="21" fillId="43" borderId="14" xfId="0" applyFont="1" applyFill="1" applyBorder="1"/>
    <xf numFmtId="0" fontId="20" fillId="43" borderId="15" xfId="0" applyFont="1" applyFill="1" applyBorder="1"/>
    <xf numFmtId="0" fontId="0" fillId="43" borderId="15" xfId="0" applyFill="1" applyBorder="1"/>
    <xf numFmtId="0" fontId="0" fillId="43" borderId="16" xfId="0" applyFill="1" applyBorder="1"/>
    <xf numFmtId="0" fontId="0" fillId="43" borderId="0" xfId="0" applyFill="1" applyBorder="1"/>
    <xf numFmtId="0" fontId="13" fillId="42" borderId="10" xfId="0" applyFont="1" applyFill="1" applyBorder="1" applyAlignment="1">
      <alignment horizontal="left" vertical="center" wrapText="1"/>
    </xf>
    <xf numFmtId="0" fontId="0" fillId="0" borderId="0" xfId="0" quotePrefix="1" applyNumberFormat="1" applyAlignment="1"/>
    <xf numFmtId="0" fontId="0" fillId="0" borderId="0" xfId="0" applyNumberFormat="1" applyAlignment="1"/>
    <xf numFmtId="0" fontId="0" fillId="0" borderId="0" xfId="0" quotePrefix="1" applyNumberFormat="1"/>
    <xf numFmtId="0" fontId="0" fillId="0" borderId="0" xfId="0" applyNumberFormat="1"/>
    <xf numFmtId="14" fontId="0" fillId="0" borderId="0" xfId="0" applyNumberFormat="1"/>
    <xf numFmtId="0" fontId="21" fillId="43" borderId="16" xfId="0" applyFont="1" applyFill="1" applyBorder="1"/>
    <xf numFmtId="0" fontId="20" fillId="43" borderId="0" xfId="0" applyFont="1" applyFill="1" applyBorder="1"/>
    <xf numFmtId="0" fontId="13" fillId="42" borderId="11" xfId="0" applyFont="1" applyFill="1" applyBorder="1" applyAlignment="1">
      <alignment horizontal="center" vertical="center" wrapText="1"/>
    </xf>
    <xf numFmtId="0" fontId="0" fillId="36" borderId="12" xfId="0" applyFill="1" applyBorder="1" applyAlignment="1">
      <alignment wrapText="1"/>
    </xf>
    <xf numFmtId="164" fontId="0" fillId="36" borderId="13" xfId="1" applyNumberFormat="1" applyFont="1" applyFill="1" applyBorder="1" applyAlignment="1">
      <alignment wrapText="1"/>
    </xf>
    <xf numFmtId="0" fontId="0" fillId="0" borderId="0" xfId="0" applyAlignment="1">
      <alignment wrapText="1"/>
    </xf>
    <xf numFmtId="0" fontId="0" fillId="0" borderId="0" xfId="0" quotePrefix="1"/>
    <xf numFmtId="14" fontId="0" fillId="0" borderId="0" xfId="0" quotePrefix="1" applyNumberFormat="1"/>
    <xf numFmtId="0" fontId="0" fillId="36" borderId="22" xfId="0" applyFill="1" applyBorder="1" applyAlignment="1">
      <alignment wrapText="1"/>
    </xf>
    <xf numFmtId="0" fontId="13" fillId="42" borderId="23" xfId="0" applyFont="1" applyFill="1" applyBorder="1" applyAlignment="1">
      <alignment vertical="center" wrapText="1"/>
    </xf>
    <xf numFmtId="0" fontId="16" fillId="36" borderId="12" xfId="0" applyFont="1" applyFill="1" applyBorder="1" applyAlignment="1">
      <alignment wrapText="1"/>
    </xf>
    <xf numFmtId="0" fontId="22" fillId="43" borderId="0" xfId="0" applyFont="1" applyFill="1" applyBorder="1" applyAlignment="1">
      <alignment horizontal="left" vertical="center"/>
    </xf>
    <xf numFmtId="0" fontId="16" fillId="36" borderId="24" xfId="0" applyFont="1" applyFill="1" applyBorder="1" applyAlignment="1">
      <alignment vertical="center" wrapText="1"/>
    </xf>
    <xf numFmtId="0" fontId="0" fillId="0" borderId="26" xfId="0" applyFill="1" applyBorder="1" applyAlignment="1">
      <alignment vertical="center" wrapText="1"/>
    </xf>
    <xf numFmtId="164" fontId="0" fillId="0" borderId="0" xfId="1" applyNumberFormat="1" applyFont="1"/>
    <xf numFmtId="2" fontId="0" fillId="0" borderId="0" xfId="0" applyNumberFormat="1"/>
    <xf numFmtId="1" fontId="0" fillId="0" borderId="0" xfId="1" applyNumberFormat="1" applyFont="1"/>
    <xf numFmtId="0" fontId="0" fillId="0" borderId="27" xfId="0" applyBorder="1"/>
    <xf numFmtId="0" fontId="0" fillId="0" borderId="28" xfId="0" applyBorder="1"/>
    <xf numFmtId="14" fontId="0" fillId="0" borderId="29" xfId="0" applyNumberFormat="1" applyBorder="1"/>
    <xf numFmtId="0" fontId="0" fillId="0" borderId="30" xfId="0" applyBorder="1"/>
    <xf numFmtId="0" fontId="0" fillId="0" borderId="31" xfId="0" applyBorder="1"/>
    <xf numFmtId="0" fontId="0" fillId="0" borderId="32" xfId="0" applyBorder="1"/>
    <xf numFmtId="0" fontId="25" fillId="46" borderId="10" xfId="0" applyFont="1" applyFill="1" applyBorder="1" applyAlignment="1">
      <alignment vertical="center" wrapText="1"/>
    </xf>
    <xf numFmtId="0" fontId="13" fillId="42" borderId="10" xfId="0" applyFont="1" applyFill="1" applyBorder="1" applyAlignment="1">
      <alignment horizontal="center" vertical="center" wrapText="1"/>
    </xf>
    <xf numFmtId="0" fontId="25" fillId="46" borderId="10" xfId="0" applyFont="1" applyFill="1" applyBorder="1" applyAlignment="1">
      <alignment horizontal="center" vertical="center" wrapText="1"/>
    </xf>
    <xf numFmtId="0" fontId="0" fillId="48" borderId="0" xfId="0" applyFill="1"/>
    <xf numFmtId="0" fontId="0" fillId="48" borderId="0" xfId="0" applyFill="1" applyAlignment="1">
      <alignment wrapText="1"/>
    </xf>
    <xf numFmtId="0" fontId="0" fillId="47" borderId="0" xfId="0" applyFill="1" applyBorder="1"/>
    <xf numFmtId="0" fontId="0" fillId="47" borderId="0" xfId="0" applyFill="1" applyBorder="1" applyAlignment="1">
      <alignment wrapText="1"/>
    </xf>
    <xf numFmtId="0" fontId="0" fillId="47" borderId="33" xfId="0" applyFill="1" applyBorder="1"/>
    <xf numFmtId="0" fontId="0" fillId="47" borderId="34" xfId="0" applyFill="1" applyBorder="1"/>
    <xf numFmtId="0" fontId="0" fillId="47" borderId="34" xfId="0" applyFill="1" applyBorder="1" applyAlignment="1">
      <alignment wrapText="1"/>
    </xf>
    <xf numFmtId="0" fontId="0" fillId="47" borderId="35" xfId="0" applyFill="1" applyBorder="1"/>
    <xf numFmtId="0" fontId="13" fillId="44" borderId="36" xfId="0" applyFont="1" applyFill="1" applyBorder="1" applyAlignment="1">
      <alignment horizontal="center" vertical="center" wrapText="1"/>
    </xf>
    <xf numFmtId="164" fontId="0" fillId="36" borderId="37" xfId="1" applyNumberFormat="1" applyFont="1" applyFill="1" applyBorder="1" applyAlignment="1">
      <alignment wrapText="1"/>
    </xf>
    <xf numFmtId="0" fontId="13" fillId="42" borderId="23" xfId="0" applyFont="1" applyFill="1" applyBorder="1" applyAlignment="1">
      <alignment horizontal="center" vertical="center" wrapText="1"/>
    </xf>
    <xf numFmtId="0" fontId="0" fillId="36" borderId="22" xfId="0" applyFill="1" applyBorder="1"/>
    <xf numFmtId="0" fontId="13" fillId="44" borderId="36" xfId="0" applyFont="1" applyFill="1" applyBorder="1" applyAlignment="1">
      <alignment horizontal="center" vertical="center"/>
    </xf>
    <xf numFmtId="164" fontId="0" fillId="36" borderId="37" xfId="1" applyNumberFormat="1" applyFont="1" applyFill="1" applyBorder="1"/>
    <xf numFmtId="0" fontId="16" fillId="0" borderId="16" xfId="0" applyFont="1" applyBorder="1" applyAlignment="1">
      <alignment horizontal="right"/>
    </xf>
    <xf numFmtId="14" fontId="16" fillId="0" borderId="0" xfId="0" applyNumberFormat="1" applyFont="1" applyBorder="1"/>
    <xf numFmtId="0" fontId="25" fillId="36" borderId="10" xfId="0" applyFont="1" applyFill="1" applyBorder="1" applyAlignment="1"/>
    <xf numFmtId="0" fontId="25" fillId="36" borderId="10" xfId="0" applyFont="1" applyFill="1" applyBorder="1" applyAlignment="1">
      <alignment wrapText="1"/>
    </xf>
    <xf numFmtId="0" fontId="25" fillId="36" borderId="12" xfId="0" applyFont="1" applyFill="1" applyBorder="1" applyAlignment="1">
      <alignment wrapText="1"/>
    </xf>
    <xf numFmtId="0" fontId="26" fillId="47" borderId="0" xfId="43" applyFill="1" applyBorder="1" applyAlignment="1">
      <alignment wrapText="1"/>
    </xf>
    <xf numFmtId="0" fontId="0" fillId="47" borderId="0" xfId="0" applyFill="1" applyBorder="1" applyAlignment="1">
      <alignment horizontal="left" wrapText="1"/>
    </xf>
    <xf numFmtId="0" fontId="27" fillId="47" borderId="35" xfId="0" applyFont="1" applyFill="1" applyBorder="1" applyAlignment="1">
      <alignment horizontal="right"/>
    </xf>
    <xf numFmtId="0" fontId="27" fillId="47" borderId="0" xfId="0" applyFont="1" applyFill="1" applyBorder="1"/>
    <xf numFmtId="0" fontId="27" fillId="47" borderId="0" xfId="0" applyFont="1" applyFill="1" applyBorder="1" applyAlignment="1">
      <alignment horizontal="right" wrapText="1"/>
    </xf>
    <xf numFmtId="0" fontId="30" fillId="0" borderId="25" xfId="0" applyFont="1" applyBorder="1" applyAlignment="1">
      <alignment horizontal="right" vertical="center"/>
    </xf>
    <xf numFmtId="0" fontId="19" fillId="47" borderId="0" xfId="0" applyFont="1" applyFill="1" applyBorder="1" applyAlignment="1">
      <alignment horizontal="right"/>
    </xf>
    <xf numFmtId="0" fontId="19" fillId="47" borderId="0" xfId="0" applyFont="1" applyFill="1" applyBorder="1" applyAlignment="1">
      <alignment wrapText="1"/>
    </xf>
    <xf numFmtId="0" fontId="0" fillId="36" borderId="39" xfId="0" applyFill="1" applyBorder="1"/>
    <xf numFmtId="0" fontId="0" fillId="36" borderId="40" xfId="0" applyFill="1" applyBorder="1"/>
    <xf numFmtId="164" fontId="0" fillId="36" borderId="40" xfId="1" applyNumberFormat="1" applyFont="1" applyFill="1" applyBorder="1"/>
    <xf numFmtId="164" fontId="0" fillId="36" borderId="41" xfId="1" applyNumberFormat="1" applyFont="1" applyFill="1" applyBorder="1"/>
    <xf numFmtId="0" fontId="0" fillId="36" borderId="42" xfId="0" applyFill="1" applyBorder="1"/>
    <xf numFmtId="0" fontId="0" fillId="36" borderId="17" xfId="0" applyFill="1" applyBorder="1"/>
    <xf numFmtId="0" fontId="0" fillId="36" borderId="10" xfId="0" applyFill="1" applyBorder="1"/>
    <xf numFmtId="164" fontId="0" fillId="36" borderId="10" xfId="1" applyNumberFormat="1" applyFont="1" applyFill="1" applyBorder="1"/>
    <xf numFmtId="164" fontId="0" fillId="36" borderId="36" xfId="1" applyNumberFormat="1" applyFont="1" applyFill="1" applyBorder="1"/>
    <xf numFmtId="0" fontId="0" fillId="36" borderId="23" xfId="0" applyFill="1" applyBorder="1"/>
    <xf numFmtId="0" fontId="13" fillId="35" borderId="38" xfId="0" applyFont="1" applyFill="1" applyBorder="1"/>
    <xf numFmtId="0" fontId="13" fillId="35" borderId="43" xfId="0" applyFont="1" applyFill="1" applyBorder="1"/>
    <xf numFmtId="164" fontId="13" fillId="35" borderId="43" xfId="1" applyNumberFormat="1" applyFont="1" applyFill="1" applyBorder="1"/>
    <xf numFmtId="164" fontId="23" fillId="35" borderId="44" xfId="1" applyNumberFormat="1" applyFont="1" applyFill="1" applyBorder="1"/>
    <xf numFmtId="0" fontId="13" fillId="35" borderId="45" xfId="0" applyFont="1" applyFill="1" applyBorder="1"/>
    <xf numFmtId="0" fontId="13" fillId="39" borderId="46" xfId="0" applyFont="1" applyFill="1" applyBorder="1"/>
    <xf numFmtId="0" fontId="13" fillId="39" borderId="47" xfId="0" applyFont="1" applyFill="1" applyBorder="1"/>
    <xf numFmtId="164" fontId="13" fillId="39" borderId="47" xfId="1" applyNumberFormat="1" applyFont="1" applyFill="1" applyBorder="1"/>
    <xf numFmtId="164" fontId="23" fillId="39" borderId="48" xfId="1" applyNumberFormat="1" applyFont="1" applyFill="1" applyBorder="1"/>
    <xf numFmtId="0" fontId="13" fillId="39" borderId="49" xfId="0" applyFont="1" applyFill="1" applyBorder="1"/>
    <xf numFmtId="0" fontId="13" fillId="38" borderId="50" xfId="0" applyFont="1" applyFill="1" applyBorder="1"/>
    <xf numFmtId="0" fontId="13" fillId="38" borderId="51" xfId="0" applyFont="1" applyFill="1" applyBorder="1"/>
    <xf numFmtId="164" fontId="13" fillId="38" borderId="51" xfId="1" applyNumberFormat="1" applyFont="1" applyFill="1" applyBorder="1"/>
    <xf numFmtId="164" fontId="23" fillId="38" borderId="52" xfId="1" applyNumberFormat="1" applyFont="1" applyFill="1" applyBorder="1"/>
    <xf numFmtId="0" fontId="13" fillId="38" borderId="53" xfId="0" applyFont="1" applyFill="1" applyBorder="1"/>
    <xf numFmtId="0" fontId="13" fillId="37" borderId="54" xfId="0" applyFont="1" applyFill="1" applyBorder="1"/>
    <xf numFmtId="0" fontId="13" fillId="37" borderId="55" xfId="0" applyFont="1" applyFill="1" applyBorder="1"/>
    <xf numFmtId="164" fontId="13" fillId="37" borderId="55" xfId="1" applyNumberFormat="1" applyFont="1" applyFill="1" applyBorder="1"/>
    <xf numFmtId="164" fontId="23" fillId="37" borderId="56" xfId="1" applyNumberFormat="1" applyFont="1" applyFill="1" applyBorder="1"/>
    <xf numFmtId="0" fontId="13" fillId="37" borderId="57" xfId="0" applyFont="1" applyFill="1" applyBorder="1"/>
    <xf numFmtId="0" fontId="13" fillId="45" borderId="58" xfId="0" applyFont="1" applyFill="1" applyBorder="1"/>
    <xf numFmtId="0" fontId="13" fillId="45" borderId="59" xfId="0" applyFont="1" applyFill="1" applyBorder="1"/>
    <xf numFmtId="164" fontId="13" fillId="45" borderId="59" xfId="1" applyNumberFormat="1" applyFont="1" applyFill="1" applyBorder="1"/>
    <xf numFmtId="164" fontId="23" fillId="45" borderId="60" xfId="1" applyNumberFormat="1" applyFont="1" applyFill="1" applyBorder="1"/>
    <xf numFmtId="0" fontId="13" fillId="45" borderId="61" xfId="0" applyFont="1" applyFill="1" applyBorder="1"/>
    <xf numFmtId="0" fontId="13" fillId="41" borderId="62" xfId="0" applyFont="1" applyFill="1" applyBorder="1"/>
    <xf numFmtId="0" fontId="13" fillId="41" borderId="63" xfId="0" applyFont="1" applyFill="1" applyBorder="1"/>
    <xf numFmtId="164" fontId="13" fillId="41" borderId="63" xfId="1" applyNumberFormat="1" applyFont="1" applyFill="1" applyBorder="1"/>
    <xf numFmtId="164" fontId="23" fillId="41" borderId="64" xfId="1" applyNumberFormat="1" applyFont="1" applyFill="1" applyBorder="1"/>
    <xf numFmtId="0" fontId="13" fillId="41" borderId="65" xfId="0" applyFont="1" applyFill="1" applyBorder="1"/>
    <xf numFmtId="0" fontId="18" fillId="34" borderId="17" xfId="0" applyFont="1" applyFill="1" applyBorder="1"/>
    <xf numFmtId="0" fontId="18" fillId="34" borderId="10" xfId="0" applyFont="1" applyFill="1" applyBorder="1"/>
    <xf numFmtId="164" fontId="18" fillId="34" borderId="10" xfId="1" applyNumberFormat="1" applyFont="1" applyFill="1" applyBorder="1"/>
    <xf numFmtId="164" fontId="24" fillId="34" borderId="36" xfId="1" applyNumberFormat="1" applyFont="1" applyFill="1" applyBorder="1"/>
    <xf numFmtId="0" fontId="18" fillId="34" borderId="23" xfId="0" applyFont="1" applyFill="1" applyBorder="1"/>
    <xf numFmtId="0" fontId="13" fillId="33" borderId="66" xfId="0" applyFont="1" applyFill="1" applyBorder="1"/>
    <xf numFmtId="0" fontId="13" fillId="33" borderId="67" xfId="0" applyFont="1" applyFill="1" applyBorder="1"/>
    <xf numFmtId="164" fontId="13" fillId="33" borderId="67" xfId="1" applyNumberFormat="1" applyFont="1" applyFill="1" applyBorder="1"/>
    <xf numFmtId="164" fontId="23" fillId="33" borderId="68" xfId="1" applyNumberFormat="1" applyFont="1" applyFill="1" applyBorder="1"/>
    <xf numFmtId="0" fontId="13" fillId="33" borderId="69" xfId="0" applyFont="1" applyFill="1" applyBorder="1"/>
    <xf numFmtId="0" fontId="29" fillId="43" borderId="21" xfId="0" applyFont="1" applyFill="1" applyBorder="1" applyAlignment="1">
      <alignment horizontal="center" wrapText="1"/>
    </xf>
    <xf numFmtId="165" fontId="31" fillId="0" borderId="0" xfId="0" applyNumberFormat="1" applyFont="1"/>
    <xf numFmtId="0" fontId="0" fillId="47" borderId="35" xfId="0" applyFill="1" applyBorder="1" applyAlignment="1">
      <alignment horizontal="right"/>
    </xf>
    <xf numFmtId="0" fontId="0" fillId="43" borderId="0" xfId="0" applyFill="1" applyBorder="1" applyAlignment="1">
      <alignment horizontal="center"/>
    </xf>
    <xf numFmtId="0" fontId="20" fillId="43" borderId="71" xfId="0" applyFont="1" applyFill="1" applyBorder="1"/>
    <xf numFmtId="0" fontId="0" fillId="43" borderId="71" xfId="0" applyFill="1" applyBorder="1"/>
    <xf numFmtId="0" fontId="32" fillId="43" borderId="72" xfId="0" applyFont="1" applyFill="1" applyBorder="1" applyAlignment="1">
      <alignment horizontal="center"/>
    </xf>
    <xf numFmtId="0" fontId="21" fillId="43" borderId="0" xfId="0" applyFont="1" applyFill="1" applyBorder="1"/>
    <xf numFmtId="0" fontId="28" fillId="43" borderId="78" xfId="0" applyFont="1" applyFill="1" applyBorder="1" applyAlignment="1">
      <alignment horizontal="center" vertical="center"/>
    </xf>
    <xf numFmtId="0" fontId="28" fillId="43" borderId="0" xfId="0" applyFont="1" applyFill="1" applyBorder="1" applyAlignment="1">
      <alignment horizontal="center" vertical="center"/>
    </xf>
    <xf numFmtId="0" fontId="28" fillId="43" borderId="70" xfId="0" applyFont="1" applyFill="1" applyBorder="1" applyAlignment="1">
      <alignment horizontal="center" vertical="center"/>
    </xf>
    <xf numFmtId="0" fontId="29" fillId="43" borderId="0" xfId="0" applyFont="1" applyFill="1" applyBorder="1" applyAlignment="1">
      <alignment horizontal="center" wrapText="1"/>
    </xf>
    <xf numFmtId="0" fontId="33" fillId="43" borderId="74" xfId="0" applyFont="1" applyFill="1" applyBorder="1" applyAlignment="1">
      <alignment horizontal="center"/>
    </xf>
    <xf numFmtId="0" fontId="33" fillId="43" borderId="71" xfId="0" applyFont="1" applyFill="1" applyBorder="1" applyAlignment="1">
      <alignment horizontal="center"/>
    </xf>
    <xf numFmtId="0" fontId="33" fillId="43" borderId="73" xfId="0" applyFont="1" applyFill="1" applyBorder="1" applyAlignment="1">
      <alignment horizontal="center"/>
    </xf>
    <xf numFmtId="0" fontId="28" fillId="43" borderId="77" xfId="0" applyFont="1" applyFill="1" applyBorder="1" applyAlignment="1">
      <alignment horizontal="center" vertical="center" wrapText="1"/>
    </xf>
    <xf numFmtId="0" fontId="28" fillId="43" borderId="75" xfId="0" applyFont="1" applyFill="1" applyBorder="1" applyAlignment="1">
      <alignment horizontal="center" vertical="center" wrapText="1"/>
    </xf>
    <xf numFmtId="0" fontId="28" fillId="43" borderId="76" xfId="0" applyFont="1" applyFill="1" applyBorder="1" applyAlignment="1">
      <alignment horizontal="center" vertical="center" wrapText="1"/>
    </xf>
    <xf numFmtId="0" fontId="29" fillId="43" borderId="21" xfId="0" applyFont="1" applyFill="1" applyBorder="1" applyAlignment="1">
      <alignment horizontal="center" wrapText="1"/>
    </xf>
  </cellXfs>
  <cellStyles count="44">
    <cellStyle name="20% - Accent1" xfId="20" builtinId="30" customBuiltin="1"/>
    <cellStyle name="20% - Accent2" xfId="24" builtinId="34" customBuiltin="1"/>
    <cellStyle name="20% - Accent3" xfId="28" builtinId="38" customBuiltin="1"/>
    <cellStyle name="20% - Accent4" xfId="32" builtinId="42" customBuiltin="1"/>
    <cellStyle name="20% - Accent5" xfId="36" builtinId="46" customBuiltin="1"/>
    <cellStyle name="20% - Accent6" xfId="40" builtinId="50" customBuiltin="1"/>
    <cellStyle name="40% - Accent1" xfId="21" builtinId="31" customBuiltin="1"/>
    <cellStyle name="40% - Accent2" xfId="25" builtinId="35" customBuiltin="1"/>
    <cellStyle name="40% - Accent3" xfId="29" builtinId="39" customBuiltin="1"/>
    <cellStyle name="40% - Accent4" xfId="33" builtinId="43" customBuiltin="1"/>
    <cellStyle name="40% - Accent5" xfId="37" builtinId="47" customBuiltin="1"/>
    <cellStyle name="40% - Accent6" xfId="41" builtinId="51" customBuiltin="1"/>
    <cellStyle name="60% - Accent1" xfId="22" builtinId="32" customBuiltin="1"/>
    <cellStyle name="60% - Accent2" xfId="26" builtinId="36" customBuiltin="1"/>
    <cellStyle name="60% - Accent3" xfId="30" builtinId="40" customBuiltin="1"/>
    <cellStyle name="60% - Accent4" xfId="34" builtinId="44" customBuiltin="1"/>
    <cellStyle name="60% - Accent5" xfId="38" builtinId="48" customBuiltin="1"/>
    <cellStyle name="60% - Accent6" xfId="42" builtinId="52" customBuiltin="1"/>
    <cellStyle name="Accent1" xfId="19" builtinId="29" customBuiltin="1"/>
    <cellStyle name="Accent2" xfId="23" builtinId="33" customBuiltin="1"/>
    <cellStyle name="Accent3" xfId="27" builtinId="37" customBuiltin="1"/>
    <cellStyle name="Accent4" xfId="31" builtinId="41" customBuiltin="1"/>
    <cellStyle name="Accent5" xfId="35" builtinId="45" customBuiltin="1"/>
    <cellStyle name="Accent6" xfId="39" builtinId="49" customBuiltin="1"/>
    <cellStyle name="Bad" xfId="8" builtinId="27" customBuiltin="1"/>
    <cellStyle name="Calculation" xfId="12" builtinId="22" customBuiltin="1"/>
    <cellStyle name="Check Cell" xfId="14" builtinId="23" customBuiltin="1"/>
    <cellStyle name="Explanatory Text" xfId="17" builtinId="53" customBuiltin="1"/>
    <cellStyle name="Good" xfId="7" builtinId="26" customBuiltin="1"/>
    <cellStyle name="Heading 1" xfId="3" builtinId="16" customBuiltin="1"/>
    <cellStyle name="Heading 2" xfId="4" builtinId="17" customBuiltin="1"/>
    <cellStyle name="Heading 3" xfId="5" builtinId="18" customBuiltin="1"/>
    <cellStyle name="Heading 4" xfId="6" builtinId="19" customBuiltin="1"/>
    <cellStyle name="Hyperlink" xfId="43" builtinId="8"/>
    <cellStyle name="Input" xfId="10" builtinId="20" customBuiltin="1"/>
    <cellStyle name="Linked Cell" xfId="13" builtinId="24" customBuiltin="1"/>
    <cellStyle name="Neutral" xfId="9" builtinId="28" customBuiltin="1"/>
    <cellStyle name="Normal" xfId="0" builtinId="0"/>
    <cellStyle name="Note" xfId="16" builtinId="10" customBuiltin="1"/>
    <cellStyle name="Output" xfId="11" builtinId="21" customBuiltin="1"/>
    <cellStyle name="Percent" xfId="1" builtinId="5"/>
    <cellStyle name="Title" xfId="2" builtinId="15" customBuiltin="1"/>
    <cellStyle name="Total" xfId="18" builtinId="25" customBuiltin="1"/>
    <cellStyle name="Warning Text" xfId="15" builtinId="11" customBuiltin="1"/>
  </cellStyles>
  <dxfs count="51"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fill>
        <patternFill>
          <bgColor rgb="FFE2EFDA"/>
        </patternFill>
      </fill>
    </dxf>
    <dxf>
      <font>
        <b/>
        <i val="0"/>
        <color rgb="FFFFFFFF"/>
      </font>
      <fill>
        <patternFill>
          <bgColor rgb="FF70AD47"/>
        </patternFill>
      </fill>
    </dxf>
    <dxf>
      <border>
        <left style="thin">
          <color rgb="FFA9D08E"/>
        </left>
        <right style="thin">
          <color rgb="FFA9D08E"/>
        </right>
        <top style="thin">
          <color rgb="FFA9D08E"/>
        </top>
        <bottom style="thin">
          <color rgb="FFA9D08E"/>
        </bottom>
        <horizontal style="thin">
          <color rgb="FFA9D08E"/>
        </horizontal>
      </border>
    </dxf>
    <dxf>
      <fill>
        <patternFill>
          <bgColor rgb="FFF0F0F0"/>
        </patternFill>
      </fill>
    </dxf>
    <dxf>
      <font>
        <b/>
        <i val="0"/>
        <color rgb="FFFFFFFF"/>
      </font>
      <fill>
        <patternFill>
          <bgColor rgb="FFABABAB"/>
        </patternFill>
      </fill>
    </dxf>
    <dxf>
      <border>
        <left style="thin">
          <color rgb="FFC6C6C6"/>
        </left>
        <right style="thin">
          <color rgb="FFC6C6C6"/>
        </right>
        <top style="thin">
          <color rgb="FFC6C6C6"/>
        </top>
        <bottom style="thin">
          <color rgb="FFC6C6C6"/>
        </bottom>
        <horizontal style="thin">
          <color rgb="FFC6C6C6"/>
        </horizontal>
      </border>
    </dxf>
  </dxfs>
  <tableStyles count="2" defaultTableStyle="TableStyleMedium2" defaultPivotStyle="PivotStyleLight16">
    <tableStyle name="TableStyleQueryPreview" pivot="0" count="3" xr9:uid="{00000000-0011-0000-FFFF-FFFF00000000}">
      <tableStyleElement type="wholeTable" dxfId="50"/>
      <tableStyleElement type="headerRow" dxfId="49"/>
      <tableStyleElement type="firstRowStripe" dxfId="48"/>
    </tableStyle>
    <tableStyle name="TableStyleQueryResult" pivot="0" count="3" xr9:uid="{00000000-0011-0000-FFFF-FFFF01000000}">
      <tableStyleElement type="wholeTable" dxfId="47"/>
      <tableStyleElement type="headerRow" dxfId="46"/>
      <tableStyleElement type="firstRowStripe" dxfId="45"/>
    </tableStyle>
  </tableStyles>
  <colors>
    <mruColors>
      <color rgb="FF2CA02C"/>
      <color rgb="FFAA4498"/>
      <color rgb="FFD62793"/>
      <color rgb="FF8C564B"/>
      <color rgb="FF01B8AA"/>
      <color rgb="FF015751"/>
      <color rgb="FFEDBD1B"/>
      <color rgb="FF261036"/>
      <color rgb="FFAB850D"/>
      <color rgb="FFFD625E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18" Type="http://schemas.openxmlformats.org/officeDocument/2006/relationships/customXml" Target="../customXml/item5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17" Type="http://schemas.openxmlformats.org/officeDocument/2006/relationships/customXml" Target="../customXml/item4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2.xml"/><Relationship Id="rId10" Type="http://schemas.openxmlformats.org/officeDocument/2006/relationships/connections" Target="connection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Relationship Id="rId14" Type="http://schemas.openxmlformats.org/officeDocument/2006/relationships/customXml" Target="../customXml/item1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_rels/activeX2.xml.rels><?xml version="1.0" encoding="UTF-8" standalone="yes"?>
<Relationships xmlns="http://schemas.openxmlformats.org/package/2006/relationships"><Relationship Id="rId1" Type="http://schemas.microsoft.com/office/2006/relationships/activeXControlBinary" Target="activeX2.bin"/></Relationships>
</file>

<file path=xl/activeX/activeX1.xml><?xml version="1.0" encoding="utf-8"?>
<ax:ocx xmlns:ax="http://schemas.microsoft.com/office/2006/activeX" xmlns:r="http://schemas.openxmlformats.org/officeDocument/2006/relationships" ax:classid="{8BD21D30-EC42-11CE-9E0D-00AA006002F3}" ax:persistence="persistStreamInit" r:id="rId1"/>
</file>

<file path=xl/activeX/activeX2.xml><?xml version="1.0" encoding="utf-8"?>
<ax:ocx xmlns:ax="http://schemas.microsoft.com/office/2006/activeX" xmlns:r="http://schemas.openxmlformats.org/officeDocument/2006/relationships" ax:classid="{8BD21D30-EC42-11CE-9E0D-00AA006002F3}" ax:persistence="persistStreamInit" r:id="rId1"/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Home!$B$6</c:f>
          <c:strCache>
            <c:ptCount val="1"/>
            <c:pt idx="0">
              <c:v>Leyton Healthcare (Oliver Road) **</c:v>
            </c:pt>
          </c:strCache>
        </c:strRef>
      </c:tx>
      <c:layout>
        <c:manualLayout>
          <c:xMode val="edge"/>
          <c:yMode val="edge"/>
          <c:x val="0.20772586550559097"/>
          <c:y val="4.115740740740740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1" i="0" u="none" strike="noStrike" kern="1200" spc="100" baseline="0">
              <a:solidFill>
                <a:schemeClr val="lt1">
                  <a:lumMod val="95000"/>
                </a:schemeClr>
              </a:solidFill>
              <a:effectLst>
                <a:outerShdw blurRad="50800" dist="38100" dir="5400000" algn="t" rotWithShape="0">
                  <a:prstClr val="black">
                    <a:alpha val="40000"/>
                  </a:prstClr>
                </a:outerShdw>
              </a:effectLst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>
        <c:manualLayout>
          <c:layoutTarget val="inner"/>
          <c:xMode val="edge"/>
          <c:yMode val="edge"/>
          <c:x val="6.4981856133441998E-2"/>
          <c:y val="0.22273842592592594"/>
          <c:w val="0.91156756069487055"/>
          <c:h val="0.57727546296296295"/>
        </c:manualLayout>
      </c:layout>
      <c:lineChart>
        <c:grouping val="standard"/>
        <c:varyColors val="0"/>
        <c:ser>
          <c:idx val="0"/>
          <c:order val="0"/>
          <c:tx>
            <c:strRef>
              <c:f>Sheet1!$E$5</c:f>
              <c:strCache>
                <c:ptCount val="1"/>
                <c:pt idx="0">
                  <c:v>Coverage</c:v>
                </c:pt>
              </c:strCache>
            </c:strRef>
          </c:tx>
          <c:spPr>
            <a:ln w="34925" cap="rnd">
              <a:solidFill>
                <a:schemeClr val="accent1"/>
              </a:solidFill>
              <a:round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marker>
            <c:symbol val="circle"/>
            <c:size val="6"/>
            <c:spPr>
              <a:gradFill rotWithShape="1">
                <a:gsLst>
                  <a:gs pos="0">
                    <a:schemeClr val="accent1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1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1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 w="9525">
                <a:solidFill>
                  <a:schemeClr val="accent1"/>
                </a:solidFill>
                <a:round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lt1">
                        <a:lumMod val="8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lt1">
                          <a:lumMod val="95000"/>
                          <a:alpha val="54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numRef>
              <c:extLst>
                <c:ext xmlns:c15="http://schemas.microsoft.com/office/drawing/2012/chart" uri="{02D57815-91ED-43cb-92C2-25804820EDAC}">
                  <c15:fullRef>
                    <c15:sqref>Sheet1!$F$4:$Q$4</c15:sqref>
                  </c15:fullRef>
                </c:ext>
              </c:extLst>
              <c:f>Sheet1!$K$4:$Q$4</c:f>
              <c:numCache>
                <c:formatCode>d/m/yy</c:formatCode>
                <c:ptCount val="7"/>
                <c:pt idx="0">
                  <c:v>44470</c:v>
                </c:pt>
                <c:pt idx="1">
                  <c:v>44501</c:v>
                </c:pt>
                <c:pt idx="2">
                  <c:v>44531</c:v>
                </c:pt>
                <c:pt idx="3">
                  <c:v>44562</c:v>
                </c:pt>
                <c:pt idx="4">
                  <c:v>44593</c:v>
                </c:pt>
                <c:pt idx="5">
                  <c:v>44621</c:v>
                </c:pt>
                <c:pt idx="6">
                  <c:v>44652</c:v>
                </c:pt>
              </c:numCache>
            </c:num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Sheet1!$F$5:$Q$5</c15:sqref>
                  </c15:fullRef>
                </c:ext>
              </c:extLst>
              <c:f>Sheet1!$K$5:$Q$5</c:f>
              <c:numCache>
                <c:formatCode>0.0%</c:formatCode>
                <c:ptCount val="7"/>
                <c:pt idx="0">
                  <c:v>4.1716328963051254E-2</c:v>
                </c:pt>
                <c:pt idx="1">
                  <c:v>4.1816009557945039E-2</c:v>
                </c:pt>
                <c:pt idx="2">
                  <c:v>4.5454545454545456E-2</c:v>
                </c:pt>
                <c:pt idx="3">
                  <c:v>4.9528301886792456E-2</c:v>
                </c:pt>
                <c:pt idx="4">
                  <c:v>5.6804733727810648E-2</c:v>
                </c:pt>
                <c:pt idx="5">
                  <c:v>5.8542413381123058E-2</c:v>
                </c:pt>
                <c:pt idx="6">
                  <c:v>6.3397129186602869E-2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A7E-4750-936B-F34E6CF517D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4030304"/>
        <c:axId val="204023640"/>
      </c:lineChart>
      <c:dateAx>
        <c:axId val="204030304"/>
        <c:scaling>
          <c:orientation val="minMax"/>
        </c:scaling>
        <c:delete val="0"/>
        <c:axPos val="b"/>
        <c:numFmt formatCode="d/m/yy" sourceLinked="1"/>
        <c:majorTickMark val="out"/>
        <c:minorTickMark val="none"/>
        <c:tickLblPos val="nextTo"/>
        <c:spPr>
          <a:noFill/>
          <a:ln w="12700" cap="flat" cmpd="sng" algn="ctr">
            <a:solidFill>
              <a:schemeClr val="accent1">
                <a:lumMod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lt1">
                    <a:lumMod val="8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204023640"/>
        <c:crosses val="autoZero"/>
        <c:auto val="1"/>
        <c:lblOffset val="100"/>
        <c:baseTimeUnit val="months"/>
      </c:dateAx>
      <c:valAx>
        <c:axId val="204023640"/>
        <c:scaling>
          <c:orientation val="minMax"/>
        </c:scaling>
        <c:delete val="0"/>
        <c:axPos val="l"/>
        <c:numFmt formatCode="0.0%" sourceLinked="1"/>
        <c:majorTickMark val="out"/>
        <c:minorTickMark val="none"/>
        <c:tickLblPos val="nextTo"/>
        <c:spPr>
          <a:noFill/>
          <a:ln>
            <a:solidFill>
              <a:schemeClr val="accent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lt1">
                    <a:lumMod val="8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204030304"/>
        <c:crosses val="autoZero"/>
        <c:crossBetween val="between"/>
        <c:majorUnit val="0.1"/>
        <c:minorUnit val="1.0000000000000002E-2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6.0178025323136246E-3"/>
          <c:y val="2.9044907407407408E-2"/>
          <c:w val="0.18970256410256411"/>
          <c:h val="9.9219444444444457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1" i="0" u="none" strike="noStrike" kern="1200" baseline="0">
              <a:solidFill>
                <a:schemeClr val="lt1">
                  <a:lumMod val="8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zero"/>
    <c:showDLblsOverMax val="0"/>
  </c:chart>
  <c:spPr>
    <a:gradFill flip="none" rotWithShape="1">
      <a:gsLst>
        <a:gs pos="0">
          <a:schemeClr val="dk1">
            <a:lumMod val="65000"/>
            <a:lumOff val="35000"/>
          </a:schemeClr>
        </a:gs>
        <a:gs pos="100000">
          <a:schemeClr val="dk1">
            <a:lumMod val="85000"/>
            <a:lumOff val="15000"/>
          </a:schemeClr>
        </a:gs>
      </a:gsLst>
      <a:path path="circle">
        <a:fillToRect l="50000" t="50000" r="50000" b="50000"/>
      </a:path>
      <a:tileRect/>
    </a:gradFill>
    <a:ln>
      <a:noFill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Home!$B$6</c:f>
          <c:strCache>
            <c:ptCount val="1"/>
            <c:pt idx="0">
              <c:v>Leyton Healthcare (Oliver Road) **</c:v>
            </c:pt>
          </c:strCache>
        </c:strRef>
      </c:tx>
      <c:layout>
        <c:manualLayout>
          <c:xMode val="edge"/>
          <c:yMode val="edge"/>
          <c:x val="0.34936502477578019"/>
          <c:y val="0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spc="0" baseline="0">
              <a:solidFill>
                <a:srgbClr val="002060"/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>
        <c:manualLayout>
          <c:layoutTarget val="inner"/>
          <c:xMode val="edge"/>
          <c:yMode val="edge"/>
          <c:x val="5.6466364323507177E-2"/>
          <c:y val="0.19076016630308093"/>
          <c:w val="0.94142524414391593"/>
          <c:h val="0.57292235152438775"/>
        </c:manualLayout>
      </c:layout>
      <c:lineChart>
        <c:grouping val="standard"/>
        <c:varyColors val="0"/>
        <c:ser>
          <c:idx val="0"/>
          <c:order val="0"/>
          <c:tx>
            <c:strRef>
              <c:f>Sheet1!$E$6</c:f>
              <c:strCache>
                <c:ptCount val="1"/>
                <c:pt idx="0">
                  <c:v>Activity</c:v>
                </c:pt>
              </c:strCache>
            </c:strRef>
          </c:tx>
          <c:spPr>
            <a:ln w="28575" cap="rnd">
              <a:solidFill>
                <a:srgbClr val="01575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rgbClr val="015751"/>
                </a:solidFill>
              </a:ln>
              <a:effectLst/>
            </c:spPr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extLst>
                <c:ext xmlns:c15="http://schemas.microsoft.com/office/drawing/2012/chart" uri="{02D57815-91ED-43cb-92C2-25804820EDAC}">
                  <c15:fullRef>
                    <c15:sqref>Sheet1!$F$4:$Q$4</c15:sqref>
                  </c15:fullRef>
                </c:ext>
              </c:extLst>
              <c:f>Sheet1!$K$4:$Q$4</c:f>
              <c:numCache>
                <c:formatCode>d/m/yy</c:formatCode>
                <c:ptCount val="7"/>
                <c:pt idx="0">
                  <c:v>44470</c:v>
                </c:pt>
                <c:pt idx="1">
                  <c:v>44501</c:v>
                </c:pt>
                <c:pt idx="2">
                  <c:v>44531</c:v>
                </c:pt>
                <c:pt idx="3">
                  <c:v>44562</c:v>
                </c:pt>
                <c:pt idx="4">
                  <c:v>44593</c:v>
                </c:pt>
                <c:pt idx="5">
                  <c:v>44621</c:v>
                </c:pt>
                <c:pt idx="6">
                  <c:v>44652</c:v>
                </c:pt>
              </c:numCache>
            </c:num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Sheet1!$F$6:$Q$6</c15:sqref>
                  </c15:fullRef>
                </c:ext>
              </c:extLst>
              <c:f>Sheet1!$K$6:$Q$6</c:f>
              <c:numCache>
                <c:formatCode>0</c:formatCode>
                <c:ptCount val="7"/>
                <c:pt idx="0">
                  <c:v>35</c:v>
                </c:pt>
                <c:pt idx="1">
                  <c:v>35</c:v>
                </c:pt>
                <c:pt idx="2">
                  <c:v>38</c:v>
                </c:pt>
                <c:pt idx="3">
                  <c:v>42</c:v>
                </c:pt>
                <c:pt idx="4">
                  <c:v>48</c:v>
                </c:pt>
                <c:pt idx="5">
                  <c:v>49</c:v>
                </c:pt>
                <c:pt idx="6">
                  <c:v>53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58D-49AF-A790-3B4D98D7954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20086640"/>
        <c:axId val="620091344"/>
      </c:lineChart>
      <c:dateAx>
        <c:axId val="620086640"/>
        <c:scaling>
          <c:orientation val="minMax"/>
        </c:scaling>
        <c:delete val="0"/>
        <c:axPos val="b"/>
        <c:numFmt formatCode="d/m/yy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accent6">
                <a:lumMod val="50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rgbClr val="002060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620091344"/>
        <c:crosses val="autoZero"/>
        <c:auto val="1"/>
        <c:lblOffset val="100"/>
        <c:baseTimeUnit val="months"/>
      </c:dateAx>
      <c:valAx>
        <c:axId val="620091344"/>
        <c:scaling>
          <c:orientation val="minMax"/>
        </c:scaling>
        <c:delete val="0"/>
        <c:axPos val="l"/>
        <c:numFmt formatCode="0" sourceLinked="1"/>
        <c:majorTickMark val="out"/>
        <c:minorTickMark val="none"/>
        <c:tickLblPos val="nextTo"/>
        <c:spPr>
          <a:noFill/>
          <a:ln>
            <a:solidFill>
              <a:schemeClr val="tx1">
                <a:lumMod val="50000"/>
                <a:lumOff val="50000"/>
              </a:schemeClr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rgbClr val="002060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620086640"/>
        <c:crosses val="autoZero"/>
        <c:crossBetween val="between"/>
        <c:majorUnit val="10"/>
        <c:minorUnit val="1"/>
      </c:valAx>
      <c:spPr>
        <a:noFill/>
        <a:ln w="25400">
          <a:noFill/>
        </a:ln>
        <a:effectLst/>
      </c:spPr>
    </c:plotArea>
    <c:legend>
      <c:legendPos val="b"/>
      <c:layout>
        <c:manualLayout>
          <c:xMode val="edge"/>
          <c:yMode val="edge"/>
          <c:x val="1.4955130608673912E-2"/>
          <c:y val="4.2354629629629645E-2"/>
          <c:w val="0.1602974473514098"/>
          <c:h val="0.11229140914709518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1" i="0" u="none" strike="noStrike" kern="1200" baseline="0">
              <a:solidFill>
                <a:srgbClr val="002060"/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zero"/>
    <c:showDLblsOverMax val="0"/>
  </c:chart>
  <c:spPr>
    <a:solidFill>
      <a:schemeClr val="accent6">
        <a:lumMod val="40000"/>
        <a:lumOff val="60000"/>
      </a:schemeClr>
    </a:solidFill>
    <a:ln w="9525" cap="flat" cmpd="sng" algn="ctr">
      <a:solidFill>
        <a:schemeClr val="bg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Sheet1!$A$3</c:f>
          <c:strCache>
            <c:ptCount val="1"/>
            <c:pt idx="0">
              <c:v>F86074</c:v>
            </c:pt>
          </c:strCache>
        </c:strRef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spc="100" baseline="0">
              <a:solidFill>
                <a:schemeClr val="lt1">
                  <a:lumMod val="95000"/>
                </a:schemeClr>
              </a:solidFill>
              <a:effectLst>
                <a:outerShdw blurRad="50800" dist="38100" dir="5400000" algn="t" rotWithShape="0">
                  <a:prstClr val="black">
                    <a:alpha val="40000"/>
                  </a:prstClr>
                </a:outerShdw>
              </a:effectLst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>
        <c:manualLayout>
          <c:layoutTarget val="inner"/>
          <c:xMode val="edge"/>
          <c:yMode val="edge"/>
          <c:x val="6.4981856133441998E-2"/>
          <c:y val="0.18746043108247828"/>
          <c:w val="0.91156756069487055"/>
          <c:h val="0.56551605291762774"/>
        </c:manualLayout>
      </c:layout>
      <c:lineChart>
        <c:grouping val="standard"/>
        <c:varyColors val="0"/>
        <c:ser>
          <c:idx val="0"/>
          <c:order val="0"/>
          <c:tx>
            <c:strRef>
              <c:f>Sheet1!$E$5</c:f>
              <c:strCache>
                <c:ptCount val="1"/>
                <c:pt idx="0">
                  <c:v>Coverage</c:v>
                </c:pt>
              </c:strCache>
            </c:strRef>
          </c:tx>
          <c:spPr>
            <a:ln w="34925" cap="rnd">
              <a:solidFill>
                <a:schemeClr val="accent1"/>
              </a:solidFill>
              <a:round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marker>
            <c:symbol val="circle"/>
            <c:size val="6"/>
            <c:spPr>
              <a:gradFill rotWithShape="1">
                <a:gsLst>
                  <a:gs pos="0">
                    <a:schemeClr val="accent1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1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1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 w="9525">
                <a:solidFill>
                  <a:schemeClr val="accent1"/>
                </a:solidFill>
                <a:round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lt1">
                        <a:lumMod val="8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lt1">
                          <a:lumMod val="95000"/>
                          <a:alpha val="54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numRef>
              <c:f>Sheet1!$F$4:$Q$4</c:f>
              <c:numCache>
                <c:formatCode>d/m/yy</c:formatCode>
                <c:ptCount val="12"/>
                <c:pt idx="0">
                  <c:v>44317</c:v>
                </c:pt>
                <c:pt idx="1">
                  <c:v>44348</c:v>
                </c:pt>
                <c:pt idx="2">
                  <c:v>44378</c:v>
                </c:pt>
                <c:pt idx="3">
                  <c:v>44409</c:v>
                </c:pt>
                <c:pt idx="4">
                  <c:v>44440</c:v>
                </c:pt>
                <c:pt idx="5">
                  <c:v>44470</c:v>
                </c:pt>
                <c:pt idx="6">
                  <c:v>44501</c:v>
                </c:pt>
                <c:pt idx="7">
                  <c:v>44531</c:v>
                </c:pt>
                <c:pt idx="8">
                  <c:v>44562</c:v>
                </c:pt>
                <c:pt idx="9">
                  <c:v>44593</c:v>
                </c:pt>
                <c:pt idx="10">
                  <c:v>44621</c:v>
                </c:pt>
                <c:pt idx="11">
                  <c:v>44652</c:v>
                </c:pt>
              </c:numCache>
            </c:numRef>
          </c:cat>
          <c:val>
            <c:numRef>
              <c:f>Sheet1!$F$5:$Q$5</c:f>
              <c:numCache>
                <c:formatCode>0.0%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4.1716328963051254E-2</c:v>
                </c:pt>
                <c:pt idx="6">
                  <c:v>4.1816009557945039E-2</c:v>
                </c:pt>
                <c:pt idx="7">
                  <c:v>4.5454545454545456E-2</c:v>
                </c:pt>
                <c:pt idx="8">
                  <c:v>4.9528301886792456E-2</c:v>
                </c:pt>
                <c:pt idx="9">
                  <c:v>5.6804733727810648E-2</c:v>
                </c:pt>
                <c:pt idx="10">
                  <c:v>5.8542413381123058E-2</c:v>
                </c:pt>
                <c:pt idx="11">
                  <c:v>6.3397129186602869E-2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A71-4B87-841C-72D72A679C3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20085856"/>
        <c:axId val="620085464"/>
      </c:lineChart>
      <c:dateAx>
        <c:axId val="620085856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1" i="0" u="none" strike="noStrike" kern="1200" cap="all" baseline="0">
                    <a:solidFill>
                      <a:schemeClr val="lt1">
                        <a:lumMod val="8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GB"/>
                  <a:t>may</a:t>
                </a:r>
                <a:r>
                  <a:rPr lang="en-GB" baseline="0"/>
                  <a:t> 2020 - April 2021</a:t>
                </a:r>
                <a:endParaRPr lang="en-GB"/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1" i="0" u="none" strike="noStrike" kern="1200" cap="all" baseline="0">
                  <a:solidFill>
                    <a:schemeClr val="lt1">
                      <a:lumMod val="8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d/m/yy" sourceLinked="1"/>
        <c:majorTickMark val="out"/>
        <c:minorTickMark val="none"/>
        <c:tickLblPos val="nextTo"/>
        <c:spPr>
          <a:noFill/>
          <a:ln w="12700" cap="flat" cmpd="sng" algn="ctr">
            <a:solidFill>
              <a:schemeClr val="lt1">
                <a:lumMod val="95000"/>
                <a:alpha val="54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lt1">
                    <a:lumMod val="8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620085464"/>
        <c:crosses val="autoZero"/>
        <c:auto val="1"/>
        <c:lblOffset val="100"/>
        <c:baseTimeUnit val="months"/>
      </c:dateAx>
      <c:valAx>
        <c:axId val="620085464"/>
        <c:scaling>
          <c:orientation val="minMax"/>
        </c:scaling>
        <c:delete val="0"/>
        <c:axPos val="l"/>
        <c:numFmt formatCode="0.0%" sourceLinked="1"/>
        <c:majorTickMark val="out"/>
        <c:minorTickMark val="none"/>
        <c:tickLblPos val="nextTo"/>
        <c:spPr>
          <a:noFill/>
          <a:ln>
            <a:solidFill>
              <a:schemeClr val="accent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lt1">
                    <a:lumMod val="8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62008585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11519366564535082"/>
          <c:y val="0.88159124048887827"/>
          <c:w val="0.20174937263509624"/>
          <c:h val="0.11658112684101017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lt1">
                  <a:lumMod val="8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zero"/>
    <c:showDLblsOverMax val="0"/>
  </c:chart>
  <c:spPr>
    <a:gradFill flip="none" rotWithShape="1">
      <a:gsLst>
        <a:gs pos="0">
          <a:schemeClr val="dk1">
            <a:lumMod val="65000"/>
            <a:lumOff val="35000"/>
          </a:schemeClr>
        </a:gs>
        <a:gs pos="100000">
          <a:schemeClr val="dk1">
            <a:lumMod val="85000"/>
            <a:lumOff val="15000"/>
          </a:schemeClr>
        </a:gs>
      </a:gsLst>
      <a:path path="circle">
        <a:fillToRect l="50000" t="50000" r="50000" b="50000"/>
      </a:path>
      <a:tileRect/>
    </a:gradFill>
    <a:ln>
      <a:noFill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Sheet1!$A$3</c:f>
          <c:strCache>
            <c:ptCount val="1"/>
            <c:pt idx="0">
              <c:v>F86074</c:v>
            </c:pt>
          </c:strCache>
        </c:strRef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1" i="0" u="none" strike="noStrike" kern="1200" cap="none" baseline="0">
              <a:solidFill>
                <a:schemeClr val="lt1">
                  <a:lumMod val="8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>
        <c:manualLayout>
          <c:layoutTarget val="inner"/>
          <c:xMode val="edge"/>
          <c:yMode val="edge"/>
          <c:x val="5.2912507275502701E-2"/>
          <c:y val="0.21256762476179197"/>
          <c:w val="0.94142524414391593"/>
          <c:h val="0.56324929990416861"/>
        </c:manualLayout>
      </c:layout>
      <c:lineChart>
        <c:grouping val="standard"/>
        <c:varyColors val="0"/>
        <c:ser>
          <c:idx val="0"/>
          <c:order val="0"/>
          <c:tx>
            <c:strRef>
              <c:f>Sheet1!$E$6</c:f>
              <c:strCache>
                <c:ptCount val="1"/>
                <c:pt idx="0">
                  <c:v>Activity</c:v>
                </c:pt>
              </c:strCache>
            </c:strRef>
          </c:tx>
          <c:spPr>
            <a:ln w="22225" cap="rnd">
              <a:solidFill>
                <a:schemeClr val="accent1"/>
              </a:solidFill>
            </a:ln>
            <a:effectLst>
              <a:glow rad="139700">
                <a:schemeClr val="accent1">
                  <a:satMod val="175000"/>
                  <a:alpha val="14000"/>
                </a:schemeClr>
              </a:glow>
            </a:effectLst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lt1">
                        <a:lumMod val="7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lt1">
                          <a:lumMod val="50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Sheet1!$F$4:$Q$4</c:f>
              <c:numCache>
                <c:formatCode>d/m/yy</c:formatCode>
                <c:ptCount val="12"/>
                <c:pt idx="0">
                  <c:v>44317</c:v>
                </c:pt>
                <c:pt idx="1">
                  <c:v>44348</c:v>
                </c:pt>
                <c:pt idx="2">
                  <c:v>44378</c:v>
                </c:pt>
                <c:pt idx="3">
                  <c:v>44409</c:v>
                </c:pt>
                <c:pt idx="4">
                  <c:v>44440</c:v>
                </c:pt>
                <c:pt idx="5">
                  <c:v>44470</c:v>
                </c:pt>
                <c:pt idx="6">
                  <c:v>44501</c:v>
                </c:pt>
                <c:pt idx="7">
                  <c:v>44531</c:v>
                </c:pt>
                <c:pt idx="8">
                  <c:v>44562</c:v>
                </c:pt>
                <c:pt idx="9">
                  <c:v>44593</c:v>
                </c:pt>
                <c:pt idx="10">
                  <c:v>44621</c:v>
                </c:pt>
                <c:pt idx="11">
                  <c:v>44652</c:v>
                </c:pt>
              </c:numCache>
            </c:numRef>
          </c:cat>
          <c:val>
            <c:numRef>
              <c:f>Sheet1!$F$6:$Q$6</c:f>
              <c:numCache>
                <c:formatCode>0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35</c:v>
                </c:pt>
                <c:pt idx="6">
                  <c:v>35</c:v>
                </c:pt>
                <c:pt idx="7">
                  <c:v>38</c:v>
                </c:pt>
                <c:pt idx="8">
                  <c:v>42</c:v>
                </c:pt>
                <c:pt idx="9">
                  <c:v>48</c:v>
                </c:pt>
                <c:pt idx="10">
                  <c:v>49</c:v>
                </c:pt>
                <c:pt idx="11">
                  <c:v>53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811-4A7D-AABA-DD6EFB72159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20087424"/>
        <c:axId val="620091736"/>
      </c:lineChart>
      <c:dateAx>
        <c:axId val="620087424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1" i="0" u="none" strike="noStrike" kern="1200" baseline="0">
                    <a:solidFill>
                      <a:schemeClr val="lt1">
                        <a:lumMod val="7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GB"/>
                  <a:t>May</a:t>
                </a:r>
                <a:r>
                  <a:rPr lang="en-GB" baseline="0"/>
                  <a:t> 2020 - April 2021</a:t>
                </a:r>
                <a:endParaRPr lang="en-GB"/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1" i="0" u="none" strike="noStrike" kern="1200" baseline="0">
                  <a:solidFill>
                    <a:schemeClr val="lt1">
                      <a:lumMod val="7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d/m/yy" sourceLinked="1"/>
        <c:majorTickMark val="out"/>
        <c:minorTickMark val="none"/>
        <c:tickLblPos val="nextTo"/>
        <c:spPr>
          <a:noFill/>
          <a:ln>
            <a:solidFill>
              <a:schemeClr val="accent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lt1">
                    <a:lumMod val="7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620091736"/>
        <c:crosses val="autoZero"/>
        <c:auto val="1"/>
        <c:lblOffset val="100"/>
        <c:baseTimeUnit val="months"/>
      </c:dateAx>
      <c:valAx>
        <c:axId val="620091736"/>
        <c:scaling>
          <c:orientation val="minMax"/>
        </c:scaling>
        <c:delete val="0"/>
        <c:axPos val="l"/>
        <c:numFmt formatCode="0" sourceLinked="1"/>
        <c:majorTickMark val="out"/>
        <c:minorTickMark val="none"/>
        <c:tickLblPos val="nextTo"/>
        <c:spPr>
          <a:noFill/>
          <a:ln>
            <a:solidFill>
              <a:schemeClr val="accent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lt1">
                    <a:lumMod val="7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62008742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13796615381236341"/>
          <c:y val="0.87435958005249348"/>
          <c:w val="0.17656854944679806"/>
          <c:h val="0.1125007874015748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lt1">
                  <a:lumMod val="7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zero"/>
    <c:showDLblsOverMax val="0"/>
  </c:chart>
  <c:spPr>
    <a:solidFill>
      <a:schemeClr val="dk1">
        <a:lumMod val="75000"/>
        <a:lumOff val="25000"/>
      </a:schemeClr>
    </a:solidFill>
    <a:ln w="9525" cap="flat" cmpd="sng" algn="ctr">
      <a:solidFill>
        <a:schemeClr val="dk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328">
  <cs:axisTitle>
    <cs:lnRef idx="0"/>
    <cs:fillRef idx="0"/>
    <cs:effectRef idx="0"/>
    <cs:fontRef idx="minor">
      <a:schemeClr val="lt1">
        <a:lumMod val="85000"/>
      </a:schemeClr>
    </cs:fontRef>
    <cs:defRPr sz="900" b="1" kern="1200" cap="all"/>
  </cs:axisTitle>
  <cs:category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dk1">
              <a:lumMod val="65000"/>
              <a:lumOff val="35000"/>
            </a:schemeClr>
          </a:gs>
          <a:gs pos="100000">
            <a:schemeClr val="dk1">
              <a:lumMod val="85000"/>
              <a:lumOff val="15000"/>
            </a:schemeClr>
          </a:gs>
        </a:gsLst>
        <a:path path="circle">
          <a:fillToRect l="50000" t="50000" r="50000" b="50000"/>
        </a:path>
        <a:tileRect/>
      </a:gradFill>
    </cs:spPr>
    <cs:defRPr sz="1000" kern="1200"/>
  </cs:chartArea>
  <cs:dataLabel>
    <cs:lnRef idx="0"/>
    <cs:fillRef idx="0"/>
    <cs:effectRef idx="0"/>
    <cs:fontRef idx="minor">
      <a:schemeClr val="lt1">
        <a:lumMod val="8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lt1">
        <a:lumMod val="85000"/>
      </a:schemeClr>
    </cs:fontRef>
    <cs:spPr>
      <a:ln w="9525">
        <a:solidFill>
          <a:schemeClr val="lt1">
            <a:lumMod val="95000"/>
            <a:alpha val="54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gradFill>
        <a:gsLst>
          <a:gs pos="100000">
            <a:schemeClr val="dk1">
              <a:lumMod val="95000"/>
              <a:lumOff val="5000"/>
            </a:schemeClr>
          </a:gs>
          <a:gs pos="0">
            <a:schemeClr val="dk1">
              <a:lumMod val="75000"/>
              <a:lumOff val="25000"/>
            </a:schemeClr>
          </a:gs>
        </a:gsLst>
        <a:path path="circle">
          <a:fillToRect l="50000" t="50000" r="50000" b="50000"/>
        </a:path>
      </a:gradFill>
      <a:ln w="9525">
        <a:solidFill>
          <a:schemeClr val="dk1">
            <a:lumMod val="75000"/>
            <a:lumOff val="2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/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  <a:alpha val="10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>
        <a:solidFill>
          <a:schemeClr val="lt1">
            <a:lumMod val="95000"/>
            <a:alpha val="5000"/>
          </a:schemeClr>
        </a:solidFill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/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</a:ln>
    </cs:spPr>
  </cs:leaderLine>
  <cs:legend>
    <cs:lnRef idx="0"/>
    <cs:fillRef idx="0"/>
    <cs:effectRef idx="0"/>
    <cs:fontRef idx="minor">
      <a:schemeClr val="lt1">
        <a:lumMod val="85000"/>
      </a:schemeClr>
    </cs:fontRef>
    <cs:defRPr sz="900" kern="1200"/>
  </cs:legend>
  <cs:plotArea>
    <cs:lnRef idx="0"/>
    <cs:fillRef idx="0"/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  <a:alpha val="54000"/>
          </a:schemeClr>
        </a:solidFill>
        <a:round/>
      </a:ln>
    </cs:spPr>
  </cs:seriesLine>
  <cs:title>
    <cs:lnRef idx="0"/>
    <cs:fillRef idx="0"/>
    <cs:effectRef idx="0"/>
    <cs:fontRef idx="minor">
      <a:schemeClr val="lt1">
        <a:lumMod val="95000"/>
      </a:schemeClr>
    </cs:fontRef>
    <cs:defRPr sz="1600" b="1" kern="1200" spc="100" baseline="0">
      <a:effectLst>
        <a:outerShdw blurRad="50800" dist="38100" dir="5400000" algn="t" rotWithShape="0">
          <a:prstClr val="black">
            <a:alpha val="40000"/>
          </a:prstClr>
        </a:outerShdw>
      </a:effectLst>
    </cs:defRPr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lt1">
        <a:lumMod val="8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gradFill>
        <a:gsLst>
          <a:gs pos="100000">
            <a:schemeClr val="lt1">
              <a:lumMod val="85000"/>
            </a:schemeClr>
          </a:gs>
          <a:gs pos="0">
            <a:schemeClr val="lt1"/>
          </a:gs>
        </a:gsLst>
        <a:path path="circle">
          <a:fillToRect l="50000" t="50000" r="50000" b="50000"/>
        </a:path>
      </a:gradFill>
      <a:ln w="9525" cap="flat" cmpd="sng" algn="ctr">
        <a:solidFill>
          <a:schemeClr val="lt1"/>
        </a:solidFill>
        <a:round/>
      </a:ln>
    </cs:spPr>
  </cs:upBar>
  <cs:valueAxis>
    <cs:lnRef idx="0"/>
    <cs:fillRef idx="0"/>
    <cs:effectRef idx="0"/>
    <cs:fontRef idx="minor">
      <a:schemeClr val="lt1">
        <a:lumMod val="85000"/>
      </a:schemeClr>
    </cs:fontRef>
    <cs:defRPr sz="9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328">
  <cs:axisTitle>
    <cs:lnRef idx="0"/>
    <cs:fillRef idx="0"/>
    <cs:effectRef idx="0"/>
    <cs:fontRef idx="minor">
      <a:schemeClr val="lt1">
        <a:lumMod val="85000"/>
      </a:schemeClr>
    </cs:fontRef>
    <cs:defRPr sz="900" b="1" kern="1200" cap="all"/>
  </cs:axisTitle>
  <cs:category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dk1">
              <a:lumMod val="65000"/>
              <a:lumOff val="35000"/>
            </a:schemeClr>
          </a:gs>
          <a:gs pos="100000">
            <a:schemeClr val="dk1">
              <a:lumMod val="85000"/>
              <a:lumOff val="15000"/>
            </a:schemeClr>
          </a:gs>
        </a:gsLst>
        <a:path path="circle">
          <a:fillToRect l="50000" t="50000" r="50000" b="50000"/>
        </a:path>
        <a:tileRect/>
      </a:gradFill>
    </cs:spPr>
    <cs:defRPr sz="1000" kern="1200"/>
  </cs:chartArea>
  <cs:dataLabel>
    <cs:lnRef idx="0"/>
    <cs:fillRef idx="0"/>
    <cs:effectRef idx="0"/>
    <cs:fontRef idx="minor">
      <a:schemeClr val="lt1">
        <a:lumMod val="8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lt1">
        <a:lumMod val="85000"/>
      </a:schemeClr>
    </cs:fontRef>
    <cs:spPr>
      <a:ln w="9525">
        <a:solidFill>
          <a:schemeClr val="lt1">
            <a:lumMod val="95000"/>
            <a:alpha val="54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gradFill>
        <a:gsLst>
          <a:gs pos="100000">
            <a:schemeClr val="dk1">
              <a:lumMod val="95000"/>
              <a:lumOff val="5000"/>
            </a:schemeClr>
          </a:gs>
          <a:gs pos="0">
            <a:schemeClr val="dk1">
              <a:lumMod val="75000"/>
              <a:lumOff val="25000"/>
            </a:schemeClr>
          </a:gs>
        </a:gsLst>
        <a:path path="circle">
          <a:fillToRect l="50000" t="50000" r="50000" b="50000"/>
        </a:path>
      </a:gradFill>
      <a:ln w="9525">
        <a:solidFill>
          <a:schemeClr val="dk1">
            <a:lumMod val="75000"/>
            <a:lumOff val="2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/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  <a:alpha val="10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>
        <a:solidFill>
          <a:schemeClr val="lt1">
            <a:lumMod val="95000"/>
            <a:alpha val="5000"/>
          </a:schemeClr>
        </a:solidFill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/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</a:ln>
    </cs:spPr>
  </cs:leaderLine>
  <cs:legend>
    <cs:lnRef idx="0"/>
    <cs:fillRef idx="0"/>
    <cs:effectRef idx="0"/>
    <cs:fontRef idx="minor">
      <a:schemeClr val="lt1">
        <a:lumMod val="85000"/>
      </a:schemeClr>
    </cs:fontRef>
    <cs:defRPr sz="900" kern="1200"/>
  </cs:legend>
  <cs:plotArea>
    <cs:lnRef idx="0"/>
    <cs:fillRef idx="0"/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  <a:alpha val="54000"/>
          </a:schemeClr>
        </a:solidFill>
        <a:round/>
      </a:ln>
    </cs:spPr>
  </cs:seriesLine>
  <cs:title>
    <cs:lnRef idx="0"/>
    <cs:fillRef idx="0"/>
    <cs:effectRef idx="0"/>
    <cs:fontRef idx="minor">
      <a:schemeClr val="lt1">
        <a:lumMod val="95000"/>
      </a:schemeClr>
    </cs:fontRef>
    <cs:defRPr sz="1600" b="1" kern="1200" spc="100" baseline="0">
      <a:effectLst>
        <a:outerShdw blurRad="50800" dist="38100" dir="5400000" algn="t" rotWithShape="0">
          <a:prstClr val="black">
            <a:alpha val="40000"/>
          </a:prstClr>
        </a:outerShdw>
      </a:effectLst>
    </cs:defRPr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lt1">
        <a:lumMod val="8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gradFill>
        <a:gsLst>
          <a:gs pos="100000">
            <a:schemeClr val="lt1">
              <a:lumMod val="85000"/>
            </a:schemeClr>
          </a:gs>
          <a:gs pos="0">
            <a:schemeClr val="lt1"/>
          </a:gs>
        </a:gsLst>
        <a:path path="circle">
          <a:fillToRect l="50000" t="50000" r="50000" b="50000"/>
        </a:path>
      </a:gradFill>
      <a:ln w="9525" cap="flat" cmpd="sng" algn="ctr">
        <a:solidFill>
          <a:schemeClr val="lt1"/>
        </a:solidFill>
        <a:round/>
      </a:ln>
    </cs:spPr>
  </cs:upBar>
  <cs:valueAxis>
    <cs:lnRef idx="0"/>
    <cs:fillRef idx="0"/>
    <cs:effectRef idx="0"/>
    <cs:fontRef idx="minor">
      <a:schemeClr val="lt1">
        <a:lumMod val="85000"/>
      </a:schemeClr>
    </cs:fontRef>
    <cs:defRPr sz="900" kern="1200"/>
  </cs:valueAxis>
  <cs:wall>
    <cs:lnRef idx="0"/>
    <cs:fillRef idx="0"/>
    <cs:effectRef idx="0"/>
    <cs:fontRef idx="minor">
      <a:schemeClr val="tx1"/>
    </cs:fontRef>
  </cs:wall>
</cs:chartStyle>
</file>

<file path=xl/charts/style4.xml><?xml version="1.0" encoding="utf-8"?>
<cs:chartStyle xmlns:cs="http://schemas.microsoft.com/office/drawing/2012/chartStyle" xmlns:a="http://schemas.openxmlformats.org/drawingml/2006/main" id="236">
  <cs:axisTitle>
    <cs:lnRef idx="0"/>
    <cs:fillRef idx="0"/>
    <cs:effectRef idx="0"/>
    <cs:fontRef idx="minor">
      <a:schemeClr val="lt1">
        <a:lumMod val="75000"/>
      </a:schemeClr>
    </cs:fontRef>
    <cs:defRPr sz="900" b="1" kern="1200"/>
  </cs:axisTitle>
  <cs:categoryAxis>
    <cs:lnRef idx="0"/>
    <cs:fillRef idx="0"/>
    <cs:effectRef idx="0"/>
    <cs:fontRef idx="minor">
      <a:schemeClr val="lt1">
        <a:lumMod val="75000"/>
      </a:schemeClr>
    </cs:fontRef>
    <cs:defRPr sz="900" kern="1200"/>
  </cs:categoryAxis>
  <cs:chartArea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lt1">
        <a:lumMod val="75000"/>
      </a:schemeClr>
    </cs:fontRef>
    <cs:defRPr sz="900" kern="1200"/>
  </cs:dataLabel>
  <cs:dataLabelCallout>
    <cs:lnRef idx="0"/>
    <cs:fillRef idx="0"/>
    <cs:effectRef idx="0"/>
    <cs:fontRef idx="minor">
      <a:schemeClr val="lt1">
        <a:lumMod val="15000"/>
        <a:lumOff val="85000"/>
      </a:schemeClr>
    </cs:fontRef>
    <cs:spPr>
      <a:solidFill>
        <a:schemeClr val="dk1">
          <a:lumMod val="65000"/>
          <a:lumOff val="35000"/>
        </a:schemeClr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>
      <cs:styleClr val="auto"/>
    </cs:lnRef>
    <cs:fillRef idx="0"/>
    <cs:effectRef idx="0">
      <cs:styleClr val="auto"/>
    </cs:effectRef>
    <cs:fontRef idx="minor">
      <a:schemeClr val="dk1"/>
    </cs:fontRef>
    <cs:spPr>
      <a:ln w="9525" cap="flat" cmpd="sng" algn="ctr">
        <a:solidFill>
          <a:schemeClr val="phClr"/>
        </a:solidFill>
        <a:miter lim="800000"/>
      </a:ln>
      <a:effectLst>
        <a:glow rad="63500">
          <a:schemeClr val="phClr">
            <a:satMod val="175000"/>
            <a:alpha val="25000"/>
          </a:schemeClr>
        </a:glow>
      </a:effectLst>
    </cs:spPr>
  </cs:dataPoint>
  <cs:dataPoint3D>
    <cs:lnRef idx="0">
      <cs:styleClr val="auto"/>
    </cs:lnRef>
    <cs:fillRef idx="0">
      <cs:styleClr val="auto"/>
    </cs:fillRef>
    <cs:effectRef idx="0">
      <cs:styleClr val="auto"/>
    </cs:effectRef>
    <cs:fontRef idx="minor">
      <a:schemeClr val="dk1"/>
    </cs:fontRef>
    <cs:spPr>
      <a:ln w="9525" cap="flat" cmpd="sng" algn="ctr">
        <a:solidFill>
          <a:schemeClr val="phClr"/>
        </a:solidFill>
        <a:miter lim="800000"/>
      </a:ln>
      <a:effectLst>
        <a:glow rad="63500">
          <a:schemeClr val="phClr">
            <a:satMod val="175000"/>
            <a:alpha val="25000"/>
          </a:schemeClr>
        </a:glow>
      </a:effectLst>
    </cs:spPr>
  </cs:dataPoint3D>
  <cs:dataPointLine>
    <cs:lnRef idx="0">
      <cs:styleClr val="auto"/>
    </cs:lnRef>
    <cs:fillRef idx="0">
      <cs:styleClr val="auto"/>
    </cs:fillRef>
    <cs:effectRef idx="0">
      <cs:styleClr val="auto"/>
    </cs:effectRef>
    <cs:fontRef idx="minor">
      <a:schemeClr val="dk1"/>
    </cs:fontRef>
    <cs:spPr>
      <a:ln w="22225" cap="rnd">
        <a:solidFill>
          <a:schemeClr val="phClr"/>
        </a:solidFill>
      </a:ln>
      <a:effectLst>
        <a:glow rad="139700">
          <a:schemeClr val="phClr">
            <a:satMod val="175000"/>
            <a:alpha val="14000"/>
          </a:schemeClr>
        </a:glow>
      </a:effectLst>
    </cs:spPr>
  </cs:dataPointLine>
  <cs:dataPointMarker>
    <cs:lnRef idx="0">
      <cs:styleClr val="auto"/>
    </cs:lnRef>
    <cs:fillRef idx="0">
      <cs:styleClr val="auto"/>
    </cs:fillRef>
    <cs:effectRef idx="0">
      <cs:styleClr val="auto"/>
    </cs:effectRef>
    <cs:fontRef idx="minor">
      <a:schemeClr val="dk1"/>
    </cs:fontRef>
    <cs:spPr>
      <a:solidFill>
        <a:schemeClr val="phClr">
          <a:lumMod val="60000"/>
          <a:lumOff val="40000"/>
        </a:schemeClr>
      </a:solidFill>
      <a:effectLst>
        <a:glow rad="63500">
          <a:schemeClr val="phClr">
            <a:satMod val="175000"/>
            <a:alpha val="25000"/>
          </a:schemeClr>
        </a:glow>
      </a:effectLst>
    </cs:spPr>
  </cs:dataPointMarker>
  <cs:dataPointMarkerLayout symbol="circle" size="4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lt1">
        <a:lumMod val="75000"/>
      </a:schemeClr>
    </cs:fontRef>
    <cs:spPr>
      <a:ln w="9525">
        <a:solidFill>
          <a:schemeClr val="dk1">
            <a:lumMod val="50000"/>
            <a:lumOff val="50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lt1"/>
    </cs:fontRef>
    <cs:spPr>
      <a:solidFill>
        <a:schemeClr val="dk1">
          <a:lumMod val="50000"/>
          <a:lumOff val="50000"/>
        </a:schemeClr>
      </a:solidFill>
      <a:ln w="9525">
        <a:solidFill>
          <a:schemeClr val="dk1">
            <a:lumMod val="75000"/>
          </a:schemeClr>
        </a:solidFill>
        <a:round/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lt1">
            <a:lumMod val="50000"/>
          </a:schemeClr>
        </a:solidFill>
        <a:round/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lt1">
            <a:lumMod val="50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gradFill>
          <a:gsLst>
            <a:gs pos="100000">
              <a:schemeClr val="dk1">
                <a:lumMod val="75000"/>
                <a:lumOff val="25000"/>
              </a:schemeClr>
            </a:gs>
            <a:gs pos="0">
              <a:schemeClr val="dk1">
                <a:lumMod val="65000"/>
                <a:lumOff val="35000"/>
              </a:schemeClr>
            </a:gs>
          </a:gsLst>
          <a:lin ang="5400000" scaled="0"/>
        </a:gradFill>
        <a:round/>
      </a:ln>
    </cs:spPr>
  </cs:gridlineMajor>
  <cs:gridlineMinor>
    <cs:lnRef idx="0"/>
    <cs:fillRef idx="0"/>
    <cs:effectRef idx="0"/>
    <cs:fontRef idx="minor">
      <a:schemeClr val="dk1"/>
    </cs:fontRef>
    <cs:spPr>
      <a:ln w="9525" cap="flat" cmpd="sng" algn="ctr">
        <a:gradFill>
          <a:gsLst>
            <a:gs pos="100000">
              <a:schemeClr val="dk1">
                <a:lumMod val="75000"/>
                <a:lumOff val="25000"/>
                <a:alpha val="25000"/>
              </a:schemeClr>
            </a:gs>
            <a:gs pos="0">
              <a:schemeClr val="dk1">
                <a:lumMod val="65000"/>
                <a:lumOff val="35000"/>
                <a:alpha val="25000"/>
              </a:schemeClr>
            </a:gs>
          </a:gsLst>
          <a:lin ang="5400000" scaled="0"/>
        </a:gradFill>
        <a:round/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lt1">
            <a:lumMod val="50000"/>
          </a:schemeClr>
        </a:solidFill>
        <a:round/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lt1">
            <a:lumMod val="50000"/>
          </a:schemeClr>
        </a:solidFill>
        <a:round/>
      </a:ln>
    </cs:spPr>
  </cs:leaderLine>
  <cs:legend>
    <cs:lnRef idx="0"/>
    <cs:fillRef idx="0"/>
    <cs:effectRef idx="0"/>
    <cs:fontRef idx="minor">
      <a:schemeClr val="lt1">
        <a:lumMod val="75000"/>
      </a:schemeClr>
    </cs:fontRef>
    <cs:defRPr sz="900" kern="1200"/>
  </cs:legend>
  <cs:plotArea>
    <cs:lnRef idx="0"/>
    <cs:fillRef idx="0"/>
    <cs:effectRef idx="0"/>
    <cs:fontRef idx="minor">
      <a:schemeClr val="dk1"/>
    </cs:fontRef>
  </cs:plotArea>
  <cs:plotArea3D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lt1">
        <a:lumMod val="75000"/>
      </a:schemeClr>
    </cs:fontRef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lt1">
            <a:lumMod val="50000"/>
          </a:schemeClr>
        </a:solidFill>
        <a:round/>
      </a:ln>
    </cs:spPr>
  </cs:seriesLine>
  <cs:title>
    <cs:lnRef idx="0"/>
    <cs:fillRef idx="0"/>
    <cs:effectRef idx="0"/>
    <cs:fontRef idx="minor">
      <a:schemeClr val="lt1">
        <a:lumMod val="85000"/>
      </a:schemeClr>
    </cs:fontRef>
    <cs:defRPr sz="1400" b="1" kern="1200" cap="none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25400" cap="rnd">
        <a:solidFill>
          <a:schemeClr val="phClr">
            <a:alpha val="50000"/>
          </a:schemeClr>
        </a:solidFill>
      </a:ln>
    </cs:spPr>
  </cs:trendline>
  <cs:trendlineLabel>
    <cs:lnRef idx="0"/>
    <cs:fillRef idx="0"/>
    <cs:effectRef idx="0"/>
    <cs:fontRef idx="minor">
      <a:schemeClr val="lt1">
        <a:lumMod val="7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>
          <a:lumMod val="85000"/>
        </a:schemeClr>
      </a:solidFill>
      <a:ln w="9525">
        <a:solidFill>
          <a:schemeClr val="dk1">
            <a:lumMod val="50000"/>
          </a:schemeClr>
        </a:solidFill>
        <a:round/>
      </a:ln>
    </cs:spPr>
  </cs:upBar>
  <cs:valueAxis>
    <cs:lnRef idx="0"/>
    <cs:fillRef idx="0"/>
    <cs:effectRef idx="0"/>
    <cs:fontRef idx="minor">
      <a:schemeClr val="lt1">
        <a:lumMod val="75000"/>
      </a:schemeClr>
    </cs:fontRef>
    <cs:defRPr sz="900" kern="1200"/>
  </cs:valueAxis>
  <cs:wall>
    <cs:lnRef idx="0"/>
    <cs:fillRef idx="0"/>
    <cs:effectRef idx="0"/>
    <cs:fontRef idx="minor">
      <a:schemeClr val="dk1"/>
    </cs:fontRef>
  </cs:wall>
</cs:chartStyle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chart" Target="../charts/chart4.xml"/><Relationship Id="rId1" Type="http://schemas.openxmlformats.org/officeDocument/2006/relationships/chart" Target="../charts/chart3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1419225</xdr:colOff>
          <xdr:row>3</xdr:row>
          <xdr:rowOff>0</xdr:rowOff>
        </xdr:from>
        <xdr:to>
          <xdr:col>1</xdr:col>
          <xdr:colOff>3467100</xdr:colOff>
          <xdr:row>4</xdr:row>
          <xdr:rowOff>66675</xdr:rowOff>
        </xdr:to>
        <xdr:sp macro="" textlink="">
          <xdr:nvSpPr>
            <xdr:cNvPr id="1025" name="ComboBox1" hidden="1">
              <a:extLst>
                <a:ext uri="{63B3BB69-23CF-44E3-9099-C40C66FF867C}">
                  <a14:compatExt spid="_x0000_s1025"/>
                </a:ext>
                <a:ext uri="{FF2B5EF4-FFF2-40B4-BE49-F238E27FC236}">
                  <a16:creationId xmlns:a16="http://schemas.microsoft.com/office/drawing/2014/main" id="{00000000-0008-0000-0000-00000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123825</xdr:colOff>
          <xdr:row>4</xdr:row>
          <xdr:rowOff>95250</xdr:rowOff>
        </xdr:from>
        <xdr:to>
          <xdr:col>1</xdr:col>
          <xdr:colOff>2171700</xdr:colOff>
          <xdr:row>4</xdr:row>
          <xdr:rowOff>457200</xdr:rowOff>
        </xdr:to>
        <xdr:sp macro="" textlink="">
          <xdr:nvSpPr>
            <xdr:cNvPr id="3074" name="ComboBox1" hidden="1">
              <a:extLst>
                <a:ext uri="{63B3BB69-23CF-44E3-9099-C40C66FF867C}">
                  <a14:compatExt spid="_x0000_s3074"/>
                </a:ext>
                <a:ext uri="{FF2B5EF4-FFF2-40B4-BE49-F238E27FC236}">
                  <a16:creationId xmlns:a16="http://schemas.microsoft.com/office/drawing/2014/main" id="{00000000-0008-0000-0100-000002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>
    <xdr:from>
      <xdr:col>0</xdr:col>
      <xdr:colOff>57149</xdr:colOff>
      <xdr:row>9</xdr:row>
      <xdr:rowOff>76198</xdr:rowOff>
    </xdr:from>
    <xdr:to>
      <xdr:col>2</xdr:col>
      <xdr:colOff>1061113</xdr:colOff>
      <xdr:row>20</xdr:row>
      <xdr:rowOff>452197</xdr:rowOff>
    </xdr:to>
    <xdr:graphicFrame macro="">
      <xdr:nvGraphicFramePr>
        <xdr:cNvPr id="4" name="Chart 3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2</xdr:col>
      <xdr:colOff>1343026</xdr:colOff>
      <xdr:row>9</xdr:row>
      <xdr:rowOff>67213</xdr:rowOff>
    </xdr:from>
    <xdr:to>
      <xdr:col>8</xdr:col>
      <xdr:colOff>1314450</xdr:colOff>
      <xdr:row>20</xdr:row>
      <xdr:rowOff>432955</xdr:rowOff>
    </xdr:to>
    <xdr:graphicFrame macro="">
      <xdr:nvGraphicFramePr>
        <xdr:cNvPr id="5" name="Chart 4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5</xdr:col>
      <xdr:colOff>0</xdr:colOff>
      <xdr:row>22</xdr:row>
      <xdr:rowOff>0</xdr:rowOff>
    </xdr:from>
    <xdr:to>
      <xdr:col>8</xdr:col>
      <xdr:colOff>1218704</xdr:colOff>
      <xdr:row>26</xdr:row>
      <xdr:rowOff>159824</xdr:rowOff>
    </xdr:to>
    <xdr:pic>
      <xdr:nvPicPr>
        <xdr:cNvPr id="10" name="Picture 9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90000" y="4718707"/>
          <a:ext cx="1930342" cy="904307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66676</xdr:colOff>
      <xdr:row>7</xdr:row>
      <xdr:rowOff>28575</xdr:rowOff>
    </xdr:from>
    <xdr:to>
      <xdr:col>14</xdr:col>
      <xdr:colOff>180975</xdr:colOff>
      <xdr:row>16</xdr:row>
      <xdr:rowOff>142875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15</xdr:col>
      <xdr:colOff>19051</xdr:colOff>
      <xdr:row>7</xdr:row>
      <xdr:rowOff>19050</xdr:rowOff>
    </xdr:from>
    <xdr:to>
      <xdr:col>21</xdr:col>
      <xdr:colOff>581025</xdr:colOff>
      <xdr:row>17</xdr:row>
      <xdr:rowOff>9525</xdr:rowOff>
    </xdr:to>
    <xdr:graphicFrame macro="">
      <xdr:nvGraphicFramePr>
        <xdr:cNvPr id="5" name="Chart 4">
          <a:extLst>
            <a:ext uri="{FF2B5EF4-FFF2-40B4-BE49-F238E27FC236}">
              <a16:creationId xmlns:a16="http://schemas.microsoft.com/office/drawing/2014/main" id="{00000000-0008-0000-0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1" connectionId="2" xr16:uid="{00000000-0016-0000-0400-000000000000}" autoFormatId="0" applyNumberFormats="0" applyBorderFormats="0" applyFontFormats="1" applyPatternFormats="1" applyAlignmentFormats="0" applyWidthHeightFormats="0">
  <queryTableRefresh preserveSortFilterLayout="0" nextId="8">
    <queryTableFields count="7">
      <queryTableField id="1" name="Column1" tableColumnId="1"/>
      <queryTableField id="2" name="Column2" tableColumnId="2"/>
      <queryTableField id="3" name="Column3" tableColumnId="3"/>
      <queryTableField id="4" name="Column4" tableColumnId="4"/>
      <queryTableField id="5" name="Column5" tableColumnId="5"/>
      <queryTableField id="6" name="Column6" tableColumnId="6"/>
      <queryTableField id="7" name="Column7" tableColumnId="7"/>
    </queryTableFields>
  </queryTableRefresh>
</queryTable>
</file>

<file path=xl/queryTables/queryTable2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1" connectionId="1" xr16:uid="{00000000-0016-0000-0500-000001000000}" autoFormatId="0" applyNumberFormats="0" applyBorderFormats="0" applyFontFormats="1" applyPatternFormats="1" applyAlignmentFormats="0" applyWidthHeightFormats="0">
  <queryTableRefresh preserveSortFilterLayout="0" nextId="19">
    <queryTableFields count="18">
      <queryTableField id="1" name="Status" tableColumnId="19"/>
      <queryTableField id="2" name="Practice ID" tableColumnId="20"/>
      <queryTableField id="3" name="Practice" tableColumnId="21"/>
      <queryTableField id="4" name="Locality ID" tableColumnId="22"/>
      <queryTableField id="5" name="Locality" tableColumnId="23"/>
      <queryTableField id="6" name="SubLocality ID" tableColumnId="24"/>
      <queryTableField id="7" name="SubLocality" tableColumnId="25"/>
      <queryTableField id="8" name="PCN/Network" tableColumnId="26"/>
      <queryTableField id="9" name="PCN code" tableColumnId="27"/>
      <queryTableField id="10" name="Clinical System" tableColumnId="28"/>
      <queryTableField id="11" name="Address 1" tableColumnId="29"/>
      <queryTableField id="12" name="Address 2" tableColumnId="30"/>
      <queryTableField id="13" name="Postcode" tableColumnId="31"/>
      <queryTableField id="14" name="Grid Reference" tableColumnId="32"/>
      <queryTableField id="15" name="X (easting)" tableColumnId="33"/>
      <queryTableField id="16" name="Y (northing)" tableColumnId="34"/>
      <queryTableField id="17" name="Latitude" tableColumnId="35"/>
      <queryTableField id="18" name="Longitude" tableColumnId="36"/>
    </queryTableFields>
  </queryTableRefresh>
</queryTable>
</file>

<file path=xl/queryTables/queryTable3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1" connectionId="3" xr16:uid="{00000000-0016-0000-0600-000002000000}" autoFormatId="0" applyNumberFormats="0" applyBorderFormats="0" applyFontFormats="1" applyPatternFormats="1" applyAlignmentFormats="0" applyWidthHeightFormats="0">
  <queryTableRefresh preserveSortFilterLayout="0" nextId="15">
    <queryTableFields count="14">
      <queryTableField id="1" name="ProjectID" tableColumnId="1"/>
      <queryTableField id="2" name="Rel_D" tableColumnId="2"/>
      <queryTableField id="3" name="Run_D" tableColumnId="3"/>
      <queryTableField id="4" name="OrgID" tableColumnId="4"/>
      <queryTableField id="5" name="Currently registered over the age of 17" tableColumnId="5"/>
      <queryTableField id="6" name="T2 Diabetes (currently registered)" tableColumnId="6"/>
      <queryTableField id="7" name="Diabetes care plan agreed (currently registered)" tableColumnId="7"/>
      <queryTableField id="8" name="Patient over the age of 18 (L/D)" tableColumnId="8"/>
      <queryTableField id="9" name="T2 Diabetes (L/D)" tableColumnId="9"/>
      <queryTableField id="10" name="Diabetes care plan agreed (L/D)" tableColumnId="10"/>
      <queryTableField id="11" name="Practice" tableColumnId="11"/>
      <queryTableField id="12" name="Locality ID" tableColumnId="12"/>
      <queryTableField id="13" name="SubLocality ID" tableColumnId="13"/>
      <queryTableField id="14" name="SubLocality" tableColumnId="14"/>
    </queryTableFields>
  </queryTableRefresh>
</queryTable>
</file>

<file path=xl/tables/_rels/table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_rels/table2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2.xml"/></Relationships>
</file>

<file path=xl/tables/_rels/table3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3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WF_T2_Diabetes_HEADERS" displayName="WF_T2_Diabetes_HEADERS" ref="A1:G5" tableType="queryTable" totalsRowShown="0" headerRowDxfId="44" dataDxfId="43">
  <autoFilter ref="A1:G5" xr:uid="{00000000-000C-0000-FFFF-FFFF00000000}"/>
  <tableColumns count="7">
    <tableColumn id="1" xr3:uid="{5D333177-0833-4CA8-B2A2-31E14BF0E0F3}" uniqueName="1" name="Column1" queryTableFieldId="1" dataDxfId="42"/>
    <tableColumn id="2" xr3:uid="{F6E0977F-FCBE-4907-84B3-881AF0BD4EED}" uniqueName="2" name="Column2" queryTableFieldId="2" dataDxfId="41"/>
    <tableColumn id="3" xr3:uid="{DEA821F3-057B-4497-B73B-BC5901B1AADB}" uniqueName="3" name="Column3" queryTableFieldId="3" dataDxfId="40"/>
    <tableColumn id="4" xr3:uid="{B9660C39-6A2C-4958-A939-31662DD4B2FE}" uniqueName="4" name="Column4" queryTableFieldId="4" dataDxfId="39"/>
    <tableColumn id="5" xr3:uid="{11BBF4B8-FAE7-47D7-A044-41703088A67C}" uniqueName="5" name="Column5" queryTableFieldId="5" dataDxfId="38"/>
    <tableColumn id="6" xr3:uid="{0BC2DE84-EAB6-4895-94DD-8C76B79B7B8A}" uniqueName="6" name="Column6" queryTableFieldId="6" dataDxfId="37"/>
    <tableColumn id="7" xr3:uid="{7F6C2BCB-5C2F-44AB-84D4-ECFD1F8AC239}" uniqueName="7" name="Column7" queryTableFieldId="7" dataDxfId="36"/>
  </tableColumns>
  <tableStyleInfo name="TableStyleQueryResult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01000000}" name="PracticeTABLE" displayName="PracticeTABLE" ref="A1:R273" tableType="queryTable" totalsRowShown="0" headerRowDxfId="35" dataDxfId="34">
  <autoFilter ref="A1:R273" xr:uid="{00000000-000C-0000-FFFF-FFFF01000000}"/>
  <tableColumns count="18">
    <tableColumn id="19" xr3:uid="{32E72B4E-B692-4A6B-83A6-C42BB3BCDEDB}" uniqueName="19" name="Status" queryTableFieldId="1" dataDxfId="33"/>
    <tableColumn id="20" xr3:uid="{05017AAF-A4B1-4440-8B49-79BB584FA4B0}" uniqueName="20" name="Practice ID" queryTableFieldId="2" dataDxfId="32"/>
    <tableColumn id="21" xr3:uid="{4409F9BF-667D-43AA-8D78-7B80A4D5109F}" uniqueName="21" name="Practice" queryTableFieldId="3" dataDxfId="31"/>
    <tableColumn id="22" xr3:uid="{065DE601-F19E-4D88-884E-8C17E64B334E}" uniqueName="22" name="Locality ID" queryTableFieldId="4" dataDxfId="30"/>
    <tableColumn id="23" xr3:uid="{675AB2E3-E540-4CC6-9B04-A57824C8D3FD}" uniqueName="23" name="Locality" queryTableFieldId="5" dataDxfId="29"/>
    <tableColumn id="24" xr3:uid="{82997471-754D-4288-BAEA-083C0BB9AA2D}" uniqueName="24" name="SubLocality ID" queryTableFieldId="6" dataDxfId="28"/>
    <tableColumn id="25" xr3:uid="{D108AE8E-C354-4D1B-B089-FC97EFEA820A}" uniqueName="25" name="SubLocality" queryTableFieldId="7" dataDxfId="27"/>
    <tableColumn id="26" xr3:uid="{45A19860-8FE7-4046-8180-872D6F51AAA3}" uniqueName="26" name="PCN/Network" queryTableFieldId="8" dataDxfId="26"/>
    <tableColumn id="27" xr3:uid="{2DD994FC-0D65-44D9-8FD6-3E9D5DF59495}" uniqueName="27" name="PCN code" queryTableFieldId="9" dataDxfId="25"/>
    <tableColumn id="28" xr3:uid="{1754AE97-6C33-48D0-9481-48FF4BA6F852}" uniqueName="28" name="Clinical System" queryTableFieldId="10" dataDxfId="24"/>
    <tableColumn id="29" xr3:uid="{F1CBEA74-8BFB-43AD-88E8-EB0FA053BC58}" uniqueName="29" name="Address 1" queryTableFieldId="11" dataDxfId="23"/>
    <tableColumn id="30" xr3:uid="{52D78B34-2843-46A1-8D50-0D7020F06566}" uniqueName="30" name="Address 2" queryTableFieldId="12" dataDxfId="22"/>
    <tableColumn id="31" xr3:uid="{771AE877-E89F-410B-A67A-A421D1A7F251}" uniqueName="31" name="Postcode" queryTableFieldId="13" dataDxfId="21"/>
    <tableColumn id="32" xr3:uid="{0653D27A-C30C-4FFF-9B28-FF13FC6283AF}" uniqueName="32" name="Grid Reference" queryTableFieldId="14" dataDxfId="20"/>
    <tableColumn id="33" xr3:uid="{FDA42502-E473-48DF-A6F3-B255D658B5C8}" uniqueName="33" name="X (easting)" queryTableFieldId="15" dataDxfId="19"/>
    <tableColumn id="34" xr3:uid="{30AED66E-3115-4402-908A-78B985F78A1A}" uniqueName="34" name="Y (northing)" queryTableFieldId="16" dataDxfId="18"/>
    <tableColumn id="35" xr3:uid="{E4E1A0DC-9CF4-4E71-95EC-A32D922408D4}" uniqueName="35" name="Latitude" queryTableFieldId="17" dataDxfId="17"/>
    <tableColumn id="36" xr3:uid="{65F8136C-E61D-497C-A759-81227F1EC2C3}" uniqueName="36" name="Longitude" queryTableFieldId="18" dataDxfId="16"/>
  </tableColumns>
  <tableStyleInfo name="TableStyleQueryResult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00000000-000C-0000-FFFF-FFFF02000000}" name="WF_T2_DM_DATA" displayName="WF_T2_DM_DATA" ref="A1:N274" tableType="queryTable" totalsRowShown="0" headerRowDxfId="15" dataDxfId="14">
  <autoFilter ref="A1:N274" xr:uid="{00000000-000C-0000-FFFF-FFFF02000000}"/>
  <tableColumns count="14">
    <tableColumn id="1" xr3:uid="{A76CFBA2-6151-41A5-A39B-D4F49BCE427D}" uniqueName="1" name="ProjectID" queryTableFieldId="1" dataDxfId="13"/>
    <tableColumn id="2" xr3:uid="{303DAD34-C55F-44AE-B70C-E60980D6F7EF}" uniqueName="2" name="Rel_D" queryTableFieldId="2" dataDxfId="12"/>
    <tableColumn id="3" xr3:uid="{0EE3CE8A-28B9-4A66-8346-7CD473CCEB77}" uniqueName="3" name="Run_D" queryTableFieldId="3" dataDxfId="11"/>
    <tableColumn id="4" xr3:uid="{917255C0-436E-4FFF-A71C-29875655DE75}" uniqueName="4" name="OrgID" queryTableFieldId="4" dataDxfId="10"/>
    <tableColumn id="5" xr3:uid="{AF09B1D4-99F4-4567-86E9-8DCF049C8969}" uniqueName="5" name="Currently registered over the age of 17" queryTableFieldId="5" dataDxfId="9"/>
    <tableColumn id="6" xr3:uid="{EE6C7987-E73F-4B7E-AF43-D730A8FD9C9C}" uniqueName="6" name="T2 Diabetes (currently registered)" queryTableFieldId="6" dataDxfId="8"/>
    <tableColumn id="7" xr3:uid="{2A747792-585C-4195-8F9A-463124195056}" uniqueName="7" name="Diabetes care plan agreed (currently registered)" queryTableFieldId="7" dataDxfId="7"/>
    <tableColumn id="8" xr3:uid="{1EA0210F-0122-4577-BDE2-C7AC146290DB}" uniqueName="8" name="Patient over the age of 18 (L/D)" queryTableFieldId="8" dataDxfId="6"/>
    <tableColumn id="9" xr3:uid="{06D532A2-01E9-4C1F-9B88-DD434EA1EAAA}" uniqueName="9" name="T2 Diabetes (L/D)" queryTableFieldId="9" dataDxfId="5"/>
    <tableColumn id="10" xr3:uid="{6BB634BE-E206-4398-B906-D8AF952A6F32}" uniqueName="10" name="Diabetes care plan agreed (L/D)" queryTableFieldId="10" dataDxfId="4"/>
    <tableColumn id="11" xr3:uid="{F7C5D7BE-47ED-49EA-81F8-588AFE3C6A34}" uniqueName="11" name="Practice" queryTableFieldId="11" dataDxfId="3"/>
    <tableColumn id="12" xr3:uid="{D96844FF-5A27-49BE-B86D-8D552E197A94}" uniqueName="12" name="Locality ID" queryTableFieldId="12" dataDxfId="2"/>
    <tableColumn id="13" xr3:uid="{59B89991-859A-4FBE-B437-733B1877479E}" uniqueName="13" name="SubLocality ID" queryTableFieldId="13" dataDxfId="1"/>
    <tableColumn id="14" xr3:uid="{F2BCC193-E916-43B5-823D-897AEAD4A5A9}" uniqueName="14" name="SubLocality" queryTableFieldId="14" dataDxfId="0"/>
  </tableColumns>
  <tableStyleInfo name="TableStyleQueryResult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ntrol" Target="../activeX/activeX1.xml"/><Relationship Id="rId2" Type="http://schemas.openxmlformats.org/officeDocument/2006/relationships/vmlDrawing" Target="../drawings/vmlDrawing1.vml"/><Relationship Id="rId1" Type="http://schemas.openxmlformats.org/officeDocument/2006/relationships/drawing" Target="../drawings/drawing1.xml"/><Relationship Id="rId4" Type="http://schemas.openxmlformats.org/officeDocument/2006/relationships/image" Target="../media/image1.emf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ntrol" Target="../activeX/activeX2.xml"/><Relationship Id="rId2" Type="http://schemas.openxmlformats.org/officeDocument/2006/relationships/vmlDrawing" Target="../drawings/vmlDrawing2.vml"/><Relationship Id="rId1" Type="http://schemas.openxmlformats.org/officeDocument/2006/relationships/drawing" Target="../drawings/drawing2.xml"/><Relationship Id="rId4" Type="http://schemas.openxmlformats.org/officeDocument/2006/relationships/image" Target="../media/image2.emf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table" Target="../tables/table2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table" Target="../tables/table3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B1:Q58"/>
  <sheetViews>
    <sheetView showGridLines="0" tabSelected="1" zoomScale="65" zoomScaleNormal="65" workbookViewId="0">
      <selection activeCell="AE7" sqref="AE7"/>
    </sheetView>
  </sheetViews>
  <sheetFormatPr defaultColWidth="4.28515625" defaultRowHeight="15" zeroHeight="1" x14ac:dyDescent="0.25"/>
  <cols>
    <col min="1" max="1" width="1.42578125" customWidth="1"/>
    <col min="2" max="2" width="65.85546875" customWidth="1"/>
    <col min="3" max="3" width="13.28515625" bestFit="1" customWidth="1"/>
    <col min="4" max="4" width="10.42578125" bestFit="1" customWidth="1"/>
    <col min="5" max="5" width="18.7109375" bestFit="1" customWidth="1"/>
    <col min="6" max="6" width="19.42578125" bestFit="1" customWidth="1"/>
    <col min="7" max="7" width="6" bestFit="1" customWidth="1"/>
    <col min="8" max="8" width="23.140625" bestFit="1" customWidth="1"/>
    <col min="9" max="9" width="9.5703125" bestFit="1" customWidth="1"/>
    <col min="10" max="10" width="17.5703125" bestFit="1" customWidth="1"/>
    <col min="11" max="11" width="15.42578125" bestFit="1" customWidth="1"/>
    <col min="12" max="12" width="8" bestFit="1" customWidth="1"/>
    <col min="13" max="13" width="27.85546875" bestFit="1" customWidth="1"/>
    <col min="14" max="14" width="8" customWidth="1"/>
    <col min="17" max="17" width="10.42578125" bestFit="1" customWidth="1"/>
  </cols>
  <sheetData>
    <row r="1" spans="2:17" ht="15.75" thickBot="1" x14ac:dyDescent="0.3"/>
    <row r="2" spans="2:17" ht="29.25" thickTop="1" x14ac:dyDescent="0.45">
      <c r="B2" s="22" t="s">
        <v>1500</v>
      </c>
      <c r="C2" s="23"/>
      <c r="D2" s="23"/>
      <c r="E2" s="23"/>
      <c r="F2" s="23"/>
      <c r="G2" s="24"/>
      <c r="H2" s="24"/>
      <c r="I2" s="24"/>
      <c r="J2" s="23"/>
      <c r="K2" s="23"/>
      <c r="L2" s="24"/>
      <c r="M2" s="24"/>
      <c r="N2" s="24"/>
    </row>
    <row r="3" spans="2:17" ht="14.25" customHeight="1" thickBot="1" x14ac:dyDescent="0.5">
      <c r="B3" s="33"/>
      <c r="C3" s="34"/>
      <c r="D3" s="34"/>
      <c r="E3" s="34"/>
      <c r="F3" s="34"/>
      <c r="G3" s="26"/>
      <c r="H3" s="26"/>
      <c r="I3" s="26"/>
      <c r="J3" s="34"/>
      <c r="K3" s="34"/>
      <c r="L3" s="26"/>
      <c r="M3" s="26"/>
      <c r="N3" s="26"/>
    </row>
    <row r="4" spans="2:17" ht="23.25" customHeight="1" thickBot="1" x14ac:dyDescent="0.5">
      <c r="B4" s="33"/>
      <c r="C4" s="44" t="s">
        <v>1466</v>
      </c>
      <c r="D4" s="34"/>
      <c r="E4" s="148" t="s">
        <v>1489</v>
      </c>
      <c r="F4" s="149"/>
      <c r="G4" s="149"/>
      <c r="H4" s="149"/>
      <c r="I4" s="150"/>
      <c r="J4" s="140"/>
      <c r="K4" s="140"/>
      <c r="L4" s="141"/>
      <c r="M4" s="142" t="s">
        <v>1490</v>
      </c>
      <c r="N4" s="26"/>
    </row>
    <row r="5" spans="2:17" ht="34.5" customHeight="1" x14ac:dyDescent="0.25">
      <c r="B5" s="25"/>
      <c r="C5" s="26"/>
      <c r="D5" s="139"/>
      <c r="E5" s="144" t="s">
        <v>1504</v>
      </c>
      <c r="F5" s="145"/>
      <c r="G5" s="145"/>
      <c r="H5" s="145"/>
      <c r="I5" s="146"/>
      <c r="J5" s="147" t="s">
        <v>1503</v>
      </c>
      <c r="K5" s="147"/>
      <c r="L5" s="147"/>
      <c r="M5" s="147"/>
      <c r="N5" s="136"/>
      <c r="Q5" s="48"/>
    </row>
    <row r="6" spans="2:17" ht="33" customHeight="1" x14ac:dyDescent="0.25">
      <c r="B6" s="17" t="s">
        <v>35</v>
      </c>
      <c r="C6" s="1" t="s">
        <v>36</v>
      </c>
      <c r="D6" s="1" t="s">
        <v>1465</v>
      </c>
      <c r="E6" s="57" t="s">
        <v>1478</v>
      </c>
      <c r="F6" s="57" t="s">
        <v>99</v>
      </c>
      <c r="G6" s="2" t="s">
        <v>97</v>
      </c>
      <c r="H6" s="57" t="s">
        <v>100</v>
      </c>
      <c r="I6" s="71" t="s">
        <v>97</v>
      </c>
      <c r="J6" s="69" t="s">
        <v>101</v>
      </c>
      <c r="K6" s="57" t="s">
        <v>102</v>
      </c>
      <c r="L6" s="2" t="s">
        <v>97</v>
      </c>
      <c r="M6" s="58" t="s">
        <v>1479</v>
      </c>
      <c r="N6" s="3" t="s">
        <v>97</v>
      </c>
    </row>
    <row r="7" spans="2:17" x14ac:dyDescent="0.25">
      <c r="B7" s="18" t="s">
        <v>38</v>
      </c>
      <c r="C7" s="4" t="s">
        <v>27</v>
      </c>
      <c r="D7" s="4" t="s">
        <v>39</v>
      </c>
      <c r="E7" s="4">
        <f>SUMIFS(WF_T2_DM_DATA[Currently registered over the age of 17],WF_T2_DM_DATA[Rel_D],Report!$C$54,WF_T2_DM_DATA[OrgID],Report!$C7)</f>
        <v>3134</v>
      </c>
      <c r="F7" s="4">
        <f>SUMIFS(WF_T2_DM_DATA[T2 Diabetes (currently registered)],WF_T2_DM_DATA[Rel_D],Report!$C$54,WF_T2_DM_DATA[OrgID],Report!$C7)</f>
        <v>204</v>
      </c>
      <c r="G7" s="5">
        <f>IFERROR(F7/E7,"-")</f>
        <v>6.5092533503509895E-2</v>
      </c>
      <c r="H7" s="4">
        <f>SUMIFS(WF_T2_DM_DATA[Diabetes care plan agreed (currently registered)],WF_T2_DM_DATA[Rel_D],Report!$C$54,WF_T2_DM_DATA[OrgID],Report!$C7)</f>
        <v>144</v>
      </c>
      <c r="I7" s="72">
        <f>IFERROR(H7/F7,"-")</f>
        <v>0.70588235294117652</v>
      </c>
      <c r="J7" s="70">
        <f>SUMIFS(WF_T2_DM_DATA[Patient over the age of 18 (L/D)],WF_T2_DM_DATA[Rel_D],Report!$C$54,WF_T2_DM_DATA[OrgID],Report!$C7)</f>
        <v>9845</v>
      </c>
      <c r="K7" s="4">
        <f>SUMIFS(WF_T2_DM_DATA[T2 Diabetes (L/D)],WF_T2_DM_DATA[Rel_D],Report!$C$54,WF_T2_DM_DATA[OrgID],Report!$C7)</f>
        <v>530</v>
      </c>
      <c r="L7" s="5">
        <f>IFERROR(K7/J7,"-")</f>
        <v>5.3834433722701878E-2</v>
      </c>
      <c r="M7" s="4">
        <f>SUMIFS(WF_T2_DM_DATA[Diabetes care plan agreed (L/D)],WF_T2_DM_DATA[Rel_D],Report!$C$54,WF_T2_DM_DATA[OrgID],Report!$C7)</f>
        <v>148</v>
      </c>
      <c r="N7" s="6">
        <f>IFERROR(M7/K7,"-")</f>
        <v>0.27924528301886792</v>
      </c>
    </row>
    <row r="8" spans="2:17" x14ac:dyDescent="0.25">
      <c r="B8" s="18" t="s">
        <v>40</v>
      </c>
      <c r="C8" s="4" t="s">
        <v>22</v>
      </c>
      <c r="D8" s="4" t="s">
        <v>39</v>
      </c>
      <c r="E8" s="4">
        <f>SUMIFS(WF_T2_DM_DATA[Currently registered over the age of 17],WF_T2_DM_DATA[Rel_D],Report!$C$54,WF_T2_DM_DATA[OrgID],Report!$C8)</f>
        <v>6674</v>
      </c>
      <c r="F8" s="4">
        <f>SUMIFS(WF_T2_DM_DATA[T2 Diabetes (currently registered)],WF_T2_DM_DATA[Rel_D],Report!$C$54,WF_T2_DM_DATA[OrgID],Report!$C8)</f>
        <v>387</v>
      </c>
      <c r="G8" s="5">
        <f t="shared" ref="G8:G14" si="0">IFERROR(F8/E8,"-")</f>
        <v>5.7986215163320351E-2</v>
      </c>
      <c r="H8" s="4">
        <f>SUMIFS(WF_T2_DM_DATA[Diabetes care plan agreed (currently registered)],WF_T2_DM_DATA[Rel_D],Report!$C$54,WF_T2_DM_DATA[OrgID],Report!$C8)</f>
        <v>13</v>
      </c>
      <c r="I8" s="72">
        <f t="shared" ref="I8:I20" si="1">IFERROR(H8/F8,"-")</f>
        <v>3.3591731266149873E-2</v>
      </c>
      <c r="J8" s="70">
        <f>SUMIFS(WF_T2_DM_DATA[Patient over the age of 18 (L/D)],WF_T2_DM_DATA[Rel_D],Report!$C$54,WF_T2_DM_DATA[OrgID],Report!$C8)</f>
        <v>19910</v>
      </c>
      <c r="K8" s="4">
        <f>SUMIFS(WF_T2_DM_DATA[T2 Diabetes (L/D)],WF_T2_DM_DATA[Rel_D],Report!$C$54,WF_T2_DM_DATA[OrgID],Report!$C8)</f>
        <v>777</v>
      </c>
      <c r="L8" s="5">
        <f t="shared" ref="L8:L20" si="2">IFERROR(K8/J8,"-")</f>
        <v>3.9025615268709193E-2</v>
      </c>
      <c r="M8" s="4">
        <f>SUMIFS(WF_T2_DM_DATA[Diabetes care plan agreed (L/D)],WF_T2_DM_DATA[Rel_D],Report!$C$54,WF_T2_DM_DATA[OrgID],Report!$C8)</f>
        <v>14</v>
      </c>
      <c r="N8" s="6">
        <f t="shared" ref="N8:N53" si="3">IFERROR(M8/K8,"-")</f>
        <v>1.8018018018018018E-2</v>
      </c>
    </row>
    <row r="9" spans="2:17" x14ac:dyDescent="0.25">
      <c r="B9" s="18" t="s">
        <v>41</v>
      </c>
      <c r="C9" s="4" t="s">
        <v>42</v>
      </c>
      <c r="D9" s="4" t="s">
        <v>39</v>
      </c>
      <c r="E9" s="4">
        <f>SUMIFS(WF_T2_DM_DATA[Currently registered over the age of 17],WF_T2_DM_DATA[Rel_D],Report!$C$54,WF_T2_DM_DATA[OrgID],Report!$C9)</f>
        <v>4104</v>
      </c>
      <c r="F9" s="4">
        <f>SUMIFS(WF_T2_DM_DATA[T2 Diabetes (currently registered)],WF_T2_DM_DATA[Rel_D],Report!$C$54,WF_T2_DM_DATA[OrgID],Report!$C9)</f>
        <v>371</v>
      </c>
      <c r="G9" s="5">
        <f t="shared" si="0"/>
        <v>9.0399610136452244E-2</v>
      </c>
      <c r="H9" s="4">
        <f>SUMIFS(WF_T2_DM_DATA[Diabetes care plan agreed (currently registered)],WF_T2_DM_DATA[Rel_D],Report!$C$54,WF_T2_DM_DATA[OrgID],Report!$C9)</f>
        <v>2</v>
      </c>
      <c r="I9" s="72">
        <f t="shared" si="1"/>
        <v>5.3908355795148251E-3</v>
      </c>
      <c r="J9" s="70">
        <f>SUMIFS(WF_T2_DM_DATA[Patient over the age of 18 (L/D)],WF_T2_DM_DATA[Rel_D],Report!$C$54,WF_T2_DM_DATA[OrgID],Report!$C9)</f>
        <v>6533</v>
      </c>
      <c r="K9" s="4">
        <f>SUMIFS(WF_T2_DM_DATA[T2 Diabetes (L/D)],WF_T2_DM_DATA[Rel_D],Report!$C$54,WF_T2_DM_DATA[OrgID],Report!$C9)</f>
        <v>588</v>
      </c>
      <c r="L9" s="5">
        <f t="shared" si="2"/>
        <v>9.0004592071024028E-2</v>
      </c>
      <c r="M9" s="4">
        <f>SUMIFS(WF_T2_DM_DATA[Diabetes care plan agreed (L/D)],WF_T2_DM_DATA[Rel_D],Report!$C$54,WF_T2_DM_DATA[OrgID],Report!$C9)</f>
        <v>2</v>
      </c>
      <c r="N9" s="6">
        <f t="shared" si="3"/>
        <v>3.4013605442176869E-3</v>
      </c>
    </row>
    <row r="10" spans="2:17" x14ac:dyDescent="0.25">
      <c r="B10" s="18" t="s">
        <v>43</v>
      </c>
      <c r="C10" s="4" t="s">
        <v>1</v>
      </c>
      <c r="D10" s="4" t="s">
        <v>39</v>
      </c>
      <c r="E10" s="4">
        <f>SUMIFS(WF_T2_DM_DATA[Currently registered over the age of 17],WF_T2_DM_DATA[Rel_D],Report!$C$54,WF_T2_DM_DATA[OrgID],Report!$C10)</f>
        <v>7393</v>
      </c>
      <c r="F10" s="4">
        <f>SUMIFS(WF_T2_DM_DATA[T2 Diabetes (currently registered)],WF_T2_DM_DATA[Rel_D],Report!$C$54,WF_T2_DM_DATA[OrgID],Report!$C10)</f>
        <v>334</v>
      </c>
      <c r="G10" s="5">
        <f t="shared" si="0"/>
        <v>4.5177870959015286E-2</v>
      </c>
      <c r="H10" s="4">
        <f>SUMIFS(WF_T2_DM_DATA[Diabetes care plan agreed (currently registered)],WF_T2_DM_DATA[Rel_D],Report!$C$54,WF_T2_DM_DATA[OrgID],Report!$C10)</f>
        <v>47</v>
      </c>
      <c r="I10" s="72">
        <f t="shared" si="1"/>
        <v>0.1407185628742515</v>
      </c>
      <c r="J10" s="70">
        <f>SUMIFS(WF_T2_DM_DATA[Patient over the age of 18 (L/D)],WF_T2_DM_DATA[Rel_D],Report!$C$54,WF_T2_DM_DATA[OrgID],Report!$C10)</f>
        <v>30482</v>
      </c>
      <c r="K10" s="4">
        <f>SUMIFS(WF_T2_DM_DATA[T2 Diabetes (L/D)],WF_T2_DM_DATA[Rel_D],Report!$C$54,WF_T2_DM_DATA[OrgID],Report!$C10)</f>
        <v>842</v>
      </c>
      <c r="L10" s="5">
        <f t="shared" si="2"/>
        <v>2.7622859392428319E-2</v>
      </c>
      <c r="M10" s="4">
        <f>SUMIFS(WF_T2_DM_DATA[Diabetes care plan agreed (L/D)],WF_T2_DM_DATA[Rel_D],Report!$C$54,WF_T2_DM_DATA[OrgID],Report!$C10)</f>
        <v>50</v>
      </c>
      <c r="N10" s="6">
        <f t="shared" si="3"/>
        <v>5.9382422802850353E-2</v>
      </c>
    </row>
    <row r="11" spans="2:17" x14ac:dyDescent="0.25">
      <c r="B11" s="18" t="s">
        <v>44</v>
      </c>
      <c r="C11" s="4" t="s">
        <v>18</v>
      </c>
      <c r="D11" s="4" t="s">
        <v>39</v>
      </c>
      <c r="E11" s="4">
        <f>SUMIFS(WF_T2_DM_DATA[Currently registered over the age of 17],WF_T2_DM_DATA[Rel_D],Report!$C$54,WF_T2_DM_DATA[OrgID],Report!$C11)</f>
        <v>5514</v>
      </c>
      <c r="F11" s="4">
        <f>SUMIFS(WF_T2_DM_DATA[T2 Diabetes (currently registered)],WF_T2_DM_DATA[Rel_D],Report!$C$54,WF_T2_DM_DATA[OrgID],Report!$C11)</f>
        <v>296</v>
      </c>
      <c r="G11" s="5">
        <f t="shared" si="0"/>
        <v>5.3681537903518317E-2</v>
      </c>
      <c r="H11" s="4">
        <f>SUMIFS(WF_T2_DM_DATA[Diabetes care plan agreed (currently registered)],WF_T2_DM_DATA[Rel_D],Report!$C$54,WF_T2_DM_DATA[OrgID],Report!$C11)</f>
        <v>25</v>
      </c>
      <c r="I11" s="72">
        <f t="shared" si="1"/>
        <v>8.4459459459459457E-2</v>
      </c>
      <c r="J11" s="70">
        <f>SUMIFS(WF_T2_DM_DATA[Patient over the age of 18 (L/D)],WF_T2_DM_DATA[Rel_D],Report!$C$54,WF_T2_DM_DATA[OrgID],Report!$C11)</f>
        <v>16739</v>
      </c>
      <c r="K11" s="4">
        <f>SUMIFS(WF_T2_DM_DATA[T2 Diabetes (L/D)],WF_T2_DM_DATA[Rel_D],Report!$C$54,WF_T2_DM_DATA[OrgID],Report!$C11)</f>
        <v>495</v>
      </c>
      <c r="L11" s="5">
        <f t="shared" si="2"/>
        <v>2.957165899994026E-2</v>
      </c>
      <c r="M11" s="4">
        <f>SUMIFS(WF_T2_DM_DATA[Diabetes care plan agreed (L/D)],WF_T2_DM_DATA[Rel_D],Report!$C$54,WF_T2_DM_DATA[OrgID],Report!$C11)</f>
        <v>28</v>
      </c>
      <c r="N11" s="6">
        <f t="shared" si="3"/>
        <v>5.6565656565656569E-2</v>
      </c>
    </row>
    <row r="12" spans="2:17" x14ac:dyDescent="0.25">
      <c r="B12" s="18" t="s">
        <v>45</v>
      </c>
      <c r="C12" s="4" t="s">
        <v>33</v>
      </c>
      <c r="D12" s="4" t="s">
        <v>39</v>
      </c>
      <c r="E12" s="4">
        <f>SUMIFS(WF_T2_DM_DATA[Currently registered over the age of 17],WF_T2_DM_DATA[Rel_D],Report!$C$54,WF_T2_DM_DATA[OrgID],Report!$C12)</f>
        <v>4897</v>
      </c>
      <c r="F12" s="4">
        <f>SUMIFS(WF_T2_DM_DATA[T2 Diabetes (currently registered)],WF_T2_DM_DATA[Rel_D],Report!$C$54,WF_T2_DM_DATA[OrgID],Report!$C12)</f>
        <v>391</v>
      </c>
      <c r="G12" s="5">
        <f t="shared" si="0"/>
        <v>7.984480294057586E-2</v>
      </c>
      <c r="H12" s="4">
        <f>SUMIFS(WF_T2_DM_DATA[Diabetes care plan agreed (currently registered)],WF_T2_DM_DATA[Rel_D],Report!$C$54,WF_T2_DM_DATA[OrgID],Report!$C12)</f>
        <v>84</v>
      </c>
      <c r="I12" s="72">
        <f t="shared" si="1"/>
        <v>0.21483375959079284</v>
      </c>
      <c r="J12" s="70">
        <f>SUMIFS(WF_T2_DM_DATA[Patient over the age of 18 (L/D)],WF_T2_DM_DATA[Rel_D],Report!$C$54,WF_T2_DM_DATA[OrgID],Report!$C12)</f>
        <v>15569</v>
      </c>
      <c r="K12" s="4">
        <f>SUMIFS(WF_T2_DM_DATA[T2 Diabetes (L/D)],WF_T2_DM_DATA[Rel_D],Report!$C$54,WF_T2_DM_DATA[OrgID],Report!$C12)</f>
        <v>754</v>
      </c>
      <c r="L12" s="5">
        <f t="shared" si="2"/>
        <v>4.8429571584559059E-2</v>
      </c>
      <c r="M12" s="4">
        <f>SUMIFS(WF_T2_DM_DATA[Diabetes care plan agreed (L/D)],WF_T2_DM_DATA[Rel_D],Report!$C$54,WF_T2_DM_DATA[OrgID],Report!$C12)</f>
        <v>85</v>
      </c>
      <c r="N12" s="6">
        <f t="shared" si="3"/>
        <v>0.11273209549071618</v>
      </c>
    </row>
    <row r="13" spans="2:17" x14ac:dyDescent="0.25">
      <c r="B13" s="18" t="s">
        <v>46</v>
      </c>
      <c r="C13" s="4" t="s">
        <v>25</v>
      </c>
      <c r="D13" s="4" t="s">
        <v>39</v>
      </c>
      <c r="E13" s="4">
        <f>SUMIFS(WF_T2_DM_DATA[Currently registered over the age of 17],WF_T2_DM_DATA[Rel_D],Report!$C$54,WF_T2_DM_DATA[OrgID],Report!$C13)</f>
        <v>3278</v>
      </c>
      <c r="F13" s="4">
        <f>SUMIFS(WF_T2_DM_DATA[T2 Diabetes (currently registered)],WF_T2_DM_DATA[Rel_D],Report!$C$54,WF_T2_DM_DATA[OrgID],Report!$C13)</f>
        <v>113</v>
      </c>
      <c r="G13" s="5">
        <f t="shared" si="0"/>
        <v>3.4472239170225745E-2</v>
      </c>
      <c r="H13" s="4">
        <f>SUMIFS(WF_T2_DM_DATA[Diabetes care plan agreed (currently registered)],WF_T2_DM_DATA[Rel_D],Report!$C$54,WF_T2_DM_DATA[OrgID],Report!$C13)</f>
        <v>8</v>
      </c>
      <c r="I13" s="72">
        <f t="shared" si="1"/>
        <v>7.0796460176991149E-2</v>
      </c>
      <c r="J13" s="70">
        <f>SUMIFS(WF_T2_DM_DATA[Patient over the age of 18 (L/D)],WF_T2_DM_DATA[Rel_D],Report!$C$54,WF_T2_DM_DATA[OrgID],Report!$C13)</f>
        <v>8332</v>
      </c>
      <c r="K13" s="4">
        <f>SUMIFS(WF_T2_DM_DATA[T2 Diabetes (L/D)],WF_T2_DM_DATA[Rel_D],Report!$C$54,WF_T2_DM_DATA[OrgID],Report!$C13)</f>
        <v>212</v>
      </c>
      <c r="L13" s="5">
        <f t="shared" si="2"/>
        <v>2.5444071051368217E-2</v>
      </c>
      <c r="M13" s="4">
        <f>SUMIFS(WF_T2_DM_DATA[Diabetes care plan agreed (L/D)],WF_T2_DM_DATA[Rel_D],Report!$C$54,WF_T2_DM_DATA[OrgID],Report!$C13)</f>
        <v>8</v>
      </c>
      <c r="N13" s="6">
        <f t="shared" si="3"/>
        <v>3.7735849056603772E-2</v>
      </c>
    </row>
    <row r="14" spans="2:17" ht="15.75" thickBot="1" x14ac:dyDescent="0.3">
      <c r="B14" s="86" t="s">
        <v>47</v>
      </c>
      <c r="C14" s="87" t="s">
        <v>48</v>
      </c>
      <c r="D14" s="87" t="s">
        <v>39</v>
      </c>
      <c r="E14" s="87">
        <f>SUMIFS(WF_T2_DM_DATA[Currently registered over the age of 17],WF_T2_DM_DATA[Rel_D],Report!$C$54,WF_T2_DM_DATA[OrgID],Report!$C14)</f>
        <v>5679</v>
      </c>
      <c r="F14" s="87">
        <f>SUMIFS(WF_T2_DM_DATA[T2 Diabetes (currently registered)],WF_T2_DM_DATA[Rel_D],Report!$C$54,WF_T2_DM_DATA[OrgID],Report!$C14)</f>
        <v>395</v>
      </c>
      <c r="G14" s="88">
        <f t="shared" si="0"/>
        <v>6.955449903151964E-2</v>
      </c>
      <c r="H14" s="87">
        <f>SUMIFS(WF_T2_DM_DATA[Diabetes care plan agreed (currently registered)],WF_T2_DM_DATA[Rel_D],Report!$C$54,WF_T2_DM_DATA[OrgID],Report!$C14)</f>
        <v>5</v>
      </c>
      <c r="I14" s="89">
        <f t="shared" si="1"/>
        <v>1.2658227848101266E-2</v>
      </c>
      <c r="J14" s="90">
        <f>SUMIFS(WF_T2_DM_DATA[Patient over the age of 18 (L/D)],WF_T2_DM_DATA[Rel_D],Report!$C$54,WF_T2_DM_DATA[OrgID],Report!$C14)</f>
        <v>8051</v>
      </c>
      <c r="K14" s="87">
        <f>SUMIFS(WF_T2_DM_DATA[T2 Diabetes (L/D)],WF_T2_DM_DATA[Rel_D],Report!$C$54,WF_T2_DM_DATA[OrgID],Report!$C14)</f>
        <v>598</v>
      </c>
      <c r="L14" s="88">
        <f t="shared" si="2"/>
        <v>7.4276487392870447E-2</v>
      </c>
      <c r="M14" s="87">
        <f>SUMIFS(WF_T2_DM_DATA[Diabetes care plan agreed (L/D)],WF_T2_DM_DATA[Rel_D],Report!$C$54,WF_T2_DM_DATA[OrgID],Report!$C14)</f>
        <v>5</v>
      </c>
      <c r="N14" s="6">
        <f t="shared" si="3"/>
        <v>8.3612040133779261E-3</v>
      </c>
    </row>
    <row r="15" spans="2:17" ht="15.75" thickBot="1" x14ac:dyDescent="0.3">
      <c r="B15" s="96" t="s">
        <v>49</v>
      </c>
      <c r="C15" s="97" t="s">
        <v>39</v>
      </c>
      <c r="D15" s="97" t="s">
        <v>39</v>
      </c>
      <c r="E15" s="97">
        <f>SUM(E7:E14)</f>
        <v>40673</v>
      </c>
      <c r="F15" s="97">
        <f>SUM(F7:F14)</f>
        <v>2491</v>
      </c>
      <c r="G15" s="98">
        <f>IFERROR(F15/E15,"-")</f>
        <v>6.1244560273400042E-2</v>
      </c>
      <c r="H15" s="97">
        <f>SUM(H7:H14)</f>
        <v>328</v>
      </c>
      <c r="I15" s="99">
        <f t="shared" si="1"/>
        <v>0.13167402649538337</v>
      </c>
      <c r="J15" s="100">
        <f>SUM(J7:J14)</f>
        <v>115461</v>
      </c>
      <c r="K15" s="97">
        <f>SUM(K7:K14)</f>
        <v>4796</v>
      </c>
      <c r="L15" s="98">
        <f t="shared" si="2"/>
        <v>4.1537835286373753E-2</v>
      </c>
      <c r="M15" s="97">
        <f>SUM(M7:M14)</f>
        <v>340</v>
      </c>
      <c r="N15" s="7">
        <f>IFERROR(M15/K15,"-")</f>
        <v>7.0892410341951623E-2</v>
      </c>
    </row>
    <row r="16" spans="2:17" x14ac:dyDescent="0.25">
      <c r="B16" s="91" t="s">
        <v>50</v>
      </c>
      <c r="C16" s="92" t="s">
        <v>32</v>
      </c>
      <c r="D16" s="92" t="s">
        <v>51</v>
      </c>
      <c r="E16" s="92">
        <f>SUMIFS(WF_T2_DM_DATA[Currently registered over the age of 17],WF_T2_DM_DATA[Rel_D],Report!$C$54,WF_T2_DM_DATA[OrgID],Report!$C16)</f>
        <v>7251</v>
      </c>
      <c r="F16" s="92">
        <f>SUMIFS(WF_T2_DM_DATA[T2 Diabetes (currently registered)],WF_T2_DM_DATA[Rel_D],Report!$C$54,WF_T2_DM_DATA[OrgID],Report!$C16)</f>
        <v>469</v>
      </c>
      <c r="G16" s="93">
        <f>IFERROR(F16/E16,"-")</f>
        <v>6.4680733691904566E-2</v>
      </c>
      <c r="H16" s="92">
        <f>SUMIFS(WF_T2_DM_DATA[Diabetes care plan agreed (currently registered)],WF_T2_DM_DATA[Rel_D],Report!$C$54,WF_T2_DM_DATA[OrgID],Report!$C16)</f>
        <v>348</v>
      </c>
      <c r="I16" s="94">
        <f t="shared" si="1"/>
        <v>0.74200426439232414</v>
      </c>
      <c r="J16" s="95">
        <f>SUMIFS(WF_T2_DM_DATA[Patient over the age of 18 (L/D)],WF_T2_DM_DATA[Rel_D],Report!$C$54,WF_T2_DM_DATA[OrgID],Report!$C16)</f>
        <v>28625</v>
      </c>
      <c r="K16" s="92">
        <f>SUMIFS(WF_T2_DM_DATA[T2 Diabetes (L/D)],WF_T2_DM_DATA[Rel_D],Report!$C$54,WF_T2_DM_DATA[OrgID],Report!$C16)</f>
        <v>1074</v>
      </c>
      <c r="L16" s="93">
        <f t="shared" si="2"/>
        <v>3.7519650655021837E-2</v>
      </c>
      <c r="M16" s="92">
        <f>SUMIFS(WF_T2_DM_DATA[Diabetes care plan agreed (L/D)],WF_T2_DM_DATA[Rel_D],Report!$C$54,WF_T2_DM_DATA[OrgID],Report!$C16)</f>
        <v>358</v>
      </c>
      <c r="N16" s="6">
        <f t="shared" si="3"/>
        <v>0.33333333333333331</v>
      </c>
    </row>
    <row r="17" spans="2:14" x14ac:dyDescent="0.25">
      <c r="B17" s="18" t="s">
        <v>52</v>
      </c>
      <c r="C17" s="4" t="s">
        <v>19</v>
      </c>
      <c r="D17" s="4" t="s">
        <v>51</v>
      </c>
      <c r="E17" s="4">
        <f>SUMIFS(WF_T2_DM_DATA[Currently registered over the age of 17],WF_T2_DM_DATA[Rel_D],Report!$C$54,WF_T2_DM_DATA[OrgID],Report!$C17)</f>
        <v>10758</v>
      </c>
      <c r="F17" s="4">
        <f>SUMIFS(WF_T2_DM_DATA[T2 Diabetes (currently registered)],WF_T2_DM_DATA[Rel_D],Report!$C$54,WF_T2_DM_DATA[OrgID],Report!$C17)</f>
        <v>768</v>
      </c>
      <c r="G17" s="5">
        <f t="shared" ref="G17:G20" si="4">IFERROR(F17/E17,"-")</f>
        <v>7.1388733965421086E-2</v>
      </c>
      <c r="H17" s="4">
        <f>SUMIFS(WF_T2_DM_DATA[Diabetes care plan agreed (currently registered)],WF_T2_DM_DATA[Rel_D],Report!$C$54,WF_T2_DM_DATA[OrgID],Report!$C17)</f>
        <v>443</v>
      </c>
      <c r="I17" s="72">
        <f t="shared" si="1"/>
        <v>0.57682291666666663</v>
      </c>
      <c r="J17" s="70">
        <f>SUMIFS(WF_T2_DM_DATA[Patient over the age of 18 (L/D)],WF_T2_DM_DATA[Rel_D],Report!$C$54,WF_T2_DM_DATA[OrgID],Report!$C17)</f>
        <v>58124</v>
      </c>
      <c r="K17" s="4">
        <f>SUMIFS(WF_T2_DM_DATA[T2 Diabetes (L/D)],WF_T2_DM_DATA[Rel_D],Report!$C$54,WF_T2_DM_DATA[OrgID],Report!$C17)</f>
        <v>2118</v>
      </c>
      <c r="L17" s="5">
        <f t="shared" si="2"/>
        <v>3.6439336590737045E-2</v>
      </c>
      <c r="M17" s="4">
        <f>SUMIFS(WF_T2_DM_DATA[Diabetes care plan agreed (L/D)],WF_T2_DM_DATA[Rel_D],Report!$C$54,WF_T2_DM_DATA[OrgID],Report!$C17)</f>
        <v>459</v>
      </c>
      <c r="N17" s="6">
        <f t="shared" si="3"/>
        <v>0.21671388101983002</v>
      </c>
    </row>
    <row r="18" spans="2:14" x14ac:dyDescent="0.25">
      <c r="B18" s="18" t="s">
        <v>53</v>
      </c>
      <c r="C18" s="4" t="s">
        <v>54</v>
      </c>
      <c r="D18" s="4" t="s">
        <v>51</v>
      </c>
      <c r="E18" s="4">
        <f>SUMIFS(WF_T2_DM_DATA[Currently registered over the age of 17],WF_T2_DM_DATA[Rel_D],Report!$C$54,WF_T2_DM_DATA[OrgID],Report!$C18)</f>
        <v>12614</v>
      </c>
      <c r="F18" s="4">
        <f>SUMIFS(WF_T2_DM_DATA[T2 Diabetes (currently registered)],WF_T2_DM_DATA[Rel_D],Report!$C$54,WF_T2_DM_DATA[OrgID],Report!$C18)</f>
        <v>680</v>
      </c>
      <c r="G18" s="5">
        <f t="shared" si="4"/>
        <v>5.3908355795148251E-2</v>
      </c>
      <c r="H18" s="4">
        <f>SUMIFS(WF_T2_DM_DATA[Diabetes care plan agreed (currently registered)],WF_T2_DM_DATA[Rel_D],Report!$C$54,WF_T2_DM_DATA[OrgID],Report!$C18)</f>
        <v>216</v>
      </c>
      <c r="I18" s="72">
        <f t="shared" si="1"/>
        <v>0.31764705882352939</v>
      </c>
      <c r="J18" s="70">
        <f>SUMIFS(WF_T2_DM_DATA[Patient over the age of 18 (L/D)],WF_T2_DM_DATA[Rel_D],Report!$C$54,WF_T2_DM_DATA[OrgID],Report!$C18)</f>
        <v>22001</v>
      </c>
      <c r="K18" s="4">
        <f>SUMIFS(WF_T2_DM_DATA[T2 Diabetes (L/D)],WF_T2_DM_DATA[Rel_D],Report!$C$54,WF_T2_DM_DATA[OrgID],Report!$C18)</f>
        <v>1074</v>
      </c>
      <c r="L18" s="5">
        <f t="shared" si="2"/>
        <v>4.8815962910776785E-2</v>
      </c>
      <c r="M18" s="4">
        <f>SUMIFS(WF_T2_DM_DATA[Diabetes care plan agreed (L/D)],WF_T2_DM_DATA[Rel_D],Report!$C$54,WF_T2_DM_DATA[OrgID],Report!$C18)</f>
        <v>216</v>
      </c>
      <c r="N18" s="6">
        <f t="shared" si="3"/>
        <v>0.2011173184357542</v>
      </c>
    </row>
    <row r="19" spans="2:14" x14ac:dyDescent="0.25">
      <c r="B19" s="18" t="s">
        <v>55</v>
      </c>
      <c r="C19" s="4" t="s">
        <v>11</v>
      </c>
      <c r="D19" s="4" t="s">
        <v>51</v>
      </c>
      <c r="E19" s="4">
        <f>SUMIFS(WF_T2_DM_DATA[Currently registered over the age of 17],WF_T2_DM_DATA[Rel_D],Report!$C$54,WF_T2_DM_DATA[OrgID],Report!$C19)</f>
        <v>5771</v>
      </c>
      <c r="F19" s="4">
        <f>SUMIFS(WF_T2_DM_DATA[T2 Diabetes (currently registered)],WF_T2_DM_DATA[Rel_D],Report!$C$54,WF_T2_DM_DATA[OrgID],Report!$C19)</f>
        <v>315</v>
      </c>
      <c r="G19" s="5">
        <f t="shared" si="4"/>
        <v>5.4583261133252473E-2</v>
      </c>
      <c r="H19" s="4">
        <f>SUMIFS(WF_T2_DM_DATA[Diabetes care plan agreed (currently registered)],WF_T2_DM_DATA[Rel_D],Report!$C$54,WF_T2_DM_DATA[OrgID],Report!$C19)</f>
        <v>46</v>
      </c>
      <c r="I19" s="72">
        <f t="shared" si="1"/>
        <v>0.14603174603174604</v>
      </c>
      <c r="J19" s="70">
        <f>SUMIFS(WF_T2_DM_DATA[Patient over the age of 18 (L/D)],WF_T2_DM_DATA[Rel_D],Report!$C$54,WF_T2_DM_DATA[OrgID],Report!$C19)</f>
        <v>14625</v>
      </c>
      <c r="K19" s="4">
        <f>SUMIFS(WF_T2_DM_DATA[T2 Diabetes (L/D)],WF_T2_DM_DATA[Rel_D],Report!$C$54,WF_T2_DM_DATA[OrgID],Report!$C19)</f>
        <v>722</v>
      </c>
      <c r="L19" s="5">
        <f t="shared" si="2"/>
        <v>4.9367521367521365E-2</v>
      </c>
      <c r="M19" s="4">
        <f>SUMIFS(WF_T2_DM_DATA[Diabetes care plan agreed (L/D)],WF_T2_DM_DATA[Rel_D],Report!$C$54,WF_T2_DM_DATA[OrgID],Report!$C19)</f>
        <v>48</v>
      </c>
      <c r="N19" s="6">
        <f t="shared" si="3"/>
        <v>6.6481994459833799E-2</v>
      </c>
    </row>
    <row r="20" spans="2:14" ht="15.75" thickBot="1" x14ac:dyDescent="0.3">
      <c r="B20" s="86" t="s">
        <v>56</v>
      </c>
      <c r="C20" s="87" t="s">
        <v>15</v>
      </c>
      <c r="D20" s="87" t="s">
        <v>51</v>
      </c>
      <c r="E20" s="87">
        <f>SUMIFS(WF_T2_DM_DATA[Currently registered over the age of 17],WF_T2_DM_DATA[Rel_D],Report!$C$54,WF_T2_DM_DATA[OrgID],Report!$C20)</f>
        <v>6127</v>
      </c>
      <c r="F20" s="87">
        <f>SUMIFS(WF_T2_DM_DATA[T2 Diabetes (currently registered)],WF_T2_DM_DATA[Rel_D],Report!$C$54,WF_T2_DM_DATA[OrgID],Report!$C20)</f>
        <v>353</v>
      </c>
      <c r="G20" s="88">
        <f t="shared" si="4"/>
        <v>5.7613840378651866E-2</v>
      </c>
      <c r="H20" s="87">
        <f>SUMIFS(WF_T2_DM_DATA[Diabetes care plan agreed (currently registered)],WF_T2_DM_DATA[Rel_D],Report!$C$54,WF_T2_DM_DATA[OrgID],Report!$C20)</f>
        <v>233</v>
      </c>
      <c r="I20" s="89">
        <f t="shared" si="1"/>
        <v>0.66005665722379603</v>
      </c>
      <c r="J20" s="90">
        <f>SUMIFS(WF_T2_DM_DATA[Patient over the age of 18 (L/D)],WF_T2_DM_DATA[Rel_D],Report!$C$54,WF_T2_DM_DATA[OrgID],Report!$C20)</f>
        <v>14307</v>
      </c>
      <c r="K20" s="87">
        <f>SUMIFS(WF_T2_DM_DATA[T2 Diabetes (L/D)],WF_T2_DM_DATA[Rel_D],Report!$C$54,WF_T2_DM_DATA[OrgID],Report!$C20)</f>
        <v>670</v>
      </c>
      <c r="L20" s="88">
        <f t="shared" si="2"/>
        <v>4.6830222967778008E-2</v>
      </c>
      <c r="M20" s="87">
        <f>SUMIFS(WF_T2_DM_DATA[Diabetes care plan agreed (L/D)],WF_T2_DM_DATA[Rel_D],Report!$C$54,WF_T2_DM_DATA[OrgID],Report!$C20)</f>
        <v>239</v>
      </c>
      <c r="N20" s="6">
        <f t="shared" si="3"/>
        <v>0.35671641791044778</v>
      </c>
    </row>
    <row r="21" spans="2:14" ht="15.75" thickBot="1" x14ac:dyDescent="0.3">
      <c r="B21" s="101" t="s">
        <v>57</v>
      </c>
      <c r="C21" s="102" t="s">
        <v>51</v>
      </c>
      <c r="D21" s="102" t="s">
        <v>51</v>
      </c>
      <c r="E21" s="102">
        <f>SUM(E16:E20)</f>
        <v>42521</v>
      </c>
      <c r="F21" s="102">
        <f>SUM(F16:F20)</f>
        <v>2585</v>
      </c>
      <c r="G21" s="103">
        <f>IFERROR(F21/E21,"-")</f>
        <v>6.0793490275393332E-2</v>
      </c>
      <c r="H21" s="102">
        <f>SUM(H16:H20)</f>
        <v>1286</v>
      </c>
      <c r="I21" s="104">
        <f t="shared" ref="I21:I24" si="5">IFERROR(H21/F21,"-")</f>
        <v>0.4974854932301741</v>
      </c>
      <c r="J21" s="105">
        <f>SUM(J16:J20)</f>
        <v>137682</v>
      </c>
      <c r="K21" s="102">
        <f>SUM(K16:K20)</f>
        <v>5658</v>
      </c>
      <c r="L21" s="103">
        <f t="shared" ref="L21:L24" si="6">IFERROR(K21/J21,"-")</f>
        <v>4.1094696474484681E-2</v>
      </c>
      <c r="M21" s="102">
        <f>SUM(M16:M20)</f>
        <v>1320</v>
      </c>
      <c r="N21" s="8">
        <f>IFERROR(M21/K21,"-")</f>
        <v>0.23329798515376457</v>
      </c>
    </row>
    <row r="22" spans="2:14" x14ac:dyDescent="0.25">
      <c r="B22" s="91" t="s">
        <v>58</v>
      </c>
      <c r="C22" s="92" t="s">
        <v>3</v>
      </c>
      <c r="D22" s="92" t="s">
        <v>59</v>
      </c>
      <c r="E22" s="92">
        <f>SUMIFS(WF_T2_DM_DATA[Currently registered over the age of 17],WF_T2_DM_DATA[Rel_D],Report!$C$54,WF_T2_DM_DATA[OrgID],Report!$C22)</f>
        <v>7937</v>
      </c>
      <c r="F22" s="92">
        <f>SUMIFS(WF_T2_DM_DATA[T2 Diabetes (currently registered)],WF_T2_DM_DATA[Rel_D],Report!$C$54,WF_T2_DM_DATA[OrgID],Report!$C22)</f>
        <v>706</v>
      </c>
      <c r="G22" s="93">
        <f>IFERROR(F22/E22,"-")</f>
        <v>8.8950485069925658E-2</v>
      </c>
      <c r="H22" s="92">
        <f>SUMIFS(WF_T2_DM_DATA[Diabetes care plan agreed (currently registered)],WF_T2_DM_DATA[Rel_D],Report!$C$54,WF_T2_DM_DATA[OrgID],Report!$C22)</f>
        <v>79</v>
      </c>
      <c r="I22" s="94">
        <f t="shared" si="5"/>
        <v>0.11189801699716714</v>
      </c>
      <c r="J22" s="95">
        <f>SUMIFS(WF_T2_DM_DATA[Patient over the age of 18 (L/D)],WF_T2_DM_DATA[Rel_D],Report!$C$54,WF_T2_DM_DATA[OrgID],Report!$C22)</f>
        <v>45337</v>
      </c>
      <c r="K22" s="92">
        <f>SUMIFS(WF_T2_DM_DATA[T2 Diabetes (L/D)],WF_T2_DM_DATA[Rel_D],Report!$C$54,WF_T2_DM_DATA[OrgID],Report!$C22)</f>
        <v>2404</v>
      </c>
      <c r="L22" s="93">
        <f t="shared" si="6"/>
        <v>5.3025122967995234E-2</v>
      </c>
      <c r="M22" s="92">
        <f>SUMIFS(WF_T2_DM_DATA[Diabetes care plan agreed (L/D)],WF_T2_DM_DATA[Rel_D],Report!$C$54,WF_T2_DM_DATA[OrgID],Report!$C22)</f>
        <v>81</v>
      </c>
      <c r="N22" s="6">
        <f t="shared" si="3"/>
        <v>3.3693843594009981E-2</v>
      </c>
    </row>
    <row r="23" spans="2:14" x14ac:dyDescent="0.25">
      <c r="B23" s="18" t="s">
        <v>60</v>
      </c>
      <c r="C23" s="4" t="s">
        <v>6</v>
      </c>
      <c r="D23" s="4" t="s">
        <v>59</v>
      </c>
      <c r="E23" s="4">
        <f>SUMIFS(WF_T2_DM_DATA[Currently registered over the age of 17],WF_T2_DM_DATA[Rel_D],Report!$C$54,WF_T2_DM_DATA[OrgID],Report!$C23)</f>
        <v>8356</v>
      </c>
      <c r="F23" s="4">
        <f>SUMIFS(WF_T2_DM_DATA[T2 Diabetes (currently registered)],WF_T2_DM_DATA[Rel_D],Report!$C$54,WF_T2_DM_DATA[OrgID],Report!$C23)</f>
        <v>766</v>
      </c>
      <c r="G23" s="5">
        <f t="shared" ref="G23:G24" si="7">IFERROR(F23/E23,"-")</f>
        <v>9.1670655816179988E-2</v>
      </c>
      <c r="H23" s="4">
        <f>SUMIFS(WF_T2_DM_DATA[Diabetes care plan agreed (currently registered)],WF_T2_DM_DATA[Rel_D],Report!$C$54,WF_T2_DM_DATA[OrgID],Report!$C23)</f>
        <v>518</v>
      </c>
      <c r="I23" s="72">
        <f t="shared" si="5"/>
        <v>0.67624020887728464</v>
      </c>
      <c r="J23" s="70">
        <f>SUMIFS(WF_T2_DM_DATA[Patient over the age of 18 (L/D)],WF_T2_DM_DATA[Rel_D],Report!$C$54,WF_T2_DM_DATA[OrgID],Report!$C23)</f>
        <v>24745</v>
      </c>
      <c r="K23" s="4">
        <f>SUMIFS(WF_T2_DM_DATA[T2 Diabetes (L/D)],WF_T2_DM_DATA[Rel_D],Report!$C$54,WF_T2_DM_DATA[OrgID],Report!$C23)</f>
        <v>1485</v>
      </c>
      <c r="L23" s="5">
        <f t="shared" si="6"/>
        <v>6.0012123661345729E-2</v>
      </c>
      <c r="M23" s="4">
        <f>SUMIFS(WF_T2_DM_DATA[Diabetes care plan agreed (L/D)],WF_T2_DM_DATA[Rel_D],Report!$C$54,WF_T2_DM_DATA[OrgID],Report!$C23)</f>
        <v>541</v>
      </c>
      <c r="N23" s="6">
        <f t="shared" si="3"/>
        <v>0.36430976430976431</v>
      </c>
    </row>
    <row r="24" spans="2:14" ht="15.75" thickBot="1" x14ac:dyDescent="0.3">
      <c r="B24" s="86" t="s">
        <v>61</v>
      </c>
      <c r="C24" s="87" t="s">
        <v>62</v>
      </c>
      <c r="D24" s="87" t="s">
        <v>59</v>
      </c>
      <c r="E24" s="87">
        <f>SUMIFS(WF_T2_DM_DATA[Currently registered over the age of 17],WF_T2_DM_DATA[Rel_D],Report!$C$54,WF_T2_DM_DATA[OrgID],Report!$C24)</f>
        <v>11940</v>
      </c>
      <c r="F24" s="87">
        <f>SUMIFS(WF_T2_DM_DATA[T2 Diabetes (currently registered)],WF_T2_DM_DATA[Rel_D],Report!$C$54,WF_T2_DM_DATA[OrgID],Report!$C24)</f>
        <v>836</v>
      </c>
      <c r="G24" s="88">
        <f t="shared" si="7"/>
        <v>7.0016750418760473E-2</v>
      </c>
      <c r="H24" s="87">
        <f>SUMIFS(WF_T2_DM_DATA[Diabetes care plan agreed (currently registered)],WF_T2_DM_DATA[Rel_D],Report!$C$54,WF_T2_DM_DATA[OrgID],Report!$C24)</f>
        <v>53</v>
      </c>
      <c r="I24" s="89">
        <f t="shared" si="5"/>
        <v>6.3397129186602869E-2</v>
      </c>
      <c r="J24" s="90">
        <f>SUMIFS(WF_T2_DM_DATA[Patient over the age of 18 (L/D)],WF_T2_DM_DATA[Rel_D],Report!$C$54,WF_T2_DM_DATA[OrgID],Report!$C24)</f>
        <v>21503</v>
      </c>
      <c r="K24" s="87">
        <f>SUMIFS(WF_T2_DM_DATA[T2 Diabetes (L/D)],WF_T2_DM_DATA[Rel_D],Report!$C$54,WF_T2_DM_DATA[OrgID],Report!$C24)</f>
        <v>1209</v>
      </c>
      <c r="L24" s="88">
        <f t="shared" si="6"/>
        <v>5.6224712830767798E-2</v>
      </c>
      <c r="M24" s="87">
        <f>SUMIFS(WF_T2_DM_DATA[Diabetes care plan agreed (L/D)],WF_T2_DM_DATA[Rel_D],Report!$C$54,WF_T2_DM_DATA[OrgID],Report!$C24)</f>
        <v>53</v>
      </c>
      <c r="N24" s="6">
        <f t="shared" si="3"/>
        <v>4.3837882547559964E-2</v>
      </c>
    </row>
    <row r="25" spans="2:14" ht="15.75" thickBot="1" x14ac:dyDescent="0.3">
      <c r="B25" s="106" t="s">
        <v>63</v>
      </c>
      <c r="C25" s="107" t="s">
        <v>59</v>
      </c>
      <c r="D25" s="107" t="s">
        <v>59</v>
      </c>
      <c r="E25" s="107">
        <f>SUM(E22:E24)</f>
        <v>28233</v>
      </c>
      <c r="F25" s="107">
        <f>SUM(F22:F24)</f>
        <v>2308</v>
      </c>
      <c r="G25" s="108">
        <f>IFERROR(F25/E25,"-")</f>
        <v>8.1748308716749901E-2</v>
      </c>
      <c r="H25" s="107">
        <f>SUM(H22:H24)</f>
        <v>650</v>
      </c>
      <c r="I25" s="109">
        <f t="shared" ref="I25:I32" si="8">IFERROR(H25/F25,"-")</f>
        <v>0.28162911611785096</v>
      </c>
      <c r="J25" s="110">
        <f>SUM(J22:J24)</f>
        <v>91585</v>
      </c>
      <c r="K25" s="107">
        <f>SUM(K22:K24)</f>
        <v>5098</v>
      </c>
      <c r="L25" s="108">
        <f t="shared" ref="L25:L32" si="9">IFERROR(K25/J25,"-")</f>
        <v>5.5664137140361412E-2</v>
      </c>
      <c r="M25" s="107">
        <f>SUM(M22:M24)</f>
        <v>675</v>
      </c>
      <c r="N25" s="9">
        <f>IFERROR(M25/K25,"-")</f>
        <v>0.13240486465280502</v>
      </c>
    </row>
    <row r="26" spans="2:14" x14ac:dyDescent="0.25">
      <c r="B26" s="91" t="s">
        <v>64</v>
      </c>
      <c r="C26" s="92" t="s">
        <v>5</v>
      </c>
      <c r="D26" s="92" t="s">
        <v>65</v>
      </c>
      <c r="E26" s="92">
        <f>SUMIFS(WF_T2_DM_DATA[Currently registered over the age of 17],WF_T2_DM_DATA[Rel_D],Report!$C$54,WF_T2_DM_DATA[OrgID],Report!$C26)</f>
        <v>11690</v>
      </c>
      <c r="F26" s="92">
        <f>SUMIFS(WF_T2_DM_DATA[T2 Diabetes (currently registered)],WF_T2_DM_DATA[Rel_D],Report!$C$54,WF_T2_DM_DATA[OrgID],Report!$C26)</f>
        <v>729</v>
      </c>
      <c r="G26" s="93">
        <f>IFERROR(F26/E26,"-")</f>
        <v>6.2360992301112063E-2</v>
      </c>
      <c r="H26" s="92">
        <f>SUMIFS(WF_T2_DM_DATA[Diabetes care plan agreed (currently registered)],WF_T2_DM_DATA[Rel_D],Report!$C$54,WF_T2_DM_DATA[OrgID],Report!$C26)</f>
        <v>313</v>
      </c>
      <c r="I26" s="94">
        <f t="shared" si="8"/>
        <v>0.42935528120713307</v>
      </c>
      <c r="J26" s="95">
        <f>SUMIFS(WF_T2_DM_DATA[Patient over the age of 18 (L/D)],WF_T2_DM_DATA[Rel_D],Report!$C$54,WF_T2_DM_DATA[OrgID],Report!$C26)</f>
        <v>52670</v>
      </c>
      <c r="K26" s="92">
        <f>SUMIFS(WF_T2_DM_DATA[T2 Diabetes (L/D)],WF_T2_DM_DATA[Rel_D],Report!$C$54,WF_T2_DM_DATA[OrgID],Report!$C26)</f>
        <v>1526</v>
      </c>
      <c r="L26" s="93">
        <f t="shared" si="9"/>
        <v>2.897284981963167E-2</v>
      </c>
      <c r="M26" s="92">
        <f>SUMIFS(WF_T2_DM_DATA[Diabetes care plan agreed (L/D)],WF_T2_DM_DATA[Rel_D],Report!$C$54,WF_T2_DM_DATA[OrgID],Report!$C26)</f>
        <v>324</v>
      </c>
      <c r="N26" s="6">
        <f t="shared" si="3"/>
        <v>0.21231979030144169</v>
      </c>
    </row>
    <row r="27" spans="2:14" x14ac:dyDescent="0.25">
      <c r="B27" s="18" t="s">
        <v>66</v>
      </c>
      <c r="C27" s="4" t="s">
        <v>7</v>
      </c>
      <c r="D27" s="4" t="s">
        <v>65</v>
      </c>
      <c r="E27" s="4">
        <f>SUMIFS(WF_T2_DM_DATA[Currently registered over the age of 17],WF_T2_DM_DATA[Rel_D],Report!$C$54,WF_T2_DM_DATA[OrgID],Report!$C27)</f>
        <v>8807</v>
      </c>
      <c r="F27" s="4">
        <f>SUMIFS(WF_T2_DM_DATA[T2 Diabetes (currently registered)],WF_T2_DM_DATA[Rel_D],Report!$C$54,WF_T2_DM_DATA[OrgID],Report!$C27)</f>
        <v>394</v>
      </c>
      <c r="G27" s="5">
        <f t="shared" ref="G27:G32" si="10">IFERROR(F27/E27,"-")</f>
        <v>4.4737140910639267E-2</v>
      </c>
      <c r="H27" s="4">
        <f>SUMIFS(WF_T2_DM_DATA[Diabetes care plan agreed (currently registered)],WF_T2_DM_DATA[Rel_D],Report!$C$54,WF_T2_DM_DATA[OrgID],Report!$C27)</f>
        <v>5</v>
      </c>
      <c r="I27" s="72">
        <f t="shared" si="8"/>
        <v>1.2690355329949238E-2</v>
      </c>
      <c r="J27" s="70">
        <f>SUMIFS(WF_T2_DM_DATA[Patient over the age of 18 (L/D)],WF_T2_DM_DATA[Rel_D],Report!$C$54,WF_T2_DM_DATA[OrgID],Report!$C27)</f>
        <v>26883</v>
      </c>
      <c r="K27" s="4">
        <f>SUMIFS(WF_T2_DM_DATA[T2 Diabetes (L/D)],WF_T2_DM_DATA[Rel_D],Report!$C$54,WF_T2_DM_DATA[OrgID],Report!$C27)</f>
        <v>742</v>
      </c>
      <c r="L27" s="5">
        <f t="shared" si="9"/>
        <v>2.7601086188297437E-2</v>
      </c>
      <c r="M27" s="4">
        <f>SUMIFS(WF_T2_DM_DATA[Diabetes care plan agreed (L/D)],WF_T2_DM_DATA[Rel_D],Report!$C$54,WF_T2_DM_DATA[OrgID],Report!$C27)</f>
        <v>6</v>
      </c>
      <c r="N27" s="6">
        <f t="shared" si="3"/>
        <v>8.0862533692722376E-3</v>
      </c>
    </row>
    <row r="28" spans="2:14" x14ac:dyDescent="0.25">
      <c r="B28" s="18" t="s">
        <v>67</v>
      </c>
      <c r="C28" s="4" t="s">
        <v>26</v>
      </c>
      <c r="D28" s="4" t="s">
        <v>65</v>
      </c>
      <c r="E28" s="4">
        <f>SUMIFS(WF_T2_DM_DATA[Currently registered over the age of 17],WF_T2_DM_DATA[Rel_D],Report!$C$54,WF_T2_DM_DATA[OrgID],Report!$C28)</f>
        <v>5615</v>
      </c>
      <c r="F28" s="4">
        <f>SUMIFS(WF_T2_DM_DATA[T2 Diabetes (currently registered)],WF_T2_DM_DATA[Rel_D],Report!$C$54,WF_T2_DM_DATA[OrgID],Report!$C28)</f>
        <v>343</v>
      </c>
      <c r="G28" s="5">
        <f t="shared" si="10"/>
        <v>6.1086375779162955E-2</v>
      </c>
      <c r="H28" s="4">
        <f>SUMIFS(WF_T2_DM_DATA[Diabetes care plan agreed (currently registered)],WF_T2_DM_DATA[Rel_D],Report!$C$54,WF_T2_DM_DATA[OrgID],Report!$C28)</f>
        <v>213</v>
      </c>
      <c r="I28" s="72">
        <f t="shared" si="8"/>
        <v>0.62099125364431484</v>
      </c>
      <c r="J28" s="70">
        <f>SUMIFS(WF_T2_DM_DATA[Patient over the age of 18 (L/D)],WF_T2_DM_DATA[Rel_D],Report!$C$54,WF_T2_DM_DATA[OrgID],Report!$C28)</f>
        <v>15690</v>
      </c>
      <c r="K28" s="4">
        <f>SUMIFS(WF_T2_DM_DATA[T2 Diabetes (L/D)],WF_T2_DM_DATA[Rel_D],Report!$C$54,WF_T2_DM_DATA[OrgID],Report!$C28)</f>
        <v>603</v>
      </c>
      <c r="L28" s="5">
        <f t="shared" si="9"/>
        <v>3.8432122370936905E-2</v>
      </c>
      <c r="M28" s="4">
        <f>SUMIFS(WF_T2_DM_DATA[Diabetes care plan agreed (L/D)],WF_T2_DM_DATA[Rel_D],Report!$C$54,WF_T2_DM_DATA[OrgID],Report!$C28)</f>
        <v>229</v>
      </c>
      <c r="N28" s="6">
        <f t="shared" si="3"/>
        <v>0.37976782752902155</v>
      </c>
    </row>
    <row r="29" spans="2:14" x14ac:dyDescent="0.25">
      <c r="B29" s="18" t="s">
        <v>68</v>
      </c>
      <c r="C29" s="4" t="s">
        <v>31</v>
      </c>
      <c r="D29" s="4" t="s">
        <v>65</v>
      </c>
      <c r="E29" s="4">
        <f>SUMIFS(WF_T2_DM_DATA[Currently registered over the age of 17],WF_T2_DM_DATA[Rel_D],Report!$C$54,WF_T2_DM_DATA[OrgID],Report!$C29)</f>
        <v>2833</v>
      </c>
      <c r="F29" s="4">
        <f>SUMIFS(WF_T2_DM_DATA[T2 Diabetes (currently registered)],WF_T2_DM_DATA[Rel_D],Report!$C$54,WF_T2_DM_DATA[OrgID],Report!$C29)</f>
        <v>206</v>
      </c>
      <c r="G29" s="5">
        <f t="shared" si="10"/>
        <v>7.2714436992587367E-2</v>
      </c>
      <c r="H29" s="4">
        <f>SUMIFS(WF_T2_DM_DATA[Diabetes care plan agreed (currently registered)],WF_T2_DM_DATA[Rel_D],Report!$C$54,WF_T2_DM_DATA[OrgID],Report!$C29)</f>
        <v>43</v>
      </c>
      <c r="I29" s="72">
        <f t="shared" si="8"/>
        <v>0.20873786407766989</v>
      </c>
      <c r="J29" s="70">
        <f>SUMIFS(WF_T2_DM_DATA[Patient over the age of 18 (L/D)],WF_T2_DM_DATA[Rel_D],Report!$C$54,WF_T2_DM_DATA[OrgID],Report!$C29)</f>
        <v>11890</v>
      </c>
      <c r="K29" s="4">
        <f>SUMIFS(WF_T2_DM_DATA[T2 Diabetes (L/D)],WF_T2_DM_DATA[Rel_D],Report!$C$54,WF_T2_DM_DATA[OrgID],Report!$C29)</f>
        <v>404</v>
      </c>
      <c r="L29" s="5">
        <f t="shared" si="9"/>
        <v>3.3978132884777121E-2</v>
      </c>
      <c r="M29" s="4">
        <f>SUMIFS(WF_T2_DM_DATA[Diabetes care plan agreed (L/D)],WF_T2_DM_DATA[Rel_D],Report!$C$54,WF_T2_DM_DATA[OrgID],Report!$C29)</f>
        <v>43</v>
      </c>
      <c r="N29" s="6">
        <f t="shared" si="3"/>
        <v>0.10643564356435643</v>
      </c>
    </row>
    <row r="30" spans="2:14" x14ac:dyDescent="0.25">
      <c r="B30" s="18" t="s">
        <v>69</v>
      </c>
      <c r="C30" s="4" t="s">
        <v>21</v>
      </c>
      <c r="D30" s="4" t="s">
        <v>65</v>
      </c>
      <c r="E30" s="4">
        <f>SUMIFS(WF_T2_DM_DATA[Currently registered over the age of 17],WF_T2_DM_DATA[Rel_D],Report!$C$54,WF_T2_DM_DATA[OrgID],Report!$C30)</f>
        <v>6440</v>
      </c>
      <c r="F30" s="4">
        <f>SUMIFS(WF_T2_DM_DATA[T2 Diabetes (currently registered)],WF_T2_DM_DATA[Rel_D],Report!$C$54,WF_T2_DM_DATA[OrgID],Report!$C30)</f>
        <v>490</v>
      </c>
      <c r="G30" s="5">
        <f t="shared" si="10"/>
        <v>7.6086956521739135E-2</v>
      </c>
      <c r="H30" s="4">
        <f>SUMIFS(WF_T2_DM_DATA[Diabetes care plan agreed (currently registered)],WF_T2_DM_DATA[Rel_D],Report!$C$54,WF_T2_DM_DATA[OrgID],Report!$C30)</f>
        <v>83</v>
      </c>
      <c r="I30" s="72">
        <f t="shared" si="8"/>
        <v>0.16938775510204082</v>
      </c>
      <c r="J30" s="70">
        <f>SUMIFS(WF_T2_DM_DATA[Patient over the age of 18 (L/D)],WF_T2_DM_DATA[Rel_D],Report!$C$54,WF_T2_DM_DATA[OrgID],Report!$C30)</f>
        <v>31913</v>
      </c>
      <c r="K30" s="4">
        <f>SUMIFS(WF_T2_DM_DATA[T2 Diabetes (L/D)],WF_T2_DM_DATA[Rel_D],Report!$C$54,WF_T2_DM_DATA[OrgID],Report!$C30)</f>
        <v>1035</v>
      </c>
      <c r="L30" s="5">
        <f t="shared" si="9"/>
        <v>3.243192429417479E-2</v>
      </c>
      <c r="M30" s="4">
        <f>SUMIFS(WF_T2_DM_DATA[Diabetes care plan agreed (L/D)],WF_T2_DM_DATA[Rel_D],Report!$C$54,WF_T2_DM_DATA[OrgID],Report!$C30)</f>
        <v>86</v>
      </c>
      <c r="N30" s="6">
        <f t="shared" si="3"/>
        <v>8.3091787439613526E-2</v>
      </c>
    </row>
    <row r="31" spans="2:14" x14ac:dyDescent="0.25">
      <c r="B31" s="18" t="s">
        <v>70</v>
      </c>
      <c r="C31" s="4" t="s">
        <v>13</v>
      </c>
      <c r="D31" s="4" t="s">
        <v>65</v>
      </c>
      <c r="E31" s="4">
        <f>SUMIFS(WF_T2_DM_DATA[Currently registered over the age of 17],WF_T2_DM_DATA[Rel_D],Report!$C$54,WF_T2_DM_DATA[OrgID],Report!$C31)</f>
        <v>4225</v>
      </c>
      <c r="F31" s="4">
        <f>SUMIFS(WF_T2_DM_DATA[T2 Diabetes (currently registered)],WF_T2_DM_DATA[Rel_D],Report!$C$54,WF_T2_DM_DATA[OrgID],Report!$C31)</f>
        <v>356</v>
      </c>
      <c r="G31" s="5">
        <f t="shared" si="10"/>
        <v>8.4260355029585801E-2</v>
      </c>
      <c r="H31" s="4">
        <f>SUMIFS(WF_T2_DM_DATA[Diabetes care plan agreed (currently registered)],WF_T2_DM_DATA[Rel_D],Report!$C$54,WF_T2_DM_DATA[OrgID],Report!$C31)</f>
        <v>38</v>
      </c>
      <c r="I31" s="72">
        <f t="shared" si="8"/>
        <v>0.10674157303370786</v>
      </c>
      <c r="J31" s="70">
        <f>SUMIFS(WF_T2_DM_DATA[Patient over the age of 18 (L/D)],WF_T2_DM_DATA[Rel_D],Report!$C$54,WF_T2_DM_DATA[OrgID],Report!$C31)</f>
        <v>13290</v>
      </c>
      <c r="K31" s="4">
        <f>SUMIFS(WF_T2_DM_DATA[T2 Diabetes (L/D)],WF_T2_DM_DATA[Rel_D],Report!$C$54,WF_T2_DM_DATA[OrgID],Report!$C31)</f>
        <v>704</v>
      </c>
      <c r="L31" s="5">
        <f t="shared" si="9"/>
        <v>5.2972159518434911E-2</v>
      </c>
      <c r="M31" s="4">
        <f>SUMIFS(WF_T2_DM_DATA[Diabetes care plan agreed (L/D)],WF_T2_DM_DATA[Rel_D],Report!$C$54,WF_T2_DM_DATA[OrgID],Report!$C31)</f>
        <v>38</v>
      </c>
      <c r="N31" s="6">
        <f t="shared" si="3"/>
        <v>5.3977272727272728E-2</v>
      </c>
    </row>
    <row r="32" spans="2:14" ht="15.75" thickBot="1" x14ac:dyDescent="0.3">
      <c r="B32" s="86" t="s">
        <v>71</v>
      </c>
      <c r="C32" s="87" t="s">
        <v>72</v>
      </c>
      <c r="D32" s="87" t="s">
        <v>65</v>
      </c>
      <c r="E32" s="87">
        <f>SUMIFS(WF_T2_DM_DATA[Currently registered over the age of 17],WF_T2_DM_DATA[Rel_D],Report!$C$54,WF_T2_DM_DATA[OrgID],Report!$C32)</f>
        <v>7884</v>
      </c>
      <c r="F32" s="87">
        <f>SUMIFS(WF_T2_DM_DATA[T2 Diabetes (currently registered)],WF_T2_DM_DATA[Rel_D],Report!$C$54,WF_T2_DM_DATA[OrgID],Report!$C32)</f>
        <v>637</v>
      </c>
      <c r="G32" s="88">
        <f t="shared" si="10"/>
        <v>8.0796549974632162E-2</v>
      </c>
      <c r="H32" s="87">
        <f>SUMIFS(WF_T2_DM_DATA[Diabetes care plan agreed (currently registered)],WF_T2_DM_DATA[Rel_D],Report!$C$54,WF_T2_DM_DATA[OrgID],Report!$C32)</f>
        <v>2</v>
      </c>
      <c r="I32" s="89">
        <f t="shared" si="8"/>
        <v>3.1397174254317113E-3</v>
      </c>
      <c r="J32" s="90">
        <f>SUMIFS(WF_T2_DM_DATA[Patient over the age of 18 (L/D)],WF_T2_DM_DATA[Rel_D],Report!$C$54,WF_T2_DM_DATA[OrgID],Report!$C32)</f>
        <v>12904</v>
      </c>
      <c r="K32" s="87">
        <f>SUMIFS(WF_T2_DM_DATA[T2 Diabetes (L/D)],WF_T2_DM_DATA[Rel_D],Report!$C$54,WF_T2_DM_DATA[OrgID],Report!$C32)</f>
        <v>963</v>
      </c>
      <c r="L32" s="88">
        <f t="shared" si="9"/>
        <v>7.4628022318660878E-2</v>
      </c>
      <c r="M32" s="87">
        <f>SUMIFS(WF_T2_DM_DATA[Diabetes care plan agreed (L/D)],WF_T2_DM_DATA[Rel_D],Report!$C$54,WF_T2_DM_DATA[OrgID],Report!$C32)</f>
        <v>2</v>
      </c>
      <c r="N32" s="6">
        <f t="shared" si="3"/>
        <v>2.0768431983385254E-3</v>
      </c>
    </row>
    <row r="33" spans="2:14" ht="15.75" thickBot="1" x14ac:dyDescent="0.3">
      <c r="B33" s="111" t="s">
        <v>73</v>
      </c>
      <c r="C33" s="112" t="s">
        <v>65</v>
      </c>
      <c r="D33" s="112" t="s">
        <v>65</v>
      </c>
      <c r="E33" s="112">
        <f>SUM(E26:E32)</f>
        <v>47494</v>
      </c>
      <c r="F33" s="112">
        <f>SUM(F26:F32)</f>
        <v>3155</v>
      </c>
      <c r="G33" s="113">
        <f>IFERROR(F33/E33,"-")</f>
        <v>6.6429443719206643E-2</v>
      </c>
      <c r="H33" s="112">
        <f>SUM(H26:H32)</f>
        <v>697</v>
      </c>
      <c r="I33" s="114">
        <f t="shared" ref="I33:I39" si="11">IFERROR(H33/F33,"-")</f>
        <v>0.22091917591125199</v>
      </c>
      <c r="J33" s="115">
        <f>SUM(J26:J32)</f>
        <v>165240</v>
      </c>
      <c r="K33" s="112">
        <f>SUM(K26:K32)</f>
        <v>5977</v>
      </c>
      <c r="L33" s="113">
        <f t="shared" ref="L33:L39" si="12">IFERROR(K33/J33,"-")</f>
        <v>3.6171629145485357E-2</v>
      </c>
      <c r="M33" s="112">
        <f>SUM(M26:M32)</f>
        <v>728</v>
      </c>
      <c r="N33" s="10">
        <f>IFERROR(M33/K33,"-")</f>
        <v>0.12180023423121968</v>
      </c>
    </row>
    <row r="34" spans="2:14" x14ac:dyDescent="0.25">
      <c r="B34" s="91" t="s">
        <v>74</v>
      </c>
      <c r="C34" s="92" t="s">
        <v>16</v>
      </c>
      <c r="D34" s="92" t="s">
        <v>75</v>
      </c>
      <c r="E34" s="92">
        <f>SUMIFS(WF_T2_DM_DATA[Currently registered over the age of 17],WF_T2_DM_DATA[Rel_D],Report!$C$54,WF_T2_DM_DATA[OrgID],Report!$C34)</f>
        <v>5388</v>
      </c>
      <c r="F34" s="92">
        <f>SUMIFS(WF_T2_DM_DATA[T2 Diabetes (currently registered)],WF_T2_DM_DATA[Rel_D],Report!$C$54,WF_T2_DM_DATA[OrgID],Report!$C34)</f>
        <v>304</v>
      </c>
      <c r="G34" s="93">
        <f>IFERROR(F34/E34,"-")</f>
        <v>5.6421677802524127E-2</v>
      </c>
      <c r="H34" s="92">
        <f>SUMIFS(WF_T2_DM_DATA[Diabetes care plan agreed (currently registered)],WF_T2_DM_DATA[Rel_D],Report!$C$54,WF_T2_DM_DATA[OrgID],Report!$C34)</f>
        <v>37</v>
      </c>
      <c r="I34" s="94">
        <f t="shared" si="11"/>
        <v>0.12171052631578948</v>
      </c>
      <c r="J34" s="95">
        <f>SUMIFS(WF_T2_DM_DATA[Patient over the age of 18 (L/D)],WF_T2_DM_DATA[Rel_D],Report!$C$54,WF_T2_DM_DATA[OrgID],Report!$C34)</f>
        <v>18012</v>
      </c>
      <c r="K34" s="92">
        <f>SUMIFS(WF_T2_DM_DATA[T2 Diabetes (L/D)],WF_T2_DM_DATA[Rel_D],Report!$C$54,WF_T2_DM_DATA[OrgID],Report!$C34)</f>
        <v>639</v>
      </c>
      <c r="L34" s="93">
        <f t="shared" si="12"/>
        <v>3.5476349100599602E-2</v>
      </c>
      <c r="M34" s="92">
        <f>SUMIFS(WF_T2_DM_DATA[Diabetes care plan agreed (L/D)],WF_T2_DM_DATA[Rel_D],Report!$C$54,WF_T2_DM_DATA[OrgID],Report!$C34)</f>
        <v>37</v>
      </c>
      <c r="N34" s="6">
        <f t="shared" si="3"/>
        <v>5.7902973395931145E-2</v>
      </c>
    </row>
    <row r="35" spans="2:14" x14ac:dyDescent="0.25">
      <c r="B35" s="18" t="s">
        <v>76</v>
      </c>
      <c r="C35" s="4" t="s">
        <v>8</v>
      </c>
      <c r="D35" s="4" t="s">
        <v>75</v>
      </c>
      <c r="E35" s="4">
        <f>SUMIFS(WF_T2_DM_DATA[Currently registered over the age of 17],WF_T2_DM_DATA[Rel_D],Report!$C$54,WF_T2_DM_DATA[OrgID],Report!$C35)</f>
        <v>1716</v>
      </c>
      <c r="F35" s="4">
        <f>SUMIFS(WF_T2_DM_DATA[T2 Diabetes (currently registered)],WF_T2_DM_DATA[Rel_D],Report!$C$54,WF_T2_DM_DATA[OrgID],Report!$C35)</f>
        <v>131</v>
      </c>
      <c r="G35" s="5">
        <f t="shared" ref="G35:G39" si="13">IFERROR(F35/E35,"-")</f>
        <v>7.6340326340326337E-2</v>
      </c>
      <c r="H35" s="4">
        <f>SUMIFS(WF_T2_DM_DATA[Diabetes care plan agreed (currently registered)],WF_T2_DM_DATA[Rel_D],Report!$C$54,WF_T2_DM_DATA[OrgID],Report!$C35)</f>
        <v>94</v>
      </c>
      <c r="I35" s="72">
        <f t="shared" si="11"/>
        <v>0.71755725190839692</v>
      </c>
      <c r="J35" s="70">
        <f>SUMIFS(WF_T2_DM_DATA[Patient over the age of 18 (L/D)],WF_T2_DM_DATA[Rel_D],Report!$C$54,WF_T2_DM_DATA[OrgID],Report!$C35)</f>
        <v>8288</v>
      </c>
      <c r="K35" s="4">
        <f>SUMIFS(WF_T2_DM_DATA[T2 Diabetes (L/D)],WF_T2_DM_DATA[Rel_D],Report!$C$54,WF_T2_DM_DATA[OrgID],Report!$C35)</f>
        <v>395</v>
      </c>
      <c r="L35" s="5">
        <f t="shared" si="12"/>
        <v>4.7659266409266411E-2</v>
      </c>
      <c r="M35" s="4">
        <f>SUMIFS(WF_T2_DM_DATA[Diabetes care plan agreed (L/D)],WF_T2_DM_DATA[Rel_D],Report!$C$54,WF_T2_DM_DATA[OrgID],Report!$C35)</f>
        <v>96</v>
      </c>
      <c r="N35" s="6">
        <f t="shared" si="3"/>
        <v>0.24303797468354429</v>
      </c>
    </row>
    <row r="36" spans="2:14" x14ac:dyDescent="0.25">
      <c r="B36" s="18" t="s">
        <v>77</v>
      </c>
      <c r="C36" s="4" t="s">
        <v>28</v>
      </c>
      <c r="D36" s="4" t="s">
        <v>75</v>
      </c>
      <c r="E36" s="4">
        <f>SUMIFS(WF_T2_DM_DATA[Currently registered over the age of 17],WF_T2_DM_DATA[Rel_D],Report!$C$54,WF_T2_DM_DATA[OrgID],Report!$C36)</f>
        <v>3109</v>
      </c>
      <c r="F36" s="4">
        <f>SUMIFS(WF_T2_DM_DATA[T2 Diabetes (currently registered)],WF_T2_DM_DATA[Rel_D],Report!$C$54,WF_T2_DM_DATA[OrgID],Report!$C36)</f>
        <v>255</v>
      </c>
      <c r="G36" s="5">
        <f t="shared" si="13"/>
        <v>8.2019942103570276E-2</v>
      </c>
      <c r="H36" s="4">
        <f>SUMIFS(WF_T2_DM_DATA[Diabetes care plan agreed (currently registered)],WF_T2_DM_DATA[Rel_D],Report!$C$54,WF_T2_DM_DATA[OrgID],Report!$C36)</f>
        <v>145</v>
      </c>
      <c r="I36" s="72">
        <f t="shared" si="11"/>
        <v>0.56862745098039214</v>
      </c>
      <c r="J36" s="70">
        <f>SUMIFS(WF_T2_DM_DATA[Patient over the age of 18 (L/D)],WF_T2_DM_DATA[Rel_D],Report!$C$54,WF_T2_DM_DATA[OrgID],Report!$C36)</f>
        <v>11000</v>
      </c>
      <c r="K36" s="4">
        <f>SUMIFS(WF_T2_DM_DATA[T2 Diabetes (L/D)],WF_T2_DM_DATA[Rel_D],Report!$C$54,WF_T2_DM_DATA[OrgID],Report!$C36)</f>
        <v>563</v>
      </c>
      <c r="L36" s="5">
        <f t="shared" si="12"/>
        <v>5.1181818181818182E-2</v>
      </c>
      <c r="M36" s="4">
        <f>SUMIFS(WF_T2_DM_DATA[Diabetes care plan agreed (L/D)],WF_T2_DM_DATA[Rel_D],Report!$C$54,WF_T2_DM_DATA[OrgID],Report!$C36)</f>
        <v>147</v>
      </c>
      <c r="N36" s="6">
        <f t="shared" si="3"/>
        <v>0.261101243339254</v>
      </c>
    </row>
    <row r="37" spans="2:14" x14ac:dyDescent="0.25">
      <c r="B37" s="18" t="s">
        <v>78</v>
      </c>
      <c r="C37" s="4" t="s">
        <v>17</v>
      </c>
      <c r="D37" s="4" t="s">
        <v>75</v>
      </c>
      <c r="E37" s="4">
        <f>SUMIFS(WF_T2_DM_DATA[Currently registered over the age of 17],WF_T2_DM_DATA[Rel_D],Report!$C$54,WF_T2_DM_DATA[OrgID],Report!$C37)</f>
        <v>4752</v>
      </c>
      <c r="F37" s="4">
        <f>SUMIFS(WF_T2_DM_DATA[T2 Diabetes (currently registered)],WF_T2_DM_DATA[Rel_D],Report!$C$54,WF_T2_DM_DATA[OrgID],Report!$C37)</f>
        <v>410</v>
      </c>
      <c r="G37" s="5">
        <f t="shared" si="13"/>
        <v>8.6279461279461275E-2</v>
      </c>
      <c r="H37" s="4">
        <f>SUMIFS(WF_T2_DM_DATA[Diabetes care plan agreed (currently registered)],WF_T2_DM_DATA[Rel_D],Report!$C$54,WF_T2_DM_DATA[OrgID],Report!$C37)</f>
        <v>84</v>
      </c>
      <c r="I37" s="72">
        <f t="shared" si="11"/>
        <v>0.20487804878048779</v>
      </c>
      <c r="J37" s="70">
        <f>SUMIFS(WF_T2_DM_DATA[Patient over the age of 18 (L/D)],WF_T2_DM_DATA[Rel_D],Report!$C$54,WF_T2_DM_DATA[OrgID],Report!$C37)</f>
        <v>8912</v>
      </c>
      <c r="K37" s="4">
        <f>SUMIFS(WF_T2_DM_DATA[T2 Diabetes (L/D)],WF_T2_DM_DATA[Rel_D],Report!$C$54,WF_T2_DM_DATA[OrgID],Report!$C37)</f>
        <v>677</v>
      </c>
      <c r="L37" s="5">
        <f t="shared" si="12"/>
        <v>7.5964991023339312E-2</v>
      </c>
      <c r="M37" s="4">
        <f>SUMIFS(WF_T2_DM_DATA[Diabetes care plan agreed (L/D)],WF_T2_DM_DATA[Rel_D],Report!$C$54,WF_T2_DM_DATA[OrgID],Report!$C37)</f>
        <v>87</v>
      </c>
      <c r="N37" s="6">
        <f t="shared" si="3"/>
        <v>0.12850812407680945</v>
      </c>
    </row>
    <row r="38" spans="2:14" x14ac:dyDescent="0.25">
      <c r="B38" s="18" t="s">
        <v>79</v>
      </c>
      <c r="C38" s="4" t="s">
        <v>23</v>
      </c>
      <c r="D38" s="4" t="s">
        <v>75</v>
      </c>
      <c r="E38" s="4">
        <f>SUMIFS(WF_T2_DM_DATA[Currently registered over the age of 17],WF_T2_DM_DATA[Rel_D],Report!$C$54,WF_T2_DM_DATA[OrgID],Report!$C38)</f>
        <v>12058</v>
      </c>
      <c r="F38" s="4">
        <f>SUMIFS(WF_T2_DM_DATA[T2 Diabetes (currently registered)],WF_T2_DM_DATA[Rel_D],Report!$C$54,WF_T2_DM_DATA[OrgID],Report!$C38)</f>
        <v>838</v>
      </c>
      <c r="G38" s="5">
        <f t="shared" si="13"/>
        <v>6.9497429092718527E-2</v>
      </c>
      <c r="H38" s="4">
        <f>SUMIFS(WF_T2_DM_DATA[Diabetes care plan agreed (currently registered)],WF_T2_DM_DATA[Rel_D],Report!$C$54,WF_T2_DM_DATA[OrgID],Report!$C38)</f>
        <v>4</v>
      </c>
      <c r="I38" s="72">
        <f t="shared" si="11"/>
        <v>4.7732696897374704E-3</v>
      </c>
      <c r="J38" s="70">
        <f>SUMIFS(WF_T2_DM_DATA[Patient over the age of 18 (L/D)],WF_T2_DM_DATA[Rel_D],Report!$C$54,WF_T2_DM_DATA[OrgID],Report!$C38)</f>
        <v>37547</v>
      </c>
      <c r="K38" s="4">
        <f>SUMIFS(WF_T2_DM_DATA[T2 Diabetes (L/D)],WF_T2_DM_DATA[Rel_D],Report!$C$54,WF_T2_DM_DATA[OrgID],Report!$C38)</f>
        <v>1622</v>
      </c>
      <c r="L38" s="5">
        <f t="shared" si="12"/>
        <v>4.319919034809705E-2</v>
      </c>
      <c r="M38" s="4">
        <f>SUMIFS(WF_T2_DM_DATA[Diabetes care plan agreed (L/D)],WF_T2_DM_DATA[Rel_D],Report!$C$54,WF_T2_DM_DATA[OrgID],Report!$C38)</f>
        <v>4</v>
      </c>
      <c r="N38" s="6">
        <f t="shared" si="3"/>
        <v>2.4660912453760789E-3</v>
      </c>
    </row>
    <row r="39" spans="2:14" ht="15.75" thickBot="1" x14ac:dyDescent="0.3">
      <c r="B39" s="86" t="s">
        <v>80</v>
      </c>
      <c r="C39" s="87" t="s">
        <v>29</v>
      </c>
      <c r="D39" s="87" t="s">
        <v>75</v>
      </c>
      <c r="E39" s="87">
        <f>SUMIFS(WF_T2_DM_DATA[Currently registered over the age of 17],WF_T2_DM_DATA[Rel_D],Report!$C$54,WF_T2_DM_DATA[OrgID],Report!$C39)</f>
        <v>2929</v>
      </c>
      <c r="F39" s="87">
        <f>SUMIFS(WF_T2_DM_DATA[T2 Diabetes (currently registered)],WF_T2_DM_DATA[Rel_D],Report!$C$54,WF_T2_DM_DATA[OrgID],Report!$C39)</f>
        <v>201</v>
      </c>
      <c r="G39" s="88">
        <f t="shared" si="13"/>
        <v>6.862410378968932E-2</v>
      </c>
      <c r="H39" s="87">
        <f>SUMIFS(WF_T2_DM_DATA[Diabetes care plan agreed (currently registered)],WF_T2_DM_DATA[Rel_D],Report!$C$54,WF_T2_DM_DATA[OrgID],Report!$C39)</f>
        <v>11</v>
      </c>
      <c r="I39" s="89">
        <f t="shared" si="11"/>
        <v>5.4726368159203981E-2</v>
      </c>
      <c r="J39" s="90">
        <f>SUMIFS(WF_T2_DM_DATA[Patient over the age of 18 (L/D)],WF_T2_DM_DATA[Rel_D],Report!$C$54,WF_T2_DM_DATA[OrgID],Report!$C39)</f>
        <v>11240</v>
      </c>
      <c r="K39" s="87">
        <f>SUMIFS(WF_T2_DM_DATA[T2 Diabetes (L/D)],WF_T2_DM_DATA[Rel_D],Report!$C$54,WF_T2_DM_DATA[OrgID],Report!$C39)</f>
        <v>395</v>
      </c>
      <c r="L39" s="88">
        <f t="shared" si="12"/>
        <v>3.5142348754448396E-2</v>
      </c>
      <c r="M39" s="87">
        <f>SUMIFS(WF_T2_DM_DATA[Diabetes care plan agreed (L/D)],WF_T2_DM_DATA[Rel_D],Report!$C$54,WF_T2_DM_DATA[OrgID],Report!$C39)</f>
        <v>12</v>
      </c>
      <c r="N39" s="6">
        <f t="shared" si="3"/>
        <v>3.0379746835443037E-2</v>
      </c>
    </row>
    <row r="40" spans="2:14" ht="15.75" thickBot="1" x14ac:dyDescent="0.3">
      <c r="B40" s="116" t="s">
        <v>81</v>
      </c>
      <c r="C40" s="117" t="s">
        <v>75</v>
      </c>
      <c r="D40" s="117" t="s">
        <v>75</v>
      </c>
      <c r="E40" s="117">
        <f>SUM(E34:E39)</f>
        <v>29952</v>
      </c>
      <c r="F40" s="117">
        <f>SUM(F34:F39)</f>
        <v>2139</v>
      </c>
      <c r="G40" s="118">
        <f>IFERROR(F40/E40,"-")</f>
        <v>7.1414262820512817E-2</v>
      </c>
      <c r="H40" s="117">
        <f>SUM(H34:H39)</f>
        <v>375</v>
      </c>
      <c r="I40" s="119">
        <f t="shared" ref="I40:I45" si="14">IFERROR(H40/F40,"-")</f>
        <v>0.17531556802244039</v>
      </c>
      <c r="J40" s="120">
        <f>SUM(J34:J39)</f>
        <v>94999</v>
      </c>
      <c r="K40" s="117">
        <f>SUM(K34:K39)</f>
        <v>4291</v>
      </c>
      <c r="L40" s="118">
        <f t="shared" ref="L40:L45" si="15">IFERROR(K40/J40,"-")</f>
        <v>4.5168896514700158E-2</v>
      </c>
      <c r="M40" s="117">
        <f>SUM(M34:M39)</f>
        <v>383</v>
      </c>
      <c r="N40" s="11">
        <f>IFERROR(M40/K40,"-")</f>
        <v>8.9256583546958757E-2</v>
      </c>
    </row>
    <row r="41" spans="2:14" x14ac:dyDescent="0.25">
      <c r="B41" s="91" t="s">
        <v>82</v>
      </c>
      <c r="C41" s="92" t="s">
        <v>14</v>
      </c>
      <c r="D41" s="92" t="s">
        <v>83</v>
      </c>
      <c r="E41" s="92">
        <f>SUMIFS(WF_T2_DM_DATA[Currently registered over the age of 17],WF_T2_DM_DATA[Rel_D],Report!$C$54,WF_T2_DM_DATA[OrgID],Report!$C41)</f>
        <v>11979</v>
      </c>
      <c r="F41" s="92">
        <f>SUMIFS(WF_T2_DM_DATA[T2 Diabetes (currently registered)],WF_T2_DM_DATA[Rel_D],Report!$C$54,WF_T2_DM_DATA[OrgID],Report!$C41)</f>
        <v>654</v>
      </c>
      <c r="G41" s="93">
        <f>IFERROR(F41/E41,"-")</f>
        <v>5.4595542198847984E-2</v>
      </c>
      <c r="H41" s="92">
        <f>SUMIFS(WF_T2_DM_DATA[Diabetes care plan agreed (currently registered)],WF_T2_DM_DATA[Rel_D],Report!$C$54,WF_T2_DM_DATA[OrgID],Report!$C41)</f>
        <v>312</v>
      </c>
      <c r="I41" s="94">
        <f t="shared" si="14"/>
        <v>0.47706422018348627</v>
      </c>
      <c r="J41" s="95">
        <f>SUMIFS(WF_T2_DM_DATA[Patient over the age of 18 (L/D)],WF_T2_DM_DATA[Rel_D],Report!$C$54,WF_T2_DM_DATA[OrgID],Report!$C41)</f>
        <v>38791</v>
      </c>
      <c r="K41" s="92">
        <f>SUMIFS(WF_T2_DM_DATA[T2 Diabetes (L/D)],WF_T2_DM_DATA[Rel_D],Report!$C$54,WF_T2_DM_DATA[OrgID],Report!$C41)</f>
        <v>1447</v>
      </c>
      <c r="L41" s="93">
        <f t="shared" si="15"/>
        <v>3.7302467067103197E-2</v>
      </c>
      <c r="M41" s="92">
        <f>SUMIFS(WF_T2_DM_DATA[Diabetes care plan agreed (L/D)],WF_T2_DM_DATA[Rel_D],Report!$C$54,WF_T2_DM_DATA[OrgID],Report!$C41)</f>
        <v>316</v>
      </c>
      <c r="N41" s="6">
        <f t="shared" si="3"/>
        <v>0.21838286109191429</v>
      </c>
    </row>
    <row r="42" spans="2:14" x14ac:dyDescent="0.25">
      <c r="B42" s="18" t="s">
        <v>84</v>
      </c>
      <c r="C42" s="4" t="s">
        <v>30</v>
      </c>
      <c r="D42" s="4" t="s">
        <v>83</v>
      </c>
      <c r="E42" s="4">
        <f>SUMIFS(WF_T2_DM_DATA[Currently registered over the age of 17],WF_T2_DM_DATA[Rel_D],Report!$C$54,WF_T2_DM_DATA[OrgID],Report!$C42)</f>
        <v>2200</v>
      </c>
      <c r="F42" s="4">
        <f>SUMIFS(WF_T2_DM_DATA[T2 Diabetes (currently registered)],WF_T2_DM_DATA[Rel_D],Report!$C$54,WF_T2_DM_DATA[OrgID],Report!$C42)</f>
        <v>195</v>
      </c>
      <c r="G42" s="5">
        <f t="shared" ref="G42:G45" si="16">IFERROR(F42/E42,"-")</f>
        <v>8.8636363636363638E-2</v>
      </c>
      <c r="H42" s="4">
        <f>SUMIFS(WF_T2_DM_DATA[Diabetes care plan agreed (currently registered)],WF_T2_DM_DATA[Rel_D],Report!$C$54,WF_T2_DM_DATA[OrgID],Report!$C42)</f>
        <v>134</v>
      </c>
      <c r="I42" s="72">
        <f t="shared" si="14"/>
        <v>0.68717948717948718</v>
      </c>
      <c r="J42" s="70">
        <f>SUMIFS(WF_T2_DM_DATA[Patient over the age of 18 (L/D)],WF_T2_DM_DATA[Rel_D],Report!$C$54,WF_T2_DM_DATA[OrgID],Report!$C42)</f>
        <v>5154</v>
      </c>
      <c r="K42" s="4">
        <f>SUMIFS(WF_T2_DM_DATA[T2 Diabetes (L/D)],WF_T2_DM_DATA[Rel_D],Report!$C$54,WF_T2_DM_DATA[OrgID],Report!$C42)</f>
        <v>352</v>
      </c>
      <c r="L42" s="5">
        <f t="shared" si="15"/>
        <v>6.82964687621265E-2</v>
      </c>
      <c r="M42" s="4">
        <f>SUMIFS(WF_T2_DM_DATA[Diabetes care plan agreed (L/D)],WF_T2_DM_DATA[Rel_D],Report!$C$54,WF_T2_DM_DATA[OrgID],Report!$C42)</f>
        <v>143</v>
      </c>
      <c r="N42" s="6">
        <f t="shared" si="3"/>
        <v>0.40625</v>
      </c>
    </row>
    <row r="43" spans="2:14" x14ac:dyDescent="0.25">
      <c r="B43" s="18" t="s">
        <v>85</v>
      </c>
      <c r="C43" s="4" t="s">
        <v>0</v>
      </c>
      <c r="D43" s="4" t="s">
        <v>83</v>
      </c>
      <c r="E43" s="4">
        <f>SUMIFS(WF_T2_DM_DATA[Currently registered over the age of 17],WF_T2_DM_DATA[Rel_D],Report!$C$54,WF_T2_DM_DATA[OrgID],Report!$C43)</f>
        <v>6285</v>
      </c>
      <c r="F43" s="4">
        <f>SUMIFS(WF_T2_DM_DATA[T2 Diabetes (currently registered)],WF_T2_DM_DATA[Rel_D],Report!$C$54,WF_T2_DM_DATA[OrgID],Report!$C43)</f>
        <v>521</v>
      </c>
      <c r="G43" s="5">
        <f t="shared" si="16"/>
        <v>8.2895783611774063E-2</v>
      </c>
      <c r="H43" s="4">
        <f>SUMIFS(WF_T2_DM_DATA[Diabetes care plan agreed (currently registered)],WF_T2_DM_DATA[Rel_D],Report!$C$54,WF_T2_DM_DATA[OrgID],Report!$C43)</f>
        <v>51</v>
      </c>
      <c r="I43" s="72">
        <f t="shared" si="14"/>
        <v>9.7888675623800381E-2</v>
      </c>
      <c r="J43" s="70">
        <f>SUMIFS(WF_T2_DM_DATA[Patient over the age of 18 (L/D)],WF_T2_DM_DATA[Rel_D],Report!$C$54,WF_T2_DM_DATA[OrgID],Report!$C43)</f>
        <v>12680</v>
      </c>
      <c r="K43" s="4">
        <f>SUMIFS(WF_T2_DM_DATA[T2 Diabetes (L/D)],WF_T2_DM_DATA[Rel_D],Report!$C$54,WF_T2_DM_DATA[OrgID],Report!$C43)</f>
        <v>904</v>
      </c>
      <c r="L43" s="5">
        <f t="shared" si="15"/>
        <v>7.1293375394321762E-2</v>
      </c>
      <c r="M43" s="4">
        <f>SUMIFS(WF_T2_DM_DATA[Diabetes care plan agreed (L/D)],WF_T2_DM_DATA[Rel_D],Report!$C$54,WF_T2_DM_DATA[OrgID],Report!$C43)</f>
        <v>51</v>
      </c>
      <c r="N43" s="6">
        <f t="shared" si="3"/>
        <v>5.641592920353982E-2</v>
      </c>
    </row>
    <row r="44" spans="2:14" x14ac:dyDescent="0.25">
      <c r="B44" s="18" t="s">
        <v>86</v>
      </c>
      <c r="C44" s="4" t="s">
        <v>12</v>
      </c>
      <c r="D44" s="4" t="s">
        <v>83</v>
      </c>
      <c r="E44" s="4">
        <f>SUMIFS(WF_T2_DM_DATA[Currently registered over the age of 17],WF_T2_DM_DATA[Rel_D],Report!$C$54,WF_T2_DM_DATA[OrgID],Report!$C44)</f>
        <v>4654</v>
      </c>
      <c r="F44" s="4">
        <f>SUMIFS(WF_T2_DM_DATA[T2 Diabetes (currently registered)],WF_T2_DM_DATA[Rel_D],Report!$C$54,WF_T2_DM_DATA[OrgID],Report!$C44)</f>
        <v>309</v>
      </c>
      <c r="G44" s="5">
        <f t="shared" si="16"/>
        <v>6.6394499355393211E-2</v>
      </c>
      <c r="H44" s="4">
        <f>SUMIFS(WF_T2_DM_DATA[Diabetes care plan agreed (currently registered)],WF_T2_DM_DATA[Rel_D],Report!$C$54,WF_T2_DM_DATA[OrgID],Report!$C44)</f>
        <v>53</v>
      </c>
      <c r="I44" s="72">
        <f t="shared" si="14"/>
        <v>0.17152103559870549</v>
      </c>
      <c r="J44" s="70">
        <f>SUMIFS(WF_T2_DM_DATA[Patient over the age of 18 (L/D)],WF_T2_DM_DATA[Rel_D],Report!$C$54,WF_T2_DM_DATA[OrgID],Report!$C44)</f>
        <v>9027</v>
      </c>
      <c r="K44" s="4">
        <f>SUMIFS(WF_T2_DM_DATA[T2 Diabetes (L/D)],WF_T2_DM_DATA[Rel_D],Report!$C$54,WF_T2_DM_DATA[OrgID],Report!$C44)</f>
        <v>545</v>
      </c>
      <c r="L44" s="5">
        <f t="shared" si="15"/>
        <v>6.0374432258779219E-2</v>
      </c>
      <c r="M44" s="4">
        <f>SUMIFS(WF_T2_DM_DATA[Diabetes care plan agreed (L/D)],WF_T2_DM_DATA[Rel_D],Report!$C$54,WF_T2_DM_DATA[OrgID],Report!$C44)</f>
        <v>54</v>
      </c>
      <c r="N44" s="6">
        <f t="shared" si="3"/>
        <v>9.9082568807339455E-2</v>
      </c>
    </row>
    <row r="45" spans="2:14" ht="15.75" thickBot="1" x14ac:dyDescent="0.3">
      <c r="B45" s="86" t="s">
        <v>87</v>
      </c>
      <c r="C45" s="87" t="s">
        <v>20</v>
      </c>
      <c r="D45" s="87" t="s">
        <v>83</v>
      </c>
      <c r="E45" s="87">
        <f>SUMIFS(WF_T2_DM_DATA[Currently registered over the age of 17],WF_T2_DM_DATA[Rel_D],Report!$C$54,WF_T2_DM_DATA[OrgID],Report!$C45)</f>
        <v>7195</v>
      </c>
      <c r="F45" s="87">
        <f>SUMIFS(WF_T2_DM_DATA[T2 Diabetes (currently registered)],WF_T2_DM_DATA[Rel_D],Report!$C$54,WF_T2_DM_DATA[OrgID],Report!$C45)</f>
        <v>489</v>
      </c>
      <c r="G45" s="88">
        <f t="shared" si="16"/>
        <v>6.7963863794301596E-2</v>
      </c>
      <c r="H45" s="87">
        <f>SUMIFS(WF_T2_DM_DATA[Diabetes care plan agreed (currently registered)],WF_T2_DM_DATA[Rel_D],Report!$C$54,WF_T2_DM_DATA[OrgID],Report!$C45)</f>
        <v>33</v>
      </c>
      <c r="I45" s="89">
        <f t="shared" si="14"/>
        <v>6.7484662576687116E-2</v>
      </c>
      <c r="J45" s="90">
        <f>SUMIFS(WF_T2_DM_DATA[Patient over the age of 18 (L/D)],WF_T2_DM_DATA[Rel_D],Report!$C$54,WF_T2_DM_DATA[OrgID],Report!$C45)</f>
        <v>17970</v>
      </c>
      <c r="K45" s="87">
        <f>SUMIFS(WF_T2_DM_DATA[T2 Diabetes (L/D)],WF_T2_DM_DATA[Rel_D],Report!$C$54,WF_T2_DM_DATA[OrgID],Report!$C45)</f>
        <v>1058</v>
      </c>
      <c r="L45" s="88">
        <f t="shared" si="15"/>
        <v>5.887590428491931E-2</v>
      </c>
      <c r="M45" s="87">
        <f>SUMIFS(WF_T2_DM_DATA[Diabetes care plan agreed (L/D)],WF_T2_DM_DATA[Rel_D],Report!$C$54,WF_T2_DM_DATA[OrgID],Report!$C45)</f>
        <v>33</v>
      </c>
      <c r="N45" s="6">
        <f t="shared" si="3"/>
        <v>3.1190926275992438E-2</v>
      </c>
    </row>
    <row r="46" spans="2:14" ht="15.75" thickBot="1" x14ac:dyDescent="0.3">
      <c r="B46" s="121" t="s">
        <v>88</v>
      </c>
      <c r="C46" s="122" t="s">
        <v>83</v>
      </c>
      <c r="D46" s="122" t="s">
        <v>83</v>
      </c>
      <c r="E46" s="122">
        <f>SUM(E41:E45)</f>
        <v>32313</v>
      </c>
      <c r="F46" s="122">
        <f>SUM(F41:F45)</f>
        <v>2168</v>
      </c>
      <c r="G46" s="123">
        <f>IFERROR(F46/E46,"-")</f>
        <v>6.7093739361866744E-2</v>
      </c>
      <c r="H46" s="122">
        <f>SUM(H41:H45)</f>
        <v>583</v>
      </c>
      <c r="I46" s="124">
        <f t="shared" ref="I46:I51" si="17">IFERROR(H46/F46,"-")</f>
        <v>0.26891143911439114</v>
      </c>
      <c r="J46" s="125">
        <f>SUM(J41:J45)</f>
        <v>83622</v>
      </c>
      <c r="K46" s="122">
        <f>SUM(K41:K45)</f>
        <v>4306</v>
      </c>
      <c r="L46" s="123">
        <f t="shared" ref="L46:L53" si="18">IFERROR(K46/J46,"-")</f>
        <v>5.1493626079261438E-2</v>
      </c>
      <c r="M46" s="122">
        <f>SUM(M41:M45)</f>
        <v>597</v>
      </c>
      <c r="N46" s="12">
        <f>IFERROR(M46/K46,"-")</f>
        <v>0.13864375290292616</v>
      </c>
    </row>
    <row r="47" spans="2:14" x14ac:dyDescent="0.25">
      <c r="B47" s="91" t="s">
        <v>89</v>
      </c>
      <c r="C47" s="92" t="s">
        <v>2</v>
      </c>
      <c r="D47" s="92" t="s">
        <v>90</v>
      </c>
      <c r="E47" s="92">
        <f>SUMIFS(WF_T2_DM_DATA[Currently registered over the age of 17],WF_T2_DM_DATA[Rel_D],Report!$C$54,WF_T2_DM_DATA[OrgID],Report!$C47)</f>
        <v>5448</v>
      </c>
      <c r="F47" s="92">
        <f>SUMIFS(WF_T2_DM_DATA[T2 Diabetes (currently registered)],WF_T2_DM_DATA[Rel_D],Report!$C$54,WF_T2_DM_DATA[OrgID],Report!$C47)</f>
        <v>423</v>
      </c>
      <c r="G47" s="93">
        <f>IFERROR(F47/E47,"-")</f>
        <v>7.7643171806167408E-2</v>
      </c>
      <c r="H47" s="92">
        <f>SUMIFS(WF_T2_DM_DATA[Diabetes care plan agreed (currently registered)],WF_T2_DM_DATA[Rel_D],Report!$C$54,WF_T2_DM_DATA[OrgID],Report!$C47)</f>
        <v>158</v>
      </c>
      <c r="I47" s="94">
        <f t="shared" si="17"/>
        <v>0.37352245862884159</v>
      </c>
      <c r="J47" s="95">
        <f>SUMIFS(WF_T2_DM_DATA[Patient over the age of 18 (L/D)],WF_T2_DM_DATA[Rel_D],Report!$C$54,WF_T2_DM_DATA[OrgID],Report!$C47)</f>
        <v>13057</v>
      </c>
      <c r="K47" s="92">
        <f>SUMIFS(WF_T2_DM_DATA[T2 Diabetes (L/D)],WF_T2_DM_DATA[Rel_D],Report!$C$54,WF_T2_DM_DATA[OrgID],Report!$C47)</f>
        <v>759</v>
      </c>
      <c r="L47" s="93">
        <f t="shared" si="18"/>
        <v>5.8129738837405222E-2</v>
      </c>
      <c r="M47" s="92">
        <f>SUMIFS(WF_T2_DM_DATA[Diabetes care plan agreed (L/D)],WF_T2_DM_DATA[Rel_D],Report!$C$54,WF_T2_DM_DATA[OrgID],Report!$C47)</f>
        <v>161</v>
      </c>
      <c r="N47" s="6">
        <f t="shared" si="3"/>
        <v>0.21212121212121213</v>
      </c>
    </row>
    <row r="48" spans="2:14" x14ac:dyDescent="0.25">
      <c r="B48" s="18" t="s">
        <v>91</v>
      </c>
      <c r="C48" s="4" t="s">
        <v>4</v>
      </c>
      <c r="D48" s="4" t="s">
        <v>90</v>
      </c>
      <c r="E48" s="4">
        <f>SUMIFS(WF_T2_DM_DATA[Currently registered over the age of 17],WF_T2_DM_DATA[Rel_D],Report!$C$54,WF_T2_DM_DATA[OrgID],Report!$C48)</f>
        <v>6409</v>
      </c>
      <c r="F48" s="4">
        <f>SUMIFS(WF_T2_DM_DATA[T2 Diabetes (currently registered)],WF_T2_DM_DATA[Rel_D],Report!$C$54,WF_T2_DM_DATA[OrgID],Report!$C48)</f>
        <v>538</v>
      </c>
      <c r="G48" s="5">
        <f t="shared" ref="G48:G51" si="19">IFERROR(F48/E48,"-")</f>
        <v>8.3944453112810111E-2</v>
      </c>
      <c r="H48" s="4">
        <f>SUMIFS(WF_T2_DM_DATA[Diabetes care plan agreed (currently registered)],WF_T2_DM_DATA[Rel_D],Report!$C$54,WF_T2_DM_DATA[OrgID],Report!$C48)</f>
        <v>304</v>
      </c>
      <c r="I48" s="72">
        <f t="shared" si="17"/>
        <v>0.56505576208178443</v>
      </c>
      <c r="J48" s="70">
        <f>SUMIFS(WF_T2_DM_DATA[Patient over the age of 18 (L/D)],WF_T2_DM_DATA[Rel_D],Report!$C$54,WF_T2_DM_DATA[OrgID],Report!$C48)</f>
        <v>11971</v>
      </c>
      <c r="K48" s="4">
        <f>SUMIFS(WF_T2_DM_DATA[T2 Diabetes (L/D)],WF_T2_DM_DATA[Rel_D],Report!$C$54,WF_T2_DM_DATA[OrgID],Report!$C48)</f>
        <v>843</v>
      </c>
      <c r="L48" s="5">
        <f t="shared" si="18"/>
        <v>7.0420182106758003E-2</v>
      </c>
      <c r="M48" s="4">
        <f>SUMIFS(WF_T2_DM_DATA[Diabetes care plan agreed (L/D)],WF_T2_DM_DATA[Rel_D],Report!$C$54,WF_T2_DM_DATA[OrgID],Report!$C48)</f>
        <v>316</v>
      </c>
      <c r="N48" s="6">
        <f t="shared" si="3"/>
        <v>0.3748517200474496</v>
      </c>
    </row>
    <row r="49" spans="2:14" x14ac:dyDescent="0.25">
      <c r="B49" s="18" t="s">
        <v>92</v>
      </c>
      <c r="C49" s="4" t="s">
        <v>10</v>
      </c>
      <c r="D49" s="4" t="s">
        <v>90</v>
      </c>
      <c r="E49" s="4">
        <f>SUMIFS(WF_T2_DM_DATA[Currently registered over the age of 17],WF_T2_DM_DATA[Rel_D],Report!$C$54,WF_T2_DM_DATA[OrgID],Report!$C49)</f>
        <v>5764</v>
      </c>
      <c r="F49" s="4">
        <f>SUMIFS(WF_T2_DM_DATA[T2 Diabetes (currently registered)],WF_T2_DM_DATA[Rel_D],Report!$C$54,WF_T2_DM_DATA[OrgID],Report!$C49)</f>
        <v>425</v>
      </c>
      <c r="G49" s="5">
        <f t="shared" si="19"/>
        <v>7.3733518390006941E-2</v>
      </c>
      <c r="H49" s="4">
        <f>SUMIFS(WF_T2_DM_DATA[Diabetes care plan agreed (currently registered)],WF_T2_DM_DATA[Rel_D],Report!$C$54,WF_T2_DM_DATA[OrgID],Report!$C49)</f>
        <v>37</v>
      </c>
      <c r="I49" s="72">
        <f t="shared" si="17"/>
        <v>8.7058823529411758E-2</v>
      </c>
      <c r="J49" s="70">
        <f>SUMIFS(WF_T2_DM_DATA[Patient over the age of 18 (L/D)],WF_T2_DM_DATA[Rel_D],Report!$C$54,WF_T2_DM_DATA[OrgID],Report!$C49)</f>
        <v>31955</v>
      </c>
      <c r="K49" s="4">
        <f>SUMIFS(WF_T2_DM_DATA[T2 Diabetes (L/D)],WF_T2_DM_DATA[Rel_D],Report!$C$54,WF_T2_DM_DATA[OrgID],Report!$C49)</f>
        <v>991</v>
      </c>
      <c r="L49" s="5">
        <f t="shared" si="18"/>
        <v>3.1012361132843062E-2</v>
      </c>
      <c r="M49" s="4">
        <f>SUMIFS(WF_T2_DM_DATA[Diabetes care plan agreed (L/D)],WF_T2_DM_DATA[Rel_D],Report!$C$54,WF_T2_DM_DATA[OrgID],Report!$C49)</f>
        <v>39</v>
      </c>
      <c r="N49" s="6">
        <f t="shared" si="3"/>
        <v>3.9354187689202826E-2</v>
      </c>
    </row>
    <row r="50" spans="2:14" x14ac:dyDescent="0.25">
      <c r="B50" s="18" t="s">
        <v>93</v>
      </c>
      <c r="C50" s="4" t="s">
        <v>24</v>
      </c>
      <c r="D50" s="4" t="s">
        <v>90</v>
      </c>
      <c r="E50" s="4">
        <f>SUMIFS(WF_T2_DM_DATA[Currently registered over the age of 17],WF_T2_DM_DATA[Rel_D],Report!$C$54,WF_T2_DM_DATA[OrgID],Report!$C50)</f>
        <v>4796</v>
      </c>
      <c r="F50" s="4">
        <f>SUMIFS(WF_T2_DM_DATA[T2 Diabetes (currently registered)],WF_T2_DM_DATA[Rel_D],Report!$C$54,WF_T2_DM_DATA[OrgID],Report!$C50)</f>
        <v>223</v>
      </c>
      <c r="G50" s="5">
        <f t="shared" si="19"/>
        <v>4.6497080900750623E-2</v>
      </c>
      <c r="H50" s="4">
        <f>SUMIFS(WF_T2_DM_DATA[Diabetes care plan agreed (currently registered)],WF_T2_DM_DATA[Rel_D],Report!$C$54,WF_T2_DM_DATA[OrgID],Report!$C50)</f>
        <v>161</v>
      </c>
      <c r="I50" s="72">
        <f t="shared" si="17"/>
        <v>0.72197309417040356</v>
      </c>
      <c r="J50" s="70">
        <f>SUMIFS(WF_T2_DM_DATA[Patient over the age of 18 (L/D)],WF_T2_DM_DATA[Rel_D],Report!$C$54,WF_T2_DM_DATA[OrgID],Report!$C50)</f>
        <v>19256</v>
      </c>
      <c r="K50" s="4">
        <f>SUMIFS(WF_T2_DM_DATA[T2 Diabetes (L/D)],WF_T2_DM_DATA[Rel_D],Report!$C$54,WF_T2_DM_DATA[OrgID],Report!$C50)</f>
        <v>553</v>
      </c>
      <c r="L50" s="5">
        <f t="shared" si="18"/>
        <v>2.8718321562110512E-2</v>
      </c>
      <c r="M50" s="4">
        <f>SUMIFS(WF_T2_DM_DATA[Diabetes care plan agreed (L/D)],WF_T2_DM_DATA[Rel_D],Report!$C$54,WF_T2_DM_DATA[OrgID],Report!$C50)</f>
        <v>168</v>
      </c>
      <c r="N50" s="6">
        <f t="shared" si="3"/>
        <v>0.30379746835443039</v>
      </c>
    </row>
    <row r="51" spans="2:14" ht="15.75" thickBot="1" x14ac:dyDescent="0.3">
      <c r="B51" s="86" t="s">
        <v>94</v>
      </c>
      <c r="C51" s="87" t="s">
        <v>9</v>
      </c>
      <c r="D51" s="87" t="s">
        <v>90</v>
      </c>
      <c r="E51" s="87">
        <f>SUMIFS(WF_T2_DM_DATA[Currently registered over the age of 17],WF_T2_DM_DATA[Rel_D],Report!$C$54,WF_T2_DM_DATA[OrgID],Report!$C51)</f>
        <v>13001</v>
      </c>
      <c r="F51" s="87">
        <f>SUMIFS(WF_T2_DM_DATA[T2 Diabetes (currently registered)],WF_T2_DM_DATA[Rel_D],Report!$C$54,WF_T2_DM_DATA[OrgID],Report!$C51)</f>
        <v>715</v>
      </c>
      <c r="G51" s="88">
        <f t="shared" si="19"/>
        <v>5.4995769556187984E-2</v>
      </c>
      <c r="H51" s="87">
        <f>SUMIFS(WF_T2_DM_DATA[Diabetes care plan agreed (currently registered)],WF_T2_DM_DATA[Rel_D],Report!$C$54,WF_T2_DM_DATA[OrgID],Report!$C51)</f>
        <v>78</v>
      </c>
      <c r="I51" s="89">
        <f t="shared" si="17"/>
        <v>0.10909090909090909</v>
      </c>
      <c r="J51" s="90">
        <f>SUMIFS(WF_T2_DM_DATA[Patient over the age of 18 (L/D)],WF_T2_DM_DATA[Rel_D],Report!$C$54,WF_T2_DM_DATA[OrgID],Report!$C51)</f>
        <v>43979</v>
      </c>
      <c r="K51" s="87">
        <f>SUMIFS(WF_T2_DM_DATA[T2 Diabetes (L/D)],WF_T2_DM_DATA[Rel_D],Report!$C$54,WF_T2_DM_DATA[OrgID],Report!$C51)</f>
        <v>1445</v>
      </c>
      <c r="L51" s="88">
        <f t="shared" si="18"/>
        <v>3.2856590645535366E-2</v>
      </c>
      <c r="M51" s="87">
        <f>SUMIFS(WF_T2_DM_DATA[Diabetes care plan agreed (L/D)],WF_T2_DM_DATA[Rel_D],Report!$C$54,WF_T2_DM_DATA[OrgID],Report!$C51)</f>
        <v>80</v>
      </c>
      <c r="N51" s="6">
        <f t="shared" si="3"/>
        <v>5.536332179930796E-2</v>
      </c>
    </row>
    <row r="52" spans="2:14" ht="15.75" thickBot="1" x14ac:dyDescent="0.3">
      <c r="B52" s="131" t="s">
        <v>95</v>
      </c>
      <c r="C52" s="132" t="s">
        <v>90</v>
      </c>
      <c r="D52" s="132" t="s">
        <v>90</v>
      </c>
      <c r="E52" s="132">
        <f>SUM(E47:E51)</f>
        <v>35418</v>
      </c>
      <c r="F52" s="132">
        <f>SUM(F47:F51)</f>
        <v>2324</v>
      </c>
      <c r="G52" s="133">
        <f>IFERROR(F52/E52,"-")</f>
        <v>6.5616353266700553E-2</v>
      </c>
      <c r="H52" s="132">
        <f>SUM(H47:H51)</f>
        <v>738</v>
      </c>
      <c r="I52" s="134">
        <f t="shared" ref="I52:I53" si="20">IFERROR(H52/F52,"-")</f>
        <v>0.31755593803786575</v>
      </c>
      <c r="J52" s="135">
        <f>SUM(J47:J51)</f>
        <v>120218</v>
      </c>
      <c r="K52" s="132">
        <f>SUM(K47:K51)</f>
        <v>4591</v>
      </c>
      <c r="L52" s="133">
        <f t="shared" si="18"/>
        <v>3.818895672860969E-2</v>
      </c>
      <c r="M52" s="132">
        <f>SUM(M47:M51)</f>
        <v>764</v>
      </c>
      <c r="N52" s="14">
        <f>IFERROR(M52/K52,"-")</f>
        <v>0.16641254628621216</v>
      </c>
    </row>
    <row r="53" spans="2:14" ht="18.75" x14ac:dyDescent="0.3">
      <c r="B53" s="126" t="s">
        <v>98</v>
      </c>
      <c r="C53" s="127" t="s">
        <v>34</v>
      </c>
      <c r="D53" s="127"/>
      <c r="E53" s="127">
        <f>SUM(E15,E21,E25,E33,E40,E46,E52)</f>
        <v>256604</v>
      </c>
      <c r="F53" s="127">
        <f>SUM(F15,F21,F25,F33,F40,F46,F52)</f>
        <v>17170</v>
      </c>
      <c r="G53" s="128">
        <f>IFERROR(F53/E53,"-")</f>
        <v>6.6912440959610922E-2</v>
      </c>
      <c r="H53" s="127">
        <f>SUM(H15,H21,H25,H33,H40,H46,H52)</f>
        <v>4657</v>
      </c>
      <c r="I53" s="129">
        <f t="shared" si="20"/>
        <v>0.27122888759464181</v>
      </c>
      <c r="J53" s="130">
        <f>SUM(J15,J21,J25,J33,J40,J46,J52)</f>
        <v>808807</v>
      </c>
      <c r="K53" s="127">
        <f>SUM(K15,K21,K25,K33,K40,K46,K52)</f>
        <v>34717</v>
      </c>
      <c r="L53" s="128">
        <f t="shared" si="18"/>
        <v>4.2923713568255466E-2</v>
      </c>
      <c r="M53" s="127">
        <f>SUM(M15,M21,M25,M33,M40,M46,M52)</f>
        <v>4807</v>
      </c>
      <c r="N53" s="15">
        <f t="shared" si="3"/>
        <v>0.1384624247486822</v>
      </c>
    </row>
    <row r="54" spans="2:14" x14ac:dyDescent="0.25">
      <c r="B54" s="73" t="s">
        <v>1462</v>
      </c>
      <c r="C54" s="74" t="str">
        <f>Control!G4</f>
        <v>01/04/2022</v>
      </c>
      <c r="D54" s="13"/>
      <c r="E54" s="13"/>
      <c r="F54" s="13"/>
      <c r="G54" s="13"/>
      <c r="H54" s="13"/>
      <c r="I54" s="13"/>
      <c r="J54" s="13"/>
      <c r="K54" s="13"/>
      <c r="L54" s="13"/>
      <c r="M54" s="13"/>
      <c r="N54" s="13"/>
    </row>
    <row r="55" spans="2:14" x14ac:dyDescent="0.25">
      <c r="B55" s="19" t="s">
        <v>96</v>
      </c>
      <c r="C55" s="16" t="s">
        <v>1501</v>
      </c>
      <c r="D55" s="13"/>
      <c r="E55" s="13"/>
      <c r="F55" s="13"/>
      <c r="G55" s="13"/>
      <c r="H55" s="13"/>
      <c r="I55" s="13"/>
      <c r="J55" s="13"/>
      <c r="K55" s="13"/>
      <c r="L55" s="13"/>
      <c r="M55" s="13"/>
      <c r="N55" s="13"/>
    </row>
    <row r="56" spans="2:14" ht="15.75" thickBot="1" x14ac:dyDescent="0.3">
      <c r="B56" s="20"/>
      <c r="C56" s="21"/>
      <c r="D56" s="21"/>
      <c r="E56" s="21"/>
      <c r="F56" s="21"/>
      <c r="G56" s="21"/>
      <c r="H56" s="21"/>
      <c r="I56" s="21"/>
      <c r="J56" s="21"/>
      <c r="K56" s="21"/>
      <c r="L56" s="21"/>
      <c r="M56" s="21"/>
      <c r="N56" s="21"/>
    </row>
    <row r="57" spans="2:14" ht="15.75" thickTop="1" x14ac:dyDescent="0.25"/>
    <row r="58" spans="2:14" x14ac:dyDescent="0.25"/>
  </sheetData>
  <mergeCells count="3">
    <mergeCell ref="E5:I5"/>
    <mergeCell ref="J5:M5"/>
    <mergeCell ref="E4:I4"/>
  </mergeCells>
  <conditionalFormatting sqref="I7:I53">
    <cfRule type="colorScale" priority="1">
      <colorScale>
        <cfvo type="min"/>
        <cfvo type="percentile" val="50"/>
        <cfvo type="max"/>
        <color rgb="FFF8696B"/>
        <color rgb="FFFCFCFF"/>
        <color rgb="FF5A8AC6"/>
      </colorScale>
    </cfRule>
  </conditionalFormatting>
  <pageMargins left="0.7" right="0.7" top="0.75" bottom="0.75" header="0.3" footer="0.3"/>
  <ignoredErrors>
    <ignoredError sqref="I15:I53" formula="1"/>
  </ignoredErrors>
  <drawing r:id="rId1"/>
  <legacyDrawing r:id="rId2"/>
  <controls>
    <mc:AlternateContent xmlns:mc="http://schemas.openxmlformats.org/markup-compatibility/2006">
      <mc:Choice Requires="x14">
        <control shapeId="1025" r:id="rId3" name="ComboBox1">
          <controlPr defaultSize="0" autoLine="0" autoPict="0" linkedCell="Control!G4" listFillRange="Control!B7:B13" r:id="rId4">
            <anchor moveWithCells="1">
              <from>
                <xdr:col>1</xdr:col>
                <xdr:colOff>1419225</xdr:colOff>
                <xdr:row>3</xdr:row>
                <xdr:rowOff>0</xdr:rowOff>
              </from>
              <to>
                <xdr:col>1</xdr:col>
                <xdr:colOff>3467100</xdr:colOff>
                <xdr:row>4</xdr:row>
                <xdr:rowOff>66675</xdr:rowOff>
              </to>
            </anchor>
          </controlPr>
        </control>
      </mc:Choice>
      <mc:Fallback>
        <control shapeId="1025" r:id="rId3" name="ComboBox1"/>
      </mc:Fallback>
    </mc:AlternateContent>
  </control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/>
  <dimension ref="A1:K27"/>
  <sheetViews>
    <sheetView showGridLines="0" zoomScale="66" zoomScaleNormal="66" workbookViewId="0">
      <selection activeCell="D9" sqref="D9"/>
    </sheetView>
  </sheetViews>
  <sheetFormatPr defaultColWidth="0" defaultRowHeight="15" x14ac:dyDescent="0.25"/>
  <cols>
    <col min="1" max="1" width="18.28515625" customWidth="1"/>
    <col min="2" max="2" width="46.140625" customWidth="1"/>
    <col min="3" max="5" width="23" style="38" customWidth="1"/>
    <col min="6" max="6" width="10.7109375" style="38" customWidth="1"/>
    <col min="7" max="7" width="20.42578125" style="38" hidden="1" customWidth="1"/>
    <col min="8" max="8" width="17" style="38" hidden="1" customWidth="1"/>
    <col min="9" max="9" width="21.42578125" style="38" customWidth="1"/>
    <col min="10" max="10" width="11.85546875" style="38" hidden="1" customWidth="1"/>
    <col min="11" max="11" width="5.140625" customWidth="1"/>
    <col min="12" max="16384" width="9.140625" hidden="1"/>
  </cols>
  <sheetData>
    <row r="1" spans="1:10" ht="5.25" customHeight="1" thickBot="1" x14ac:dyDescent="0.3"/>
    <row r="2" spans="1:10" ht="36.75" customHeight="1" thickTop="1" thickBot="1" x14ac:dyDescent="0.5">
      <c r="A2" s="22" t="s">
        <v>1500</v>
      </c>
      <c r="B2" s="23"/>
      <c r="C2" s="23"/>
      <c r="D2" s="23"/>
      <c r="E2" s="23"/>
      <c r="F2" s="24"/>
      <c r="G2" s="24"/>
      <c r="H2" s="24"/>
      <c r="I2" s="24"/>
      <c r="J2" s="24"/>
    </row>
    <row r="3" spans="1:10" ht="24.75" customHeight="1" thickBot="1" x14ac:dyDescent="0.5">
      <c r="A3" s="143"/>
      <c r="B3" s="34"/>
      <c r="C3" s="148" t="s">
        <v>1489</v>
      </c>
      <c r="D3" s="149"/>
      <c r="E3" s="149"/>
      <c r="F3" s="149"/>
      <c r="G3" s="26"/>
      <c r="H3" s="26"/>
      <c r="I3" s="142" t="s">
        <v>1490</v>
      </c>
      <c r="J3" s="26"/>
    </row>
    <row r="4" spans="1:10" ht="33.75" customHeight="1" thickBot="1" x14ac:dyDescent="0.3">
      <c r="A4" s="34"/>
      <c r="B4" s="34"/>
      <c r="C4" s="151" t="s">
        <v>1504</v>
      </c>
      <c r="D4" s="152"/>
      <c r="E4" s="152"/>
      <c r="F4" s="153"/>
      <c r="G4" s="154" t="s">
        <v>1503</v>
      </c>
      <c r="H4" s="154"/>
      <c r="I4" s="147"/>
      <c r="J4" s="154"/>
    </row>
    <row r="5" spans="1:10" ht="42.75" customHeight="1" thickBot="1" x14ac:dyDescent="0.3">
      <c r="A5" s="83" t="s">
        <v>1467</v>
      </c>
      <c r="B5" s="46"/>
      <c r="C5" s="69" t="s">
        <v>1478</v>
      </c>
      <c r="D5" s="57" t="s">
        <v>99</v>
      </c>
      <c r="E5" s="57" t="s">
        <v>100</v>
      </c>
      <c r="F5" s="67" t="s">
        <v>97</v>
      </c>
      <c r="G5" s="42" t="s">
        <v>101</v>
      </c>
      <c r="H5" s="27" t="s">
        <v>102</v>
      </c>
      <c r="I5" s="56" t="s">
        <v>1481</v>
      </c>
      <c r="J5" s="35" t="s">
        <v>97</v>
      </c>
    </row>
    <row r="6" spans="1:10" x14ac:dyDescent="0.25">
      <c r="A6" s="45" t="s">
        <v>1476</v>
      </c>
      <c r="B6" s="75" t="s">
        <v>61</v>
      </c>
      <c r="C6" s="41">
        <f>VLOOKUP($B$6,Report!$B$7:$N$53,4,0)</f>
        <v>11940</v>
      </c>
      <c r="D6" s="41">
        <f>VLOOKUP($B$6,Report!$B$7:$N$53,5,0)</f>
        <v>836</v>
      </c>
      <c r="E6" s="41">
        <f>VLOOKUP($B$6,Report!$B$7:$N$53,7,0)</f>
        <v>53</v>
      </c>
      <c r="F6" s="68">
        <f>IFERROR(E6/D6,"-")</f>
        <v>6.3397129186602869E-2</v>
      </c>
      <c r="G6" s="41">
        <f>VLOOKUP($B$6,Report!$B$7:$N$53,9,0)</f>
        <v>21503</v>
      </c>
      <c r="H6" s="36">
        <f>VLOOKUP($B$6,Report!$B$7:$N$53,10,0)</f>
        <v>1209</v>
      </c>
      <c r="I6" s="36">
        <f>VLOOKUP($B$6,Report!$B$7:$N$53,12,0)</f>
        <v>53</v>
      </c>
      <c r="J6" s="37">
        <f>IFERROR(I6/H6,"-")</f>
        <v>4.3837882547559964E-2</v>
      </c>
    </row>
    <row r="7" spans="1:10" x14ac:dyDescent="0.25">
      <c r="A7" s="43" t="s">
        <v>1463</v>
      </c>
      <c r="B7" s="76" t="str">
        <f>VLOOKUP($B$6,Practice!$C$2:$E$40,3,0)</f>
        <v>Leyton Collaborative</v>
      </c>
      <c r="C7" s="36">
        <f>VLOOKUP($B$7,Report!$B$7:$N$53,4,0)</f>
        <v>28233</v>
      </c>
      <c r="D7" s="36">
        <f>VLOOKUP($B$7,Report!$B$7:$N$53,5,0)</f>
        <v>2308</v>
      </c>
      <c r="E7" s="36">
        <f>VLOOKUP($B$7,Report!$B$7:$N$53,7,0)</f>
        <v>650</v>
      </c>
      <c r="F7" s="68">
        <f>IFERROR(E7/D7,"-")</f>
        <v>0.28162911611785096</v>
      </c>
      <c r="G7" s="41">
        <f>VLOOKUP($B$7,Report!$B$7:$N$53,9,0)</f>
        <v>91585</v>
      </c>
      <c r="H7" s="36">
        <f>VLOOKUP($B$7,Report!$B$7:$N$53,10,0)</f>
        <v>5098</v>
      </c>
      <c r="I7" s="36">
        <f>VLOOKUP($B$7,Report!$B$7:$N$53,12,0)</f>
        <v>675</v>
      </c>
      <c r="J7" s="37">
        <f>IFERROR(I7/H7,"-")</f>
        <v>0.13240486465280502</v>
      </c>
    </row>
    <row r="8" spans="1:10" x14ac:dyDescent="0.25">
      <c r="A8" s="43" t="s">
        <v>1464</v>
      </c>
      <c r="B8" s="77" t="s">
        <v>34</v>
      </c>
      <c r="C8" s="36">
        <f>VLOOKUP($B$8,Report!$C$53:$N$53,3,0)</f>
        <v>256604</v>
      </c>
      <c r="D8" s="36">
        <f>VLOOKUP($B$8,Report!$C$53:$N$53,4,0)</f>
        <v>17170</v>
      </c>
      <c r="E8" s="36">
        <f>VLOOKUP($B$8,Report!$C$53:$N$53,6,0)</f>
        <v>4657</v>
      </c>
      <c r="F8" s="68">
        <f>IFERROR(E8/D8,"-")</f>
        <v>0.27122888759464181</v>
      </c>
      <c r="G8" s="41">
        <f>VLOOKUP($B$8,Report!$C$53:$N$53,8,0)</f>
        <v>808807</v>
      </c>
      <c r="H8" s="36">
        <f>VLOOKUP($B$8,Report!$C$53:$N$53,9,0)</f>
        <v>34717</v>
      </c>
      <c r="I8" s="36">
        <f>VLOOKUP($B$8,Report!$C$53:$N$53,11,0)</f>
        <v>4807</v>
      </c>
      <c r="J8" s="37">
        <f>IFERROR(I8/H8,"-")</f>
        <v>0.1384624247486822</v>
      </c>
    </row>
    <row r="9" spans="1:10" ht="8.25" customHeight="1" x14ac:dyDescent="0.25">
      <c r="A9" s="59"/>
      <c r="B9" s="59"/>
      <c r="C9" s="60"/>
      <c r="D9" s="60"/>
      <c r="E9" s="60"/>
      <c r="F9" s="60"/>
      <c r="G9" s="60"/>
      <c r="H9" s="60"/>
      <c r="I9" s="60"/>
    </row>
    <row r="10" spans="1:10" x14ac:dyDescent="0.25">
      <c r="A10" s="59"/>
      <c r="B10" s="59"/>
      <c r="C10" s="60"/>
      <c r="D10" s="60"/>
      <c r="E10" s="60"/>
      <c r="F10" s="60"/>
      <c r="G10" s="60"/>
      <c r="H10" s="60"/>
      <c r="I10" s="60"/>
    </row>
    <row r="11" spans="1:10" x14ac:dyDescent="0.25">
      <c r="A11" s="59"/>
      <c r="B11" s="59"/>
      <c r="C11" s="60"/>
      <c r="D11" s="60"/>
      <c r="E11" s="60"/>
      <c r="F11" s="60"/>
      <c r="G11" s="60"/>
      <c r="H11" s="60"/>
      <c r="I11" s="60"/>
    </row>
    <row r="12" spans="1:10" x14ac:dyDescent="0.25">
      <c r="A12" s="59"/>
      <c r="B12" s="59"/>
      <c r="C12" s="60"/>
      <c r="D12" s="60"/>
      <c r="E12" s="60"/>
      <c r="F12" s="60"/>
      <c r="G12" s="60"/>
      <c r="H12" s="60"/>
      <c r="I12" s="60"/>
    </row>
    <row r="13" spans="1:10" x14ac:dyDescent="0.25">
      <c r="A13" s="59"/>
      <c r="B13" s="59"/>
      <c r="C13" s="60"/>
      <c r="D13" s="60"/>
      <c r="E13" s="60"/>
      <c r="F13" s="60"/>
      <c r="G13" s="60"/>
      <c r="H13" s="60"/>
      <c r="I13" s="60"/>
    </row>
    <row r="14" spans="1:10" x14ac:dyDescent="0.25">
      <c r="A14" s="59"/>
      <c r="B14" s="59"/>
      <c r="C14" s="60"/>
      <c r="D14" s="60"/>
      <c r="E14" s="60"/>
      <c r="F14" s="60"/>
      <c r="G14" s="60"/>
      <c r="H14" s="60"/>
      <c r="I14" s="60"/>
    </row>
    <row r="15" spans="1:10" x14ac:dyDescent="0.25">
      <c r="A15" s="59"/>
      <c r="B15" s="59"/>
      <c r="C15" s="60"/>
      <c r="D15" s="60"/>
      <c r="E15" s="60"/>
      <c r="F15" s="60"/>
      <c r="G15" s="60"/>
      <c r="H15" s="60"/>
      <c r="I15" s="60"/>
    </row>
    <row r="16" spans="1:10" x14ac:dyDescent="0.25">
      <c r="A16" s="59"/>
      <c r="B16" s="59"/>
      <c r="C16" s="60"/>
      <c r="D16" s="60"/>
      <c r="E16" s="60"/>
      <c r="F16" s="60"/>
      <c r="G16" s="60"/>
      <c r="H16" s="60"/>
      <c r="I16" s="60"/>
    </row>
    <row r="17" spans="1:9" x14ac:dyDescent="0.25">
      <c r="A17" s="59"/>
      <c r="B17" s="59"/>
      <c r="C17" s="60"/>
      <c r="D17" s="60"/>
      <c r="E17" s="60"/>
      <c r="F17" s="60"/>
      <c r="G17" s="60"/>
      <c r="H17" s="60"/>
      <c r="I17" s="60"/>
    </row>
    <row r="18" spans="1:9" x14ac:dyDescent="0.25">
      <c r="A18" s="59"/>
      <c r="B18" s="59"/>
      <c r="C18" s="60"/>
      <c r="D18" s="60"/>
      <c r="E18" s="60"/>
      <c r="F18" s="60"/>
      <c r="G18" s="60"/>
      <c r="H18" s="60"/>
      <c r="I18" s="60"/>
    </row>
    <row r="19" spans="1:9" x14ac:dyDescent="0.25">
      <c r="A19" s="59"/>
      <c r="B19" s="59"/>
      <c r="C19" s="60"/>
      <c r="D19" s="60"/>
      <c r="E19" s="60"/>
      <c r="F19" s="60"/>
      <c r="G19" s="60"/>
      <c r="H19" s="60"/>
      <c r="I19" s="60"/>
    </row>
    <row r="20" spans="1:9" x14ac:dyDescent="0.25">
      <c r="A20" s="59"/>
      <c r="B20" s="59"/>
      <c r="C20" s="60"/>
      <c r="D20" s="60"/>
      <c r="E20" s="60"/>
      <c r="F20" s="60"/>
      <c r="G20" s="60"/>
      <c r="H20" s="60"/>
      <c r="I20" s="60"/>
    </row>
    <row r="21" spans="1:9" ht="57.6" customHeight="1" thickBot="1" x14ac:dyDescent="0.3">
      <c r="A21" s="59"/>
      <c r="B21" s="59"/>
      <c r="C21" s="60"/>
      <c r="D21" s="60"/>
      <c r="E21" s="60"/>
      <c r="F21" s="60"/>
      <c r="G21" s="60"/>
      <c r="H21" s="60"/>
      <c r="I21" s="60"/>
    </row>
    <row r="22" spans="1:9" x14ac:dyDescent="0.25">
      <c r="A22" s="63"/>
      <c r="B22" s="64"/>
      <c r="C22" s="65"/>
      <c r="D22" s="65"/>
      <c r="E22" s="65"/>
      <c r="F22" s="65"/>
      <c r="G22" s="65"/>
      <c r="H22" s="65"/>
      <c r="I22" s="65"/>
    </row>
    <row r="23" spans="1:9" x14ac:dyDescent="0.25">
      <c r="A23" s="80" t="s">
        <v>1488</v>
      </c>
      <c r="B23" s="81" t="str">
        <f>Control!G2</f>
        <v>01/04/2022</v>
      </c>
      <c r="C23" s="62"/>
      <c r="D23" s="62"/>
      <c r="E23" s="62"/>
      <c r="F23" s="62"/>
      <c r="G23" s="62"/>
      <c r="H23" s="62"/>
      <c r="I23" s="62"/>
    </row>
    <row r="24" spans="1:9" x14ac:dyDescent="0.25">
      <c r="A24" s="66"/>
      <c r="B24" s="61"/>
      <c r="C24" s="62"/>
      <c r="D24" s="62"/>
      <c r="E24" s="62"/>
      <c r="F24" s="62"/>
      <c r="G24" s="62"/>
      <c r="H24" s="62"/>
      <c r="I24" s="62"/>
    </row>
    <row r="25" spans="1:9" x14ac:dyDescent="0.25">
      <c r="A25" s="66"/>
      <c r="B25" s="82" t="s">
        <v>1482</v>
      </c>
      <c r="C25" s="78" t="s">
        <v>1483</v>
      </c>
      <c r="D25" s="82" t="s">
        <v>1484</v>
      </c>
      <c r="E25" s="79" t="s">
        <v>1485</v>
      </c>
      <c r="F25" s="62"/>
      <c r="G25" s="62" t="s">
        <v>1486</v>
      </c>
      <c r="H25" s="62" t="s">
        <v>1487</v>
      </c>
      <c r="I25" s="62"/>
    </row>
    <row r="26" spans="1:9" x14ac:dyDescent="0.25">
      <c r="A26" s="138"/>
      <c r="B26" s="61"/>
      <c r="C26" s="62"/>
      <c r="D26" s="62"/>
      <c r="E26" s="62"/>
      <c r="F26" s="62"/>
      <c r="G26" s="62"/>
      <c r="H26" s="62"/>
      <c r="I26" s="62"/>
    </row>
    <row r="27" spans="1:9" x14ac:dyDescent="0.25">
      <c r="A27" s="66" t="s">
        <v>1502</v>
      </c>
      <c r="B27" s="84"/>
      <c r="C27" s="85"/>
      <c r="D27" s="62"/>
      <c r="E27" s="62"/>
      <c r="F27" s="62"/>
      <c r="G27" s="62"/>
      <c r="H27" s="62"/>
      <c r="I27" s="62"/>
    </row>
  </sheetData>
  <mergeCells count="3">
    <mergeCell ref="C4:F4"/>
    <mergeCell ref="G4:J4"/>
    <mergeCell ref="C3:F3"/>
  </mergeCells>
  <conditionalFormatting sqref="F6:F8">
    <cfRule type="dataBar" priority="1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{7A9FBEC0-9EF8-4E9A-BF74-44EE70F4064B}</x14:id>
        </ext>
      </extLst>
    </cfRule>
  </conditionalFormatting>
  <pageMargins left="0.7" right="0.7" top="0.75" bottom="0.75" header="0.3" footer="0.3"/>
  <drawing r:id="rId1"/>
  <legacyDrawing r:id="rId2"/>
  <controls>
    <mc:AlternateContent xmlns:mc="http://schemas.openxmlformats.org/markup-compatibility/2006">
      <mc:Choice Requires="x14">
        <control shapeId="3074" r:id="rId3" name="ComboBox1">
          <controlPr defaultSize="0" autoLine="0" linkedCell="Control!G4" listFillRange="Control!B7:B13" r:id="rId4">
            <anchor moveWithCells="1">
              <from>
                <xdr:col>1</xdr:col>
                <xdr:colOff>123825</xdr:colOff>
                <xdr:row>4</xdr:row>
                <xdr:rowOff>95250</xdr:rowOff>
              </from>
              <to>
                <xdr:col>1</xdr:col>
                <xdr:colOff>2171700</xdr:colOff>
                <xdr:row>4</xdr:row>
                <xdr:rowOff>457200</xdr:rowOff>
              </to>
            </anchor>
          </controlPr>
        </control>
      </mc:Choice>
      <mc:Fallback>
        <control shapeId="3074" r:id="rId3" name="ComboBox1"/>
      </mc:Fallback>
    </mc:AlternateContent>
  </control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7A9FBEC0-9EF8-4E9A-BF74-44EE70F4064B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F6:F8</xm:sqref>
        </x14:conditionalFormatting>
      </x14:conditionalFormattings>
    </ex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00000000-0002-0000-0100-000000000000}">
          <x14:formula1>
            <xm:f>Practice!$C$2:$C$40</xm:f>
          </x14:formula1>
          <xm:sqref>B6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/>
  <dimension ref="B2:O13"/>
  <sheetViews>
    <sheetView workbookViewId="0">
      <selection activeCell="E13" sqref="E13"/>
    </sheetView>
  </sheetViews>
  <sheetFormatPr defaultRowHeight="15" x14ac:dyDescent="0.25"/>
  <cols>
    <col min="2" max="3" width="10.7109375" bestFit="1" customWidth="1"/>
  </cols>
  <sheetData>
    <row r="2" spans="2:15" x14ac:dyDescent="0.25">
      <c r="B2" s="39" t="s">
        <v>1492</v>
      </c>
      <c r="C2" s="32">
        <v>44317</v>
      </c>
      <c r="G2" t="str">
        <f>VLOOKUP($G$4,$B$2:$C$13,1,0)</f>
        <v>01/04/2022</v>
      </c>
    </row>
    <row r="3" spans="2:15" x14ac:dyDescent="0.25">
      <c r="B3" s="40" t="s">
        <v>1493</v>
      </c>
      <c r="C3" s="32">
        <v>44348</v>
      </c>
      <c r="K3" t="str">
        <f>Home!$B$6</f>
        <v>Leyton Healthcare (Oliver Road) **</v>
      </c>
      <c r="O3" t="str">
        <f>INDEX(Practice!$B$2:$B$40,MATCH(Control!$K$3,Practice!$C$2:$C$40,0))</f>
        <v>F86074</v>
      </c>
    </row>
    <row r="4" spans="2:15" x14ac:dyDescent="0.25">
      <c r="B4" s="40" t="s">
        <v>1494</v>
      </c>
      <c r="C4" s="32">
        <v>44378</v>
      </c>
      <c r="G4" t="s">
        <v>1536</v>
      </c>
    </row>
    <row r="5" spans="2:15" x14ac:dyDescent="0.25">
      <c r="B5" s="39" t="s">
        <v>1495</v>
      </c>
      <c r="C5" s="32">
        <v>44409</v>
      </c>
    </row>
    <row r="6" spans="2:15" x14ac:dyDescent="0.25">
      <c r="B6" s="39" t="s">
        <v>1496</v>
      </c>
      <c r="C6" s="32">
        <v>44440</v>
      </c>
    </row>
    <row r="7" spans="2:15" x14ac:dyDescent="0.25">
      <c r="B7" s="40" t="s">
        <v>1497</v>
      </c>
      <c r="C7" s="32">
        <v>44470</v>
      </c>
    </row>
    <row r="8" spans="2:15" x14ac:dyDescent="0.25">
      <c r="B8" s="39" t="s">
        <v>1498</v>
      </c>
      <c r="C8" s="32">
        <v>44501</v>
      </c>
    </row>
    <row r="9" spans="2:15" x14ac:dyDescent="0.25">
      <c r="B9" s="40" t="s">
        <v>1499</v>
      </c>
      <c r="C9" s="32">
        <v>44531</v>
      </c>
    </row>
    <row r="10" spans="2:15" x14ac:dyDescent="0.25">
      <c r="B10" s="39" t="s">
        <v>1533</v>
      </c>
      <c r="C10" s="32">
        <v>44562</v>
      </c>
    </row>
    <row r="11" spans="2:15" x14ac:dyDescent="0.25">
      <c r="B11" s="40" t="s">
        <v>1534</v>
      </c>
      <c r="C11" s="32">
        <v>44593</v>
      </c>
    </row>
    <row r="12" spans="2:15" x14ac:dyDescent="0.25">
      <c r="B12" s="39" t="s">
        <v>1535</v>
      </c>
      <c r="C12" s="32">
        <v>44621</v>
      </c>
    </row>
    <row r="13" spans="2:15" x14ac:dyDescent="0.25">
      <c r="B13" s="40" t="s">
        <v>1536</v>
      </c>
      <c r="C13" s="32">
        <v>44652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4"/>
  <dimension ref="B2:E40"/>
  <sheetViews>
    <sheetView topLeftCell="A21" workbookViewId="0">
      <selection activeCell="C35" sqref="C35"/>
    </sheetView>
  </sheetViews>
  <sheetFormatPr defaultRowHeight="15" x14ac:dyDescent="0.25"/>
  <cols>
    <col min="3" max="3" width="52.42578125" bestFit="1" customWidth="1"/>
    <col min="5" max="5" width="23.7109375" bestFit="1" customWidth="1"/>
  </cols>
  <sheetData>
    <row r="2" spans="2:5" x14ac:dyDescent="0.25">
      <c r="B2" t="s">
        <v>32</v>
      </c>
      <c r="C2" t="s">
        <v>50</v>
      </c>
      <c r="D2" t="s">
        <v>51</v>
      </c>
      <c r="E2" t="s">
        <v>57</v>
      </c>
    </row>
    <row r="3" spans="2:5" x14ac:dyDescent="0.25">
      <c r="B3" t="s">
        <v>19</v>
      </c>
      <c r="C3" t="s">
        <v>52</v>
      </c>
      <c r="D3" t="s">
        <v>51</v>
      </c>
      <c r="E3" t="s">
        <v>57</v>
      </c>
    </row>
    <row r="4" spans="2:5" x14ac:dyDescent="0.25">
      <c r="B4" t="s">
        <v>11</v>
      </c>
      <c r="C4" t="s">
        <v>55</v>
      </c>
      <c r="D4" t="s">
        <v>51</v>
      </c>
      <c r="E4" t="s">
        <v>57</v>
      </c>
    </row>
    <row r="5" spans="2:5" x14ac:dyDescent="0.25">
      <c r="B5" t="s">
        <v>27</v>
      </c>
      <c r="C5" t="s">
        <v>38</v>
      </c>
      <c r="D5" t="s">
        <v>39</v>
      </c>
      <c r="E5" t="s">
        <v>49</v>
      </c>
    </row>
    <row r="6" spans="2:5" x14ac:dyDescent="0.25">
      <c r="B6" t="s">
        <v>22</v>
      </c>
      <c r="C6" t="s">
        <v>40</v>
      </c>
      <c r="D6" t="s">
        <v>39</v>
      </c>
      <c r="E6" t="s">
        <v>49</v>
      </c>
    </row>
    <row r="7" spans="2:5" x14ac:dyDescent="0.25">
      <c r="B7" t="s">
        <v>15</v>
      </c>
      <c r="C7" t="s">
        <v>56</v>
      </c>
      <c r="D7" t="s">
        <v>51</v>
      </c>
      <c r="E7" t="s">
        <v>57</v>
      </c>
    </row>
    <row r="8" spans="2:5" x14ac:dyDescent="0.25">
      <c r="B8" t="s">
        <v>42</v>
      </c>
      <c r="C8" t="s">
        <v>41</v>
      </c>
      <c r="D8" t="s">
        <v>39</v>
      </c>
      <c r="E8" t="s">
        <v>49</v>
      </c>
    </row>
    <row r="9" spans="2:5" x14ac:dyDescent="0.25">
      <c r="B9" t="s">
        <v>3</v>
      </c>
      <c r="C9" t="s">
        <v>58</v>
      </c>
      <c r="D9" t="s">
        <v>59</v>
      </c>
      <c r="E9" t="s">
        <v>63</v>
      </c>
    </row>
    <row r="10" spans="2:5" x14ac:dyDescent="0.25">
      <c r="B10" t="s">
        <v>5</v>
      </c>
      <c r="C10" t="s">
        <v>64</v>
      </c>
      <c r="D10" t="s">
        <v>65</v>
      </c>
      <c r="E10" t="s">
        <v>73</v>
      </c>
    </row>
    <row r="11" spans="2:5" x14ac:dyDescent="0.25">
      <c r="B11" t="s">
        <v>6</v>
      </c>
      <c r="C11" t="s">
        <v>60</v>
      </c>
      <c r="D11" t="s">
        <v>59</v>
      </c>
      <c r="E11" t="s">
        <v>63</v>
      </c>
    </row>
    <row r="12" spans="2:5" x14ac:dyDescent="0.25">
      <c r="B12" t="s">
        <v>7</v>
      </c>
      <c r="C12" t="s">
        <v>66</v>
      </c>
      <c r="D12" t="s">
        <v>65</v>
      </c>
      <c r="E12" t="s">
        <v>73</v>
      </c>
    </row>
    <row r="13" spans="2:5" x14ac:dyDescent="0.25">
      <c r="B13" t="s">
        <v>26</v>
      </c>
      <c r="C13" t="s">
        <v>67</v>
      </c>
      <c r="D13" t="s">
        <v>65</v>
      </c>
      <c r="E13" t="s">
        <v>73</v>
      </c>
    </row>
    <row r="14" spans="2:5" x14ac:dyDescent="0.25">
      <c r="B14" t="s">
        <v>16</v>
      </c>
      <c r="C14" t="s">
        <v>74</v>
      </c>
      <c r="D14" t="s">
        <v>75</v>
      </c>
      <c r="E14" t="s">
        <v>81</v>
      </c>
    </row>
    <row r="15" spans="2:5" x14ac:dyDescent="0.25">
      <c r="B15" t="s">
        <v>31</v>
      </c>
      <c r="C15" t="s">
        <v>68</v>
      </c>
      <c r="D15" t="s">
        <v>65</v>
      </c>
      <c r="E15" t="s">
        <v>73</v>
      </c>
    </row>
    <row r="16" spans="2:5" x14ac:dyDescent="0.25">
      <c r="B16" t="s">
        <v>8</v>
      </c>
      <c r="C16" t="s">
        <v>76</v>
      </c>
      <c r="D16" t="s">
        <v>75</v>
      </c>
      <c r="E16" t="s">
        <v>81</v>
      </c>
    </row>
    <row r="17" spans="2:5" x14ac:dyDescent="0.25">
      <c r="B17" t="s">
        <v>28</v>
      </c>
      <c r="C17" t="s">
        <v>77</v>
      </c>
      <c r="D17" t="s">
        <v>75</v>
      </c>
      <c r="E17" t="s">
        <v>81</v>
      </c>
    </row>
    <row r="18" spans="2:5" x14ac:dyDescent="0.25">
      <c r="B18" t="s">
        <v>21</v>
      </c>
      <c r="C18" t="s">
        <v>69</v>
      </c>
      <c r="D18" t="s">
        <v>65</v>
      </c>
      <c r="E18" t="s">
        <v>73</v>
      </c>
    </row>
    <row r="19" spans="2:5" x14ac:dyDescent="0.25">
      <c r="B19" t="s">
        <v>17</v>
      </c>
      <c r="C19" t="s">
        <v>78</v>
      </c>
      <c r="D19" t="s">
        <v>75</v>
      </c>
      <c r="E19" t="s">
        <v>81</v>
      </c>
    </row>
    <row r="20" spans="2:5" x14ac:dyDescent="0.25">
      <c r="B20" t="s">
        <v>23</v>
      </c>
      <c r="C20" t="s">
        <v>79</v>
      </c>
      <c r="D20" t="s">
        <v>75</v>
      </c>
      <c r="E20" t="s">
        <v>81</v>
      </c>
    </row>
    <row r="21" spans="2:5" x14ac:dyDescent="0.25">
      <c r="B21" t="s">
        <v>29</v>
      </c>
      <c r="C21" t="s">
        <v>80</v>
      </c>
      <c r="D21" t="s">
        <v>75</v>
      </c>
      <c r="E21" t="s">
        <v>81</v>
      </c>
    </row>
    <row r="22" spans="2:5" x14ac:dyDescent="0.25">
      <c r="B22" t="s">
        <v>13</v>
      </c>
      <c r="C22" t="s">
        <v>70</v>
      </c>
      <c r="D22" t="s">
        <v>65</v>
      </c>
      <c r="E22" t="s">
        <v>73</v>
      </c>
    </row>
    <row r="23" spans="2:5" x14ac:dyDescent="0.25">
      <c r="B23" t="s">
        <v>62</v>
      </c>
      <c r="C23" t="s">
        <v>61</v>
      </c>
      <c r="D23" t="s">
        <v>59</v>
      </c>
      <c r="E23" t="s">
        <v>63</v>
      </c>
    </row>
    <row r="24" spans="2:5" x14ac:dyDescent="0.25">
      <c r="B24" t="s">
        <v>72</v>
      </c>
      <c r="C24" t="s">
        <v>71</v>
      </c>
      <c r="D24" t="s">
        <v>65</v>
      </c>
      <c r="E24" t="s">
        <v>73</v>
      </c>
    </row>
    <row r="25" spans="2:5" x14ac:dyDescent="0.25">
      <c r="B25" t="s">
        <v>14</v>
      </c>
      <c r="C25" t="s">
        <v>82</v>
      </c>
      <c r="D25" t="s">
        <v>83</v>
      </c>
      <c r="E25" t="s">
        <v>88</v>
      </c>
    </row>
    <row r="26" spans="2:5" x14ac:dyDescent="0.25">
      <c r="B26" t="s">
        <v>30</v>
      </c>
      <c r="C26" t="s">
        <v>84</v>
      </c>
      <c r="D26" t="s">
        <v>83</v>
      </c>
      <c r="E26" t="s">
        <v>88</v>
      </c>
    </row>
    <row r="27" spans="2:5" x14ac:dyDescent="0.25">
      <c r="B27" t="s">
        <v>0</v>
      </c>
      <c r="C27" t="s">
        <v>85</v>
      </c>
      <c r="D27" t="s">
        <v>83</v>
      </c>
      <c r="E27" t="s">
        <v>88</v>
      </c>
    </row>
    <row r="28" spans="2:5" x14ac:dyDescent="0.25">
      <c r="B28" t="s">
        <v>1</v>
      </c>
      <c r="C28" t="s">
        <v>43</v>
      </c>
      <c r="D28" t="s">
        <v>39</v>
      </c>
      <c r="E28" t="s">
        <v>49</v>
      </c>
    </row>
    <row r="29" spans="2:5" x14ac:dyDescent="0.25">
      <c r="B29" t="s">
        <v>12</v>
      </c>
      <c r="C29" t="s">
        <v>86</v>
      </c>
      <c r="D29" t="s">
        <v>83</v>
      </c>
      <c r="E29" t="s">
        <v>88</v>
      </c>
    </row>
    <row r="30" spans="2:5" x14ac:dyDescent="0.25">
      <c r="B30" t="s">
        <v>2</v>
      </c>
      <c r="C30" t="s">
        <v>89</v>
      </c>
      <c r="D30" t="s">
        <v>90</v>
      </c>
      <c r="E30" t="s">
        <v>95</v>
      </c>
    </row>
    <row r="31" spans="2:5" x14ac:dyDescent="0.25">
      <c r="B31" t="s">
        <v>18</v>
      </c>
      <c r="C31" t="s">
        <v>44</v>
      </c>
      <c r="D31" t="s">
        <v>39</v>
      </c>
      <c r="E31" t="s">
        <v>49</v>
      </c>
    </row>
    <row r="32" spans="2:5" x14ac:dyDescent="0.25">
      <c r="B32" t="s">
        <v>4</v>
      </c>
      <c r="C32" t="s">
        <v>91</v>
      </c>
      <c r="D32" t="s">
        <v>90</v>
      </c>
      <c r="E32" t="s">
        <v>95</v>
      </c>
    </row>
    <row r="33" spans="2:5" x14ac:dyDescent="0.25">
      <c r="B33" t="s">
        <v>10</v>
      </c>
      <c r="C33" t="s">
        <v>92</v>
      </c>
      <c r="D33" t="s">
        <v>90</v>
      </c>
      <c r="E33" t="s">
        <v>95</v>
      </c>
    </row>
    <row r="34" spans="2:5" x14ac:dyDescent="0.25">
      <c r="B34" t="s">
        <v>24</v>
      </c>
      <c r="C34" t="s">
        <v>93</v>
      </c>
      <c r="D34" t="s">
        <v>90</v>
      </c>
      <c r="E34" t="s">
        <v>95</v>
      </c>
    </row>
    <row r="35" spans="2:5" x14ac:dyDescent="0.25">
      <c r="B35" t="s">
        <v>33</v>
      </c>
      <c r="C35" t="s">
        <v>45</v>
      </c>
      <c r="D35" t="s">
        <v>39</v>
      </c>
      <c r="E35" t="s">
        <v>49</v>
      </c>
    </row>
    <row r="36" spans="2:5" x14ac:dyDescent="0.25">
      <c r="B36" t="s">
        <v>9</v>
      </c>
      <c r="C36" t="s">
        <v>94</v>
      </c>
      <c r="D36" t="s">
        <v>90</v>
      </c>
      <c r="E36" t="s">
        <v>95</v>
      </c>
    </row>
    <row r="37" spans="2:5" x14ac:dyDescent="0.25">
      <c r="B37" t="s">
        <v>25</v>
      </c>
      <c r="C37" t="s">
        <v>46</v>
      </c>
      <c r="D37" t="s">
        <v>39</v>
      </c>
      <c r="E37" t="s">
        <v>49</v>
      </c>
    </row>
    <row r="38" spans="2:5" x14ac:dyDescent="0.25">
      <c r="B38" t="s">
        <v>20</v>
      </c>
      <c r="C38" t="s">
        <v>87</v>
      </c>
      <c r="D38" t="s">
        <v>83</v>
      </c>
      <c r="E38" t="s">
        <v>88</v>
      </c>
    </row>
    <row r="39" spans="2:5" x14ac:dyDescent="0.25">
      <c r="B39" t="s">
        <v>48</v>
      </c>
      <c r="C39" t="s">
        <v>47</v>
      </c>
      <c r="D39" t="s">
        <v>39</v>
      </c>
      <c r="E39" t="s">
        <v>49</v>
      </c>
    </row>
    <row r="40" spans="2:5" x14ac:dyDescent="0.25">
      <c r="B40" t="s">
        <v>54</v>
      </c>
      <c r="C40" t="s">
        <v>53</v>
      </c>
      <c r="D40" t="s">
        <v>51</v>
      </c>
      <c r="E40" t="s">
        <v>57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Sheet5"/>
  <dimension ref="A1:G5"/>
  <sheetViews>
    <sheetView workbookViewId="0">
      <selection sqref="A1:G5"/>
    </sheetView>
  </sheetViews>
  <sheetFormatPr defaultRowHeight="15" x14ac:dyDescent="0.25"/>
  <cols>
    <col min="1" max="1" width="11.140625" bestFit="1" customWidth="1"/>
    <col min="2" max="2" width="41.28515625" bestFit="1" customWidth="1"/>
    <col min="3" max="3" width="36.85546875" bestFit="1" customWidth="1"/>
    <col min="4" max="4" width="51.42578125" bestFit="1" customWidth="1"/>
    <col min="5" max="5" width="34.85546875" bestFit="1" customWidth="1"/>
    <col min="6" max="6" width="21.85546875" bestFit="1" customWidth="1"/>
    <col min="7" max="7" width="33.85546875" bestFit="1" customWidth="1"/>
    <col min="8" max="8" width="31.140625" bestFit="1" customWidth="1"/>
    <col min="9" max="9" width="18.42578125" bestFit="1" customWidth="1"/>
    <col min="10" max="10" width="31.42578125" bestFit="1" customWidth="1"/>
    <col min="11" max="11" width="46.28515625" bestFit="1" customWidth="1"/>
    <col min="12" max="12" width="33.42578125" bestFit="1" customWidth="1"/>
    <col min="13" max="13" width="46.5703125" bestFit="1" customWidth="1"/>
  </cols>
  <sheetData>
    <row r="1" spans="1:7" x14ac:dyDescent="0.25">
      <c r="A1" s="29" t="s">
        <v>103</v>
      </c>
      <c r="B1" s="29" t="s">
        <v>104</v>
      </c>
      <c r="C1" s="29" t="s">
        <v>105</v>
      </c>
      <c r="D1" s="29" t="s">
        <v>106</v>
      </c>
      <c r="E1" s="29" t="s">
        <v>107</v>
      </c>
      <c r="F1" s="29" t="s">
        <v>108</v>
      </c>
      <c r="G1" s="28" t="s">
        <v>109</v>
      </c>
    </row>
    <row r="2" spans="1:7" x14ac:dyDescent="0.25">
      <c r="A2" s="29" t="s">
        <v>110</v>
      </c>
      <c r="B2" s="29" t="s">
        <v>111</v>
      </c>
      <c r="C2" s="29" t="s">
        <v>112</v>
      </c>
      <c r="D2" s="29" t="s">
        <v>113</v>
      </c>
      <c r="E2" s="29" t="s">
        <v>114</v>
      </c>
      <c r="F2" s="29" t="s">
        <v>115</v>
      </c>
      <c r="G2" s="28" t="s">
        <v>116</v>
      </c>
    </row>
    <row r="3" spans="1:7" x14ac:dyDescent="0.25">
      <c r="A3" s="29" t="s">
        <v>117</v>
      </c>
      <c r="B3" s="29" t="s">
        <v>1491</v>
      </c>
      <c r="C3" s="29" t="s">
        <v>1453</v>
      </c>
      <c r="D3" s="29" t="s">
        <v>1454</v>
      </c>
      <c r="E3" s="29" t="s">
        <v>1455</v>
      </c>
      <c r="F3" s="29" t="s">
        <v>1456</v>
      </c>
      <c r="G3" s="28" t="s">
        <v>1457</v>
      </c>
    </row>
    <row r="4" spans="1:7" x14ac:dyDescent="0.25">
      <c r="A4" s="29" t="s">
        <v>118</v>
      </c>
      <c r="B4" s="29" t="s">
        <v>1480</v>
      </c>
      <c r="C4" s="29" t="s">
        <v>99</v>
      </c>
      <c r="D4" s="29" t="s">
        <v>121</v>
      </c>
      <c r="E4" s="29" t="s">
        <v>119</v>
      </c>
      <c r="F4" s="29" t="s">
        <v>102</v>
      </c>
      <c r="G4" s="28" t="s">
        <v>120</v>
      </c>
    </row>
    <row r="5" spans="1:7" x14ac:dyDescent="0.25">
      <c r="A5" s="29" t="s">
        <v>118</v>
      </c>
      <c r="B5" s="29" t="s">
        <v>1480</v>
      </c>
      <c r="C5" s="29" t="s">
        <v>99</v>
      </c>
      <c r="D5" s="29" t="s">
        <v>121</v>
      </c>
      <c r="E5" s="29" t="s">
        <v>119</v>
      </c>
      <c r="F5" s="29" t="s">
        <v>102</v>
      </c>
      <c r="G5" s="28" t="s">
        <v>120</v>
      </c>
    </row>
  </sheetData>
  <pageMargins left="0.7" right="0.7" top="0.75" bottom="0.75" header="0.3" footer="0.3"/>
  <tableParts count="1">
    <tablePart r:id="rId1"/>
  </tablePart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Sheet6"/>
  <dimension ref="A1:R273"/>
  <sheetViews>
    <sheetView workbookViewId="0">
      <selection sqref="A1:O274"/>
    </sheetView>
  </sheetViews>
  <sheetFormatPr defaultRowHeight="15" x14ac:dyDescent="0.25"/>
  <cols>
    <col min="1" max="1" width="8.7109375" bestFit="1" customWidth="1"/>
    <col min="2" max="2" width="12.5703125" bestFit="1" customWidth="1"/>
    <col min="3" max="3" width="67.5703125" bestFit="1" customWidth="1"/>
    <col min="4" max="4" width="12.28515625" bestFit="1" customWidth="1"/>
    <col min="5" max="5" width="21.5703125" bestFit="1" customWidth="1"/>
    <col min="6" max="6" width="15.7109375" bestFit="1" customWidth="1"/>
    <col min="7" max="7" width="40.28515625" bestFit="1" customWidth="1"/>
    <col min="8" max="8" width="26.85546875" bestFit="1" customWidth="1"/>
    <col min="9" max="9" width="11.7109375" bestFit="1" customWidth="1"/>
    <col min="10" max="10" width="16.7109375" bestFit="1" customWidth="1"/>
    <col min="11" max="11" width="52.28515625" bestFit="1" customWidth="1"/>
    <col min="12" max="12" width="16.42578125" bestFit="1" customWidth="1"/>
    <col min="13" max="13" width="11.42578125" bestFit="1" customWidth="1"/>
    <col min="14" max="14" width="16.85546875" bestFit="1" customWidth="1"/>
    <col min="15" max="15" width="12.7109375" bestFit="1" customWidth="1"/>
    <col min="16" max="16" width="13.85546875" bestFit="1" customWidth="1"/>
    <col min="17" max="17" width="10.5703125" bestFit="1" customWidth="1"/>
    <col min="18" max="18" width="12.7109375" bestFit="1" customWidth="1"/>
    <col min="19" max="19" width="67.5703125" bestFit="1" customWidth="1"/>
    <col min="20" max="20" width="12.28515625" bestFit="1" customWidth="1"/>
    <col min="21" max="21" width="14.28515625" bestFit="1" customWidth="1"/>
    <col min="22" max="22" width="15.7109375" bestFit="1" customWidth="1"/>
    <col min="23" max="23" width="26.85546875" bestFit="1" customWidth="1"/>
    <col min="24" max="24" width="29.140625" bestFit="1" customWidth="1"/>
    <col min="25" max="25" width="16.42578125" bestFit="1" customWidth="1"/>
    <col min="26" max="26" width="11.42578125" bestFit="1" customWidth="1"/>
    <col min="27" max="27" width="16.85546875" bestFit="1" customWidth="1"/>
    <col min="28" max="28" width="12.7109375" bestFit="1" customWidth="1"/>
    <col min="29" max="29" width="13.85546875" bestFit="1" customWidth="1"/>
    <col min="30" max="30" width="10.5703125" bestFit="1" customWidth="1"/>
    <col min="31" max="31" width="12.7109375" bestFit="1" customWidth="1"/>
  </cols>
  <sheetData>
    <row r="1" spans="1:18" x14ac:dyDescent="0.25">
      <c r="A1" s="29" t="s">
        <v>1537</v>
      </c>
      <c r="B1" s="29" t="s">
        <v>122</v>
      </c>
      <c r="C1" s="29" t="s">
        <v>35</v>
      </c>
      <c r="D1" s="29" t="s">
        <v>123</v>
      </c>
      <c r="E1" s="29" t="s">
        <v>37</v>
      </c>
      <c r="F1" s="29" t="s">
        <v>124</v>
      </c>
      <c r="G1" s="29" t="s">
        <v>125</v>
      </c>
      <c r="H1" s="29" t="s">
        <v>1538</v>
      </c>
      <c r="I1" s="29" t="s">
        <v>1539</v>
      </c>
      <c r="J1" s="29" t="s">
        <v>1505</v>
      </c>
      <c r="K1" s="29" t="s">
        <v>126</v>
      </c>
      <c r="L1" s="29" t="s">
        <v>127</v>
      </c>
      <c r="M1" s="29" t="s">
        <v>128</v>
      </c>
      <c r="N1" s="28" t="s">
        <v>129</v>
      </c>
      <c r="O1" s="28" t="s">
        <v>130</v>
      </c>
      <c r="P1" s="28" t="s">
        <v>131</v>
      </c>
      <c r="Q1" s="28" t="s">
        <v>132</v>
      </c>
      <c r="R1" s="28" t="s">
        <v>133</v>
      </c>
    </row>
    <row r="2" spans="1:18" x14ac:dyDescent="0.25">
      <c r="A2" s="29" t="s">
        <v>1540</v>
      </c>
      <c r="B2" s="29" t="s">
        <v>134</v>
      </c>
      <c r="C2" s="29" t="s">
        <v>135</v>
      </c>
      <c r="D2" s="29" t="s">
        <v>136</v>
      </c>
      <c r="E2" s="29" t="s">
        <v>1506</v>
      </c>
      <c r="F2" s="29" t="s">
        <v>138</v>
      </c>
      <c r="G2" s="29" t="s">
        <v>139</v>
      </c>
      <c r="H2" s="29" t="s">
        <v>1541</v>
      </c>
      <c r="I2" s="29" t="s">
        <v>1542</v>
      </c>
      <c r="J2" s="29" t="s">
        <v>1507</v>
      </c>
      <c r="K2" s="29" t="s">
        <v>140</v>
      </c>
      <c r="L2" s="29" t="s">
        <v>141</v>
      </c>
      <c r="M2" s="29" t="s">
        <v>142</v>
      </c>
      <c r="N2" s="28" t="s">
        <v>143</v>
      </c>
      <c r="O2" s="28">
        <v>548956</v>
      </c>
      <c r="P2" s="28">
        <v>185305</v>
      </c>
      <c r="Q2" s="28">
        <v>51.546982999999997</v>
      </c>
      <c r="R2" s="28">
        <v>0.14681208000000001</v>
      </c>
    </row>
    <row r="3" spans="1:18" x14ac:dyDescent="0.25">
      <c r="A3" s="29" t="s">
        <v>1540</v>
      </c>
      <c r="B3" s="29" t="s">
        <v>144</v>
      </c>
      <c r="C3" s="29" t="s">
        <v>145</v>
      </c>
      <c r="D3" s="29" t="s">
        <v>136</v>
      </c>
      <c r="E3" s="29" t="s">
        <v>1506</v>
      </c>
      <c r="F3" s="29" t="s">
        <v>138</v>
      </c>
      <c r="G3" s="29" t="s">
        <v>139</v>
      </c>
      <c r="H3" s="29" t="s">
        <v>1541</v>
      </c>
      <c r="I3" s="29" t="s">
        <v>1543</v>
      </c>
      <c r="J3" s="29" t="s">
        <v>1507</v>
      </c>
      <c r="K3" s="29" t="s">
        <v>146</v>
      </c>
      <c r="L3" s="29" t="s">
        <v>141</v>
      </c>
      <c r="M3" s="29" t="s">
        <v>147</v>
      </c>
      <c r="N3" s="28" t="s">
        <v>148</v>
      </c>
      <c r="O3" s="28">
        <v>549667</v>
      </c>
      <c r="P3" s="28">
        <v>184556</v>
      </c>
      <c r="Q3" s="28">
        <v>51.540066000000003</v>
      </c>
      <c r="R3" s="28">
        <v>0.15673988</v>
      </c>
    </row>
    <row r="4" spans="1:18" x14ac:dyDescent="0.25">
      <c r="A4" s="29" t="s">
        <v>1540</v>
      </c>
      <c r="B4" s="29" t="s">
        <v>149</v>
      </c>
      <c r="C4" s="29" t="s">
        <v>150</v>
      </c>
      <c r="D4" s="29" t="s">
        <v>136</v>
      </c>
      <c r="E4" s="29" t="s">
        <v>1506</v>
      </c>
      <c r="F4" s="29" t="s">
        <v>138</v>
      </c>
      <c r="G4" s="29" t="s">
        <v>139</v>
      </c>
      <c r="H4" s="29" t="s">
        <v>1541</v>
      </c>
      <c r="I4" s="29" t="s">
        <v>1544</v>
      </c>
      <c r="J4" s="29" t="s">
        <v>1507</v>
      </c>
      <c r="K4" s="29" t="s">
        <v>151</v>
      </c>
      <c r="L4" s="29" t="s">
        <v>141</v>
      </c>
      <c r="M4" s="29" t="s">
        <v>152</v>
      </c>
      <c r="N4" s="28" t="s">
        <v>153</v>
      </c>
      <c r="O4" s="28">
        <v>549367</v>
      </c>
      <c r="P4" s="28">
        <v>183962</v>
      </c>
      <c r="Q4" s="28">
        <v>51.534807999999998</v>
      </c>
      <c r="R4" s="28">
        <v>0.15216547999999999</v>
      </c>
    </row>
    <row r="5" spans="1:18" x14ac:dyDescent="0.25">
      <c r="A5" s="29" t="s">
        <v>1540</v>
      </c>
      <c r="B5" s="29" t="s">
        <v>154</v>
      </c>
      <c r="C5" s="29" t="s">
        <v>155</v>
      </c>
      <c r="D5" s="29" t="s">
        <v>136</v>
      </c>
      <c r="E5" s="29" t="s">
        <v>1506</v>
      </c>
      <c r="F5" s="29" t="s">
        <v>138</v>
      </c>
      <c r="G5" s="29" t="s">
        <v>139</v>
      </c>
      <c r="H5" s="29" t="s">
        <v>1541</v>
      </c>
      <c r="I5" s="29" t="s">
        <v>1545</v>
      </c>
      <c r="J5" s="29" t="s">
        <v>1507</v>
      </c>
      <c r="K5" s="29" t="s">
        <v>156</v>
      </c>
      <c r="L5" s="29" t="s">
        <v>141</v>
      </c>
      <c r="M5" s="29" t="s">
        <v>157</v>
      </c>
      <c r="N5" s="28" t="s">
        <v>158</v>
      </c>
      <c r="O5" s="28">
        <v>547283</v>
      </c>
      <c r="P5" s="28">
        <v>185077</v>
      </c>
      <c r="Q5" s="28">
        <v>51.545372999999998</v>
      </c>
      <c r="R5" s="28">
        <v>0.12260706</v>
      </c>
    </row>
    <row r="6" spans="1:18" x14ac:dyDescent="0.25">
      <c r="A6" s="29" t="s">
        <v>1540</v>
      </c>
      <c r="B6" s="29" t="s">
        <v>159</v>
      </c>
      <c r="C6" s="29" t="s">
        <v>160</v>
      </c>
      <c r="D6" s="29" t="s">
        <v>136</v>
      </c>
      <c r="E6" s="29" t="s">
        <v>1506</v>
      </c>
      <c r="F6" s="29" t="s">
        <v>161</v>
      </c>
      <c r="G6" s="29" t="s">
        <v>162</v>
      </c>
      <c r="H6" s="29" t="s">
        <v>1546</v>
      </c>
      <c r="I6" s="29" t="s">
        <v>1547</v>
      </c>
      <c r="J6" s="29" t="s">
        <v>1507</v>
      </c>
      <c r="K6" s="29" t="s">
        <v>163</v>
      </c>
      <c r="L6" s="29" t="s">
        <v>141</v>
      </c>
      <c r="M6" s="29" t="s">
        <v>164</v>
      </c>
      <c r="N6" s="28" t="s">
        <v>165</v>
      </c>
      <c r="O6" s="28">
        <v>549762</v>
      </c>
      <c r="P6" s="28">
        <v>183388</v>
      </c>
      <c r="Q6" s="28">
        <v>51.529546000000003</v>
      </c>
      <c r="R6" s="28">
        <v>0.15761231000000001</v>
      </c>
    </row>
    <row r="7" spans="1:18" x14ac:dyDescent="0.25">
      <c r="A7" s="29" t="s">
        <v>1540</v>
      </c>
      <c r="B7" s="29" t="s">
        <v>166</v>
      </c>
      <c r="C7" s="29" t="s">
        <v>167</v>
      </c>
      <c r="D7" s="29" t="s">
        <v>136</v>
      </c>
      <c r="E7" s="29" t="s">
        <v>1506</v>
      </c>
      <c r="F7" s="29" t="s">
        <v>161</v>
      </c>
      <c r="G7" s="29" t="s">
        <v>162</v>
      </c>
      <c r="H7" s="29" t="s">
        <v>1546</v>
      </c>
      <c r="I7" s="29" t="s">
        <v>1547</v>
      </c>
      <c r="J7" s="29" t="s">
        <v>1507</v>
      </c>
      <c r="K7" s="29" t="s">
        <v>168</v>
      </c>
      <c r="L7" s="29" t="s">
        <v>141</v>
      </c>
      <c r="M7" s="29" t="s">
        <v>169</v>
      </c>
      <c r="N7" s="28" t="s">
        <v>170</v>
      </c>
      <c r="O7" s="28">
        <v>548734</v>
      </c>
      <c r="P7" s="28">
        <v>184495</v>
      </c>
      <c r="Q7" s="28">
        <v>51.539763999999998</v>
      </c>
      <c r="R7" s="28">
        <v>0.14327081999999999</v>
      </c>
    </row>
    <row r="8" spans="1:18" x14ac:dyDescent="0.25">
      <c r="A8" s="29" t="s">
        <v>1540</v>
      </c>
      <c r="B8" s="29" t="s">
        <v>171</v>
      </c>
      <c r="C8" s="29" t="s">
        <v>172</v>
      </c>
      <c r="D8" s="29" t="s">
        <v>136</v>
      </c>
      <c r="E8" s="29" t="s">
        <v>1506</v>
      </c>
      <c r="F8" s="29" t="s">
        <v>161</v>
      </c>
      <c r="G8" s="29" t="s">
        <v>162</v>
      </c>
      <c r="H8" s="29" t="s">
        <v>1546</v>
      </c>
      <c r="I8" s="29" t="s">
        <v>1547</v>
      </c>
      <c r="J8" s="29" t="s">
        <v>1507</v>
      </c>
      <c r="K8" s="29" t="s">
        <v>173</v>
      </c>
      <c r="L8" s="29" t="s">
        <v>141</v>
      </c>
      <c r="M8" s="29" t="s">
        <v>174</v>
      </c>
      <c r="N8" s="28" t="s">
        <v>175</v>
      </c>
      <c r="O8" s="28">
        <v>548052</v>
      </c>
      <c r="P8" s="28">
        <v>184181</v>
      </c>
      <c r="Q8" s="28">
        <v>51.537121999999997</v>
      </c>
      <c r="R8" s="28">
        <v>0.13331214999999999</v>
      </c>
    </row>
    <row r="9" spans="1:18" x14ac:dyDescent="0.25">
      <c r="A9" s="29" t="s">
        <v>1540</v>
      </c>
      <c r="B9" s="29" t="s">
        <v>176</v>
      </c>
      <c r="C9" s="29" t="s">
        <v>177</v>
      </c>
      <c r="D9" s="29" t="s">
        <v>136</v>
      </c>
      <c r="E9" s="29" t="s">
        <v>1506</v>
      </c>
      <c r="F9" s="29" t="s">
        <v>161</v>
      </c>
      <c r="G9" s="29" t="s">
        <v>162</v>
      </c>
      <c r="H9" s="29" t="s">
        <v>1546</v>
      </c>
      <c r="I9" s="29" t="s">
        <v>1547</v>
      </c>
      <c r="J9" s="29" t="s">
        <v>1507</v>
      </c>
      <c r="K9" s="29" t="s">
        <v>178</v>
      </c>
      <c r="L9" s="29" t="s">
        <v>141</v>
      </c>
      <c r="M9" s="29" t="s">
        <v>179</v>
      </c>
      <c r="N9" s="28" t="s">
        <v>180</v>
      </c>
      <c r="O9" s="28">
        <v>550141</v>
      </c>
      <c r="P9" s="28">
        <v>184824</v>
      </c>
      <c r="Q9" s="28">
        <v>51.542347999999997</v>
      </c>
      <c r="R9" s="28">
        <v>0.16368373999999999</v>
      </c>
    </row>
    <row r="10" spans="1:18" x14ac:dyDescent="0.25">
      <c r="A10" s="29" t="s">
        <v>1540</v>
      </c>
      <c r="B10" s="29" t="s">
        <v>181</v>
      </c>
      <c r="C10" s="29" t="s">
        <v>182</v>
      </c>
      <c r="D10" s="29" t="s">
        <v>136</v>
      </c>
      <c r="E10" s="29" t="s">
        <v>1506</v>
      </c>
      <c r="F10" s="29" t="s">
        <v>161</v>
      </c>
      <c r="G10" s="29" t="s">
        <v>162</v>
      </c>
      <c r="H10" s="29" t="s">
        <v>1546</v>
      </c>
      <c r="I10" s="29" t="s">
        <v>1547</v>
      </c>
      <c r="J10" s="29" t="s">
        <v>1507</v>
      </c>
      <c r="K10" s="29" t="s">
        <v>183</v>
      </c>
      <c r="L10" s="29" t="s">
        <v>141</v>
      </c>
      <c r="M10" s="29" t="s">
        <v>152</v>
      </c>
      <c r="N10" s="28" t="s">
        <v>153</v>
      </c>
      <c r="O10" s="28">
        <v>549367</v>
      </c>
      <c r="P10" s="28">
        <v>183962</v>
      </c>
      <c r="Q10" s="28">
        <v>51.534807999999998</v>
      </c>
      <c r="R10" s="28">
        <v>0.15216547999999999</v>
      </c>
    </row>
    <row r="11" spans="1:18" x14ac:dyDescent="0.25">
      <c r="A11" s="29" t="s">
        <v>1540</v>
      </c>
      <c r="B11" s="29" t="s">
        <v>184</v>
      </c>
      <c r="C11" s="29" t="s">
        <v>185</v>
      </c>
      <c r="D11" s="29" t="s">
        <v>136</v>
      </c>
      <c r="E11" s="29" t="s">
        <v>1506</v>
      </c>
      <c r="F11" s="29" t="s">
        <v>161</v>
      </c>
      <c r="G11" s="29" t="s">
        <v>162</v>
      </c>
      <c r="H11" s="29" t="s">
        <v>1546</v>
      </c>
      <c r="I11" s="29" t="s">
        <v>1547</v>
      </c>
      <c r="J11" s="29" t="s">
        <v>1507</v>
      </c>
      <c r="K11" s="29" t="s">
        <v>173</v>
      </c>
      <c r="L11" s="29" t="s">
        <v>141</v>
      </c>
      <c r="M11" s="29" t="s">
        <v>174</v>
      </c>
      <c r="N11" s="28" t="s">
        <v>175</v>
      </c>
      <c r="O11" s="28">
        <v>548052</v>
      </c>
      <c r="P11" s="28">
        <v>184181</v>
      </c>
      <c r="Q11" s="28">
        <v>51.537121999999997</v>
      </c>
      <c r="R11" s="28">
        <v>0.13331214999999999</v>
      </c>
    </row>
    <row r="12" spans="1:18" x14ac:dyDescent="0.25">
      <c r="A12" s="29" t="s">
        <v>1540</v>
      </c>
      <c r="B12" s="29" t="s">
        <v>186</v>
      </c>
      <c r="C12" s="29" t="s">
        <v>187</v>
      </c>
      <c r="D12" s="29" t="s">
        <v>136</v>
      </c>
      <c r="E12" s="29" t="s">
        <v>1506</v>
      </c>
      <c r="F12" s="29" t="s">
        <v>161</v>
      </c>
      <c r="G12" s="29" t="s">
        <v>162</v>
      </c>
      <c r="H12" s="29" t="s">
        <v>1546</v>
      </c>
      <c r="I12" s="29" t="s">
        <v>1547</v>
      </c>
      <c r="J12" s="29" t="s">
        <v>1507</v>
      </c>
      <c r="K12" s="29" t="s">
        <v>188</v>
      </c>
      <c r="L12" s="29" t="s">
        <v>141</v>
      </c>
      <c r="M12" s="29" t="s">
        <v>189</v>
      </c>
      <c r="N12" s="28" t="s">
        <v>190</v>
      </c>
      <c r="O12" s="28">
        <v>549877</v>
      </c>
      <c r="P12" s="28">
        <v>185126</v>
      </c>
      <c r="Q12" s="28">
        <v>51.545130999999998</v>
      </c>
      <c r="R12" s="28">
        <v>0.16000821000000001</v>
      </c>
    </row>
    <row r="13" spans="1:18" x14ac:dyDescent="0.25">
      <c r="A13" s="29" t="s">
        <v>1540</v>
      </c>
      <c r="B13" s="29" t="s">
        <v>191</v>
      </c>
      <c r="C13" s="29" t="s">
        <v>192</v>
      </c>
      <c r="D13" s="29" t="s">
        <v>136</v>
      </c>
      <c r="E13" s="29" t="s">
        <v>1506</v>
      </c>
      <c r="F13" s="29" t="s">
        <v>193</v>
      </c>
      <c r="G13" s="29" t="s">
        <v>194</v>
      </c>
      <c r="H13" s="29" t="s">
        <v>1548</v>
      </c>
      <c r="I13" s="29" t="s">
        <v>1549</v>
      </c>
      <c r="J13" s="29" t="s">
        <v>1507</v>
      </c>
      <c r="K13" s="29" t="s">
        <v>195</v>
      </c>
      <c r="L13" s="29" t="s">
        <v>137</v>
      </c>
      <c r="M13" s="29" t="s">
        <v>196</v>
      </c>
      <c r="N13" s="28" t="s">
        <v>197</v>
      </c>
      <c r="O13" s="28">
        <v>544085</v>
      </c>
      <c r="P13" s="28">
        <v>184494</v>
      </c>
      <c r="Q13" s="28">
        <v>51.540959999999998</v>
      </c>
      <c r="R13" s="28">
        <v>7.6282445000000004E-2</v>
      </c>
    </row>
    <row r="14" spans="1:18" x14ac:dyDescent="0.25">
      <c r="A14" s="29" t="s">
        <v>1540</v>
      </c>
      <c r="B14" s="29" t="s">
        <v>198</v>
      </c>
      <c r="C14" s="29" t="s">
        <v>1508</v>
      </c>
      <c r="D14" s="29" t="s">
        <v>136</v>
      </c>
      <c r="E14" s="29" t="s">
        <v>1506</v>
      </c>
      <c r="F14" s="29" t="s">
        <v>193</v>
      </c>
      <c r="G14" s="29" t="s">
        <v>194</v>
      </c>
      <c r="H14" s="29" t="s">
        <v>1548</v>
      </c>
      <c r="I14" s="29" t="s">
        <v>1549</v>
      </c>
      <c r="J14" s="29" t="s">
        <v>1507</v>
      </c>
      <c r="K14" s="29" t="s">
        <v>199</v>
      </c>
      <c r="L14" s="29" t="s">
        <v>137</v>
      </c>
      <c r="M14" s="29" t="s">
        <v>200</v>
      </c>
      <c r="N14" s="28" t="s">
        <v>201</v>
      </c>
      <c r="O14" s="28">
        <v>544643</v>
      </c>
      <c r="P14" s="28">
        <v>183708</v>
      </c>
      <c r="Q14" s="28">
        <v>51.533754999999999</v>
      </c>
      <c r="R14" s="28">
        <v>8.4000310999999994E-2</v>
      </c>
    </row>
    <row r="15" spans="1:18" x14ac:dyDescent="0.25">
      <c r="A15" s="29" t="s">
        <v>1540</v>
      </c>
      <c r="B15" s="29" t="s">
        <v>202</v>
      </c>
      <c r="C15" s="29" t="s">
        <v>203</v>
      </c>
      <c r="D15" s="29" t="s">
        <v>136</v>
      </c>
      <c r="E15" s="29" t="s">
        <v>1506</v>
      </c>
      <c r="F15" s="29" t="s">
        <v>193</v>
      </c>
      <c r="G15" s="29" t="s">
        <v>194</v>
      </c>
      <c r="H15" s="29" t="s">
        <v>1548</v>
      </c>
      <c r="I15" s="29" t="s">
        <v>1549</v>
      </c>
      <c r="J15" s="29" t="s">
        <v>1507</v>
      </c>
      <c r="K15" s="29" t="s">
        <v>204</v>
      </c>
      <c r="L15" s="29" t="s">
        <v>137</v>
      </c>
      <c r="M15" s="29" t="s">
        <v>205</v>
      </c>
      <c r="N15" s="28" t="s">
        <v>206</v>
      </c>
      <c r="O15" s="28">
        <v>544215</v>
      </c>
      <c r="P15" s="28">
        <v>184642</v>
      </c>
      <c r="Q15" s="28">
        <v>51.542256000000002</v>
      </c>
      <c r="R15" s="28">
        <v>7.8216283999999997E-2</v>
      </c>
    </row>
    <row r="16" spans="1:18" x14ac:dyDescent="0.25">
      <c r="A16" s="29" t="s">
        <v>1540</v>
      </c>
      <c r="B16" s="29" t="s">
        <v>207</v>
      </c>
      <c r="C16" s="29" t="s">
        <v>208</v>
      </c>
      <c r="D16" s="29" t="s">
        <v>136</v>
      </c>
      <c r="E16" s="29" t="s">
        <v>1506</v>
      </c>
      <c r="F16" s="29" t="s">
        <v>193</v>
      </c>
      <c r="G16" s="29" t="s">
        <v>194</v>
      </c>
      <c r="H16" s="29" t="s">
        <v>1548</v>
      </c>
      <c r="I16" s="29" t="s">
        <v>1549</v>
      </c>
      <c r="J16" s="29" t="s">
        <v>1507</v>
      </c>
      <c r="K16" s="29" t="s">
        <v>209</v>
      </c>
      <c r="L16" s="29" t="s">
        <v>137</v>
      </c>
      <c r="M16" s="29" t="s">
        <v>210</v>
      </c>
      <c r="N16" s="28" t="s">
        <v>211</v>
      </c>
      <c r="O16" s="28">
        <v>544478</v>
      </c>
      <c r="P16" s="28">
        <v>183438</v>
      </c>
      <c r="Q16" s="28">
        <v>51.531371</v>
      </c>
      <c r="R16" s="28">
        <v>8.1512427999999998E-2</v>
      </c>
    </row>
    <row r="17" spans="1:18" x14ac:dyDescent="0.25">
      <c r="A17" s="29" t="s">
        <v>1540</v>
      </c>
      <c r="B17" s="29" t="s">
        <v>212</v>
      </c>
      <c r="C17" s="29" t="s">
        <v>213</v>
      </c>
      <c r="D17" s="29" t="s">
        <v>136</v>
      </c>
      <c r="E17" s="29" t="s">
        <v>1506</v>
      </c>
      <c r="F17" s="29" t="s">
        <v>214</v>
      </c>
      <c r="G17" s="29" t="s">
        <v>215</v>
      </c>
      <c r="H17" s="29" t="s">
        <v>1550</v>
      </c>
      <c r="I17" s="29" t="s">
        <v>1551</v>
      </c>
      <c r="J17" s="29" t="s">
        <v>1507</v>
      </c>
      <c r="K17" s="29" t="s">
        <v>216</v>
      </c>
      <c r="L17" s="29" t="s">
        <v>137</v>
      </c>
      <c r="M17" s="29" t="s">
        <v>217</v>
      </c>
      <c r="N17" s="28" t="s">
        <v>218</v>
      </c>
      <c r="O17" s="28">
        <v>545536</v>
      </c>
      <c r="P17" s="28">
        <v>184574</v>
      </c>
      <c r="Q17" s="28">
        <v>51.541307000000003</v>
      </c>
      <c r="R17" s="28">
        <v>9.7223614999999999E-2</v>
      </c>
    </row>
    <row r="18" spans="1:18" x14ac:dyDescent="0.25">
      <c r="A18" s="29" t="s">
        <v>1540</v>
      </c>
      <c r="B18" s="29" t="s">
        <v>224</v>
      </c>
      <c r="C18" s="29" t="s">
        <v>225</v>
      </c>
      <c r="D18" s="29" t="s">
        <v>136</v>
      </c>
      <c r="E18" s="29" t="s">
        <v>1506</v>
      </c>
      <c r="F18" s="29" t="s">
        <v>214</v>
      </c>
      <c r="G18" s="29" t="s">
        <v>215</v>
      </c>
      <c r="H18" s="29" t="s">
        <v>1550</v>
      </c>
      <c r="I18" s="29" t="s">
        <v>1551</v>
      </c>
      <c r="J18" s="29" t="s">
        <v>1507</v>
      </c>
      <c r="K18" s="29" t="s">
        <v>226</v>
      </c>
      <c r="L18" s="29" t="s">
        <v>137</v>
      </c>
      <c r="M18" s="29" t="s">
        <v>227</v>
      </c>
      <c r="N18" s="28" t="s">
        <v>228</v>
      </c>
      <c r="O18" s="28">
        <v>546496</v>
      </c>
      <c r="P18" s="28">
        <v>184245</v>
      </c>
      <c r="Q18" s="28">
        <v>51.538102000000002</v>
      </c>
      <c r="R18" s="28">
        <v>0.11091985</v>
      </c>
    </row>
    <row r="19" spans="1:18" x14ac:dyDescent="0.25">
      <c r="A19" s="29" t="s">
        <v>1540</v>
      </c>
      <c r="B19" s="29" t="s">
        <v>229</v>
      </c>
      <c r="C19" s="29" t="s">
        <v>230</v>
      </c>
      <c r="D19" s="29" t="s">
        <v>136</v>
      </c>
      <c r="E19" s="29" t="s">
        <v>1506</v>
      </c>
      <c r="F19" s="29" t="s">
        <v>214</v>
      </c>
      <c r="G19" s="29" t="s">
        <v>215</v>
      </c>
      <c r="H19" s="29" t="s">
        <v>1550</v>
      </c>
      <c r="I19" s="29" t="s">
        <v>1551</v>
      </c>
      <c r="J19" s="29" t="s">
        <v>1507</v>
      </c>
      <c r="K19" s="29" t="s">
        <v>231</v>
      </c>
      <c r="L19" s="29" t="s">
        <v>137</v>
      </c>
      <c r="M19" s="29" t="s">
        <v>232</v>
      </c>
      <c r="N19" s="28" t="s">
        <v>233</v>
      </c>
      <c r="O19" s="28">
        <v>544930</v>
      </c>
      <c r="P19" s="28">
        <v>183744</v>
      </c>
      <c r="Q19" s="28">
        <v>51.534005000000001</v>
      </c>
      <c r="R19" s="28">
        <v>8.8149991999999996E-2</v>
      </c>
    </row>
    <row r="20" spans="1:18" x14ac:dyDescent="0.25">
      <c r="A20" s="29" t="s">
        <v>1540</v>
      </c>
      <c r="B20" s="29" t="s">
        <v>234</v>
      </c>
      <c r="C20" s="29" t="s">
        <v>235</v>
      </c>
      <c r="D20" s="29" t="s">
        <v>136</v>
      </c>
      <c r="E20" s="29" t="s">
        <v>1506</v>
      </c>
      <c r="F20" s="29" t="s">
        <v>214</v>
      </c>
      <c r="G20" s="29" t="s">
        <v>215</v>
      </c>
      <c r="H20" s="29" t="s">
        <v>1550</v>
      </c>
      <c r="I20" s="29" t="s">
        <v>1551</v>
      </c>
      <c r="J20" s="29" t="s">
        <v>1507</v>
      </c>
      <c r="K20" s="29" t="s">
        <v>236</v>
      </c>
      <c r="L20" s="29" t="s">
        <v>137</v>
      </c>
      <c r="M20" s="29" t="s">
        <v>237</v>
      </c>
      <c r="N20" s="28" t="s">
        <v>238</v>
      </c>
      <c r="O20" s="28">
        <v>544605</v>
      </c>
      <c r="P20" s="28">
        <v>184272</v>
      </c>
      <c r="Q20" s="28">
        <v>51.538831999999999</v>
      </c>
      <c r="R20" s="28">
        <v>8.3684289999999995E-2</v>
      </c>
    </row>
    <row r="21" spans="1:18" x14ac:dyDescent="0.25">
      <c r="A21" s="29" t="s">
        <v>1540</v>
      </c>
      <c r="B21" s="29" t="s">
        <v>239</v>
      </c>
      <c r="C21" s="29" t="s">
        <v>240</v>
      </c>
      <c r="D21" s="29" t="s">
        <v>136</v>
      </c>
      <c r="E21" s="29" t="s">
        <v>1506</v>
      </c>
      <c r="F21" s="29" t="s">
        <v>214</v>
      </c>
      <c r="G21" s="29" t="s">
        <v>215</v>
      </c>
      <c r="H21" s="29" t="s">
        <v>1550</v>
      </c>
      <c r="I21" s="29" t="s">
        <v>1551</v>
      </c>
      <c r="J21" s="29" t="s">
        <v>1507</v>
      </c>
      <c r="K21" s="29" t="s">
        <v>241</v>
      </c>
      <c r="L21" s="29" t="s">
        <v>137</v>
      </c>
      <c r="M21" s="29" t="s">
        <v>242</v>
      </c>
      <c r="N21" s="28" t="s">
        <v>243</v>
      </c>
      <c r="O21" s="28">
        <v>545217</v>
      </c>
      <c r="P21" s="28">
        <v>183938</v>
      </c>
      <c r="Q21" s="28">
        <v>51.535674</v>
      </c>
      <c r="R21" s="28">
        <v>9.2364823999999998E-2</v>
      </c>
    </row>
    <row r="22" spans="1:18" x14ac:dyDescent="0.25">
      <c r="A22" s="29" t="s">
        <v>1540</v>
      </c>
      <c r="B22" s="29" t="s">
        <v>244</v>
      </c>
      <c r="C22" s="29" t="s">
        <v>245</v>
      </c>
      <c r="D22" s="29" t="s">
        <v>136</v>
      </c>
      <c r="E22" s="29" t="s">
        <v>1506</v>
      </c>
      <c r="F22" s="29" t="s">
        <v>214</v>
      </c>
      <c r="G22" s="29" t="s">
        <v>215</v>
      </c>
      <c r="H22" s="29" t="s">
        <v>1550</v>
      </c>
      <c r="I22" s="29" t="s">
        <v>1551</v>
      </c>
      <c r="J22" s="29" t="s">
        <v>1509</v>
      </c>
      <c r="K22" s="29" t="s">
        <v>246</v>
      </c>
      <c r="L22" s="29" t="s">
        <v>137</v>
      </c>
      <c r="M22" s="29" t="s">
        <v>247</v>
      </c>
      <c r="N22" s="28" t="s">
        <v>248</v>
      </c>
      <c r="O22" s="28">
        <v>545644</v>
      </c>
      <c r="P22" s="28">
        <v>184306</v>
      </c>
      <c r="Q22" s="28">
        <v>51.538871</v>
      </c>
      <c r="R22" s="28">
        <v>9.8669044999999997E-2</v>
      </c>
    </row>
    <row r="23" spans="1:18" x14ac:dyDescent="0.25">
      <c r="A23" s="29" t="s">
        <v>1540</v>
      </c>
      <c r="B23" s="29" t="s">
        <v>219</v>
      </c>
      <c r="C23" s="29" t="s">
        <v>220</v>
      </c>
      <c r="D23" s="29" t="s">
        <v>136</v>
      </c>
      <c r="E23" s="29" t="s">
        <v>1506</v>
      </c>
      <c r="F23" s="29" t="s">
        <v>251</v>
      </c>
      <c r="G23" s="29" t="s">
        <v>252</v>
      </c>
      <c r="H23" s="29" t="s">
        <v>1552</v>
      </c>
      <c r="I23" s="29" t="s">
        <v>1553</v>
      </c>
      <c r="J23" s="29" t="s">
        <v>1507</v>
      </c>
      <c r="K23" s="29" t="s">
        <v>221</v>
      </c>
      <c r="L23" s="29" t="s">
        <v>137</v>
      </c>
      <c r="M23" s="29" t="s">
        <v>222</v>
      </c>
      <c r="N23" s="28" t="s">
        <v>223</v>
      </c>
      <c r="O23" s="28">
        <v>545367</v>
      </c>
      <c r="P23" s="28">
        <v>184850</v>
      </c>
      <c r="Q23" s="28">
        <v>51.54383</v>
      </c>
      <c r="R23" s="28">
        <v>9.4902305000000006E-2</v>
      </c>
    </row>
    <row r="24" spans="1:18" x14ac:dyDescent="0.25">
      <c r="A24" s="29" t="s">
        <v>1540</v>
      </c>
      <c r="B24" s="29" t="s">
        <v>249</v>
      </c>
      <c r="C24" s="29" t="s">
        <v>250</v>
      </c>
      <c r="D24" s="29" t="s">
        <v>136</v>
      </c>
      <c r="E24" s="29" t="s">
        <v>1506</v>
      </c>
      <c r="F24" s="29" t="s">
        <v>251</v>
      </c>
      <c r="G24" s="29" t="s">
        <v>252</v>
      </c>
      <c r="H24" s="29" t="s">
        <v>1552</v>
      </c>
      <c r="I24" s="29" t="s">
        <v>1553</v>
      </c>
      <c r="J24" s="29" t="s">
        <v>1507</v>
      </c>
      <c r="K24" s="29" t="s">
        <v>253</v>
      </c>
      <c r="L24" s="29" t="s">
        <v>141</v>
      </c>
      <c r="M24" s="29" t="s">
        <v>254</v>
      </c>
      <c r="N24" s="28" t="s">
        <v>255</v>
      </c>
      <c r="O24" s="28">
        <v>548622</v>
      </c>
      <c r="P24" s="28">
        <v>186004</v>
      </c>
      <c r="Q24" s="28">
        <v>51.553351999999997</v>
      </c>
      <c r="R24" s="28">
        <v>0.14229391</v>
      </c>
    </row>
    <row r="25" spans="1:18" x14ac:dyDescent="0.25">
      <c r="A25" s="29" t="s">
        <v>1540</v>
      </c>
      <c r="B25" s="29" t="s">
        <v>256</v>
      </c>
      <c r="C25" s="29" t="s">
        <v>257</v>
      </c>
      <c r="D25" s="29" t="s">
        <v>136</v>
      </c>
      <c r="E25" s="29" t="s">
        <v>1506</v>
      </c>
      <c r="F25" s="29" t="s">
        <v>251</v>
      </c>
      <c r="G25" s="29" t="s">
        <v>252</v>
      </c>
      <c r="H25" s="29" t="s">
        <v>1552</v>
      </c>
      <c r="I25" s="29" t="s">
        <v>1553</v>
      </c>
      <c r="J25" s="29" t="s">
        <v>1507</v>
      </c>
      <c r="K25" s="29" t="s">
        <v>258</v>
      </c>
      <c r="L25" s="29" t="s">
        <v>141</v>
      </c>
      <c r="M25" s="29" t="s">
        <v>259</v>
      </c>
      <c r="N25" s="28" t="s">
        <v>260</v>
      </c>
      <c r="O25" s="28">
        <v>547520</v>
      </c>
      <c r="P25" s="28">
        <v>184362</v>
      </c>
      <c r="Q25" s="28">
        <v>51.538887000000003</v>
      </c>
      <c r="R25" s="28">
        <v>0.12572291999999999</v>
      </c>
    </row>
    <row r="26" spans="1:18" x14ac:dyDescent="0.25">
      <c r="A26" s="29" t="s">
        <v>1540</v>
      </c>
      <c r="B26" s="29" t="s">
        <v>266</v>
      </c>
      <c r="C26" s="29" t="s">
        <v>267</v>
      </c>
      <c r="D26" s="29" t="s">
        <v>136</v>
      </c>
      <c r="E26" s="29" t="s">
        <v>1506</v>
      </c>
      <c r="F26" s="29" t="s">
        <v>251</v>
      </c>
      <c r="G26" s="29" t="s">
        <v>252</v>
      </c>
      <c r="H26" s="29" t="s">
        <v>1552</v>
      </c>
      <c r="I26" s="29" t="s">
        <v>1553</v>
      </c>
      <c r="J26" s="29" t="s">
        <v>1507</v>
      </c>
      <c r="K26" s="29" t="s">
        <v>268</v>
      </c>
      <c r="L26" s="29" t="s">
        <v>141</v>
      </c>
      <c r="M26" s="29" t="s">
        <v>269</v>
      </c>
      <c r="N26" s="28" t="s">
        <v>270</v>
      </c>
      <c r="O26" s="28">
        <v>549234</v>
      </c>
      <c r="P26" s="28">
        <v>186817</v>
      </c>
      <c r="Q26" s="28">
        <v>51.560495000000003</v>
      </c>
      <c r="R26" s="28">
        <v>0.15145929999999999</v>
      </c>
    </row>
    <row r="27" spans="1:18" x14ac:dyDescent="0.25">
      <c r="A27" s="29" t="s">
        <v>1540</v>
      </c>
      <c r="B27" s="29" t="s">
        <v>271</v>
      </c>
      <c r="C27" s="29" t="s">
        <v>272</v>
      </c>
      <c r="D27" s="29" t="s">
        <v>136</v>
      </c>
      <c r="E27" s="29" t="s">
        <v>1506</v>
      </c>
      <c r="F27" s="29" t="s">
        <v>251</v>
      </c>
      <c r="G27" s="29" t="s">
        <v>252</v>
      </c>
      <c r="H27" s="29" t="s">
        <v>1552</v>
      </c>
      <c r="I27" s="29" t="s">
        <v>1553</v>
      </c>
      <c r="J27" s="29" t="s">
        <v>1507</v>
      </c>
      <c r="K27" s="29" t="s">
        <v>273</v>
      </c>
      <c r="L27" s="29" t="s">
        <v>141</v>
      </c>
      <c r="M27" s="29" t="s">
        <v>274</v>
      </c>
      <c r="N27" s="28" t="s">
        <v>275</v>
      </c>
      <c r="O27" s="28">
        <v>546953</v>
      </c>
      <c r="P27" s="28">
        <v>185105</v>
      </c>
      <c r="Q27" s="28">
        <v>51.545710999999997</v>
      </c>
      <c r="R27" s="28">
        <v>0.11786323999999999</v>
      </c>
    </row>
    <row r="28" spans="1:18" x14ac:dyDescent="0.25">
      <c r="A28" s="29" t="s">
        <v>1540</v>
      </c>
      <c r="B28" s="29" t="s">
        <v>276</v>
      </c>
      <c r="C28" s="29" t="s">
        <v>277</v>
      </c>
      <c r="D28" s="29" t="s">
        <v>136</v>
      </c>
      <c r="E28" s="29" t="s">
        <v>1506</v>
      </c>
      <c r="F28" s="29" t="s">
        <v>251</v>
      </c>
      <c r="G28" s="29" t="s">
        <v>252</v>
      </c>
      <c r="H28" s="29" t="s">
        <v>1552</v>
      </c>
      <c r="I28" s="29" t="s">
        <v>1553</v>
      </c>
      <c r="J28" s="29" t="s">
        <v>1507</v>
      </c>
      <c r="K28" s="29" t="s">
        <v>278</v>
      </c>
      <c r="L28" s="29" t="s">
        <v>141</v>
      </c>
      <c r="M28" s="29" t="s">
        <v>279</v>
      </c>
      <c r="N28" s="28" t="s">
        <v>280</v>
      </c>
      <c r="O28" s="28">
        <v>548005</v>
      </c>
      <c r="P28" s="28">
        <v>186869</v>
      </c>
      <c r="Q28" s="28">
        <v>51.561286000000003</v>
      </c>
      <c r="R28" s="28">
        <v>0.13376487000000001</v>
      </c>
    </row>
    <row r="29" spans="1:18" x14ac:dyDescent="0.25">
      <c r="A29" s="29" t="s">
        <v>1540</v>
      </c>
      <c r="B29" s="29" t="s">
        <v>281</v>
      </c>
      <c r="C29" s="29" t="s">
        <v>282</v>
      </c>
      <c r="D29" s="29" t="s">
        <v>136</v>
      </c>
      <c r="E29" s="29" t="s">
        <v>1506</v>
      </c>
      <c r="F29" s="29" t="s">
        <v>251</v>
      </c>
      <c r="G29" s="29" t="s">
        <v>252</v>
      </c>
      <c r="H29" s="29" t="s">
        <v>1552</v>
      </c>
      <c r="I29" s="29" t="s">
        <v>1553</v>
      </c>
      <c r="J29" s="29" t="s">
        <v>1507</v>
      </c>
      <c r="K29" s="29" t="s">
        <v>283</v>
      </c>
      <c r="L29" s="29" t="s">
        <v>141</v>
      </c>
      <c r="M29" s="29" t="s">
        <v>284</v>
      </c>
      <c r="N29" s="28" t="s">
        <v>285</v>
      </c>
      <c r="O29" s="28">
        <v>546755</v>
      </c>
      <c r="P29" s="28">
        <v>185732</v>
      </c>
      <c r="Q29" s="28">
        <v>51.551395999999997</v>
      </c>
      <c r="R29" s="28">
        <v>0.11527123</v>
      </c>
    </row>
    <row r="30" spans="1:18" x14ac:dyDescent="0.25">
      <c r="A30" s="29" t="s">
        <v>1540</v>
      </c>
      <c r="B30" s="29" t="s">
        <v>286</v>
      </c>
      <c r="C30" s="29" t="s">
        <v>287</v>
      </c>
      <c r="D30" s="29" t="s">
        <v>136</v>
      </c>
      <c r="E30" s="29" t="s">
        <v>1506</v>
      </c>
      <c r="F30" s="29" t="s">
        <v>251</v>
      </c>
      <c r="G30" s="29" t="s">
        <v>252</v>
      </c>
      <c r="H30" s="29" t="s">
        <v>1552</v>
      </c>
      <c r="I30" s="29" t="s">
        <v>1554</v>
      </c>
      <c r="J30" s="29" t="s">
        <v>1507</v>
      </c>
      <c r="K30" s="29" t="s">
        <v>288</v>
      </c>
      <c r="L30" s="29" t="s">
        <v>141</v>
      </c>
      <c r="M30" s="29" t="s">
        <v>289</v>
      </c>
      <c r="N30" s="28" t="s">
        <v>290</v>
      </c>
      <c r="O30" s="28">
        <v>549697</v>
      </c>
      <c r="P30" s="28">
        <v>183763</v>
      </c>
      <c r="Q30" s="28">
        <v>51.532933</v>
      </c>
      <c r="R30" s="28">
        <v>0.15683522999999999</v>
      </c>
    </row>
    <row r="31" spans="1:18" x14ac:dyDescent="0.25">
      <c r="A31" s="29" t="s">
        <v>1540</v>
      </c>
      <c r="B31" s="29" t="s">
        <v>261</v>
      </c>
      <c r="C31" s="29" t="s">
        <v>262</v>
      </c>
      <c r="D31" s="29" t="s">
        <v>136</v>
      </c>
      <c r="E31" s="29" t="s">
        <v>1506</v>
      </c>
      <c r="F31" s="29" t="s">
        <v>251</v>
      </c>
      <c r="G31" s="29" t="s">
        <v>252</v>
      </c>
      <c r="H31" s="29" t="s">
        <v>1552</v>
      </c>
      <c r="I31" s="29" t="s">
        <v>1555</v>
      </c>
      <c r="J31" s="29" t="s">
        <v>1507</v>
      </c>
      <c r="K31" s="29" t="s">
        <v>263</v>
      </c>
      <c r="L31" s="29" t="s">
        <v>141</v>
      </c>
      <c r="M31" s="29" t="s">
        <v>264</v>
      </c>
      <c r="N31" s="28" t="s">
        <v>265</v>
      </c>
      <c r="O31" s="28">
        <v>547822</v>
      </c>
      <c r="P31" s="28">
        <v>185951</v>
      </c>
      <c r="Q31" s="28">
        <v>51.553086</v>
      </c>
      <c r="R31" s="28">
        <v>0.13074125</v>
      </c>
    </row>
    <row r="32" spans="1:18" x14ac:dyDescent="0.25">
      <c r="A32" s="29" t="s">
        <v>1540</v>
      </c>
      <c r="B32" s="29" t="s">
        <v>291</v>
      </c>
      <c r="C32" s="29" t="s">
        <v>292</v>
      </c>
      <c r="D32" s="29" t="s">
        <v>136</v>
      </c>
      <c r="E32" s="29" t="s">
        <v>1506</v>
      </c>
      <c r="F32" s="29" t="s">
        <v>293</v>
      </c>
      <c r="G32" s="29" t="s">
        <v>1510</v>
      </c>
      <c r="H32" s="29" t="s">
        <v>1556</v>
      </c>
      <c r="I32" s="29" t="s">
        <v>1557</v>
      </c>
      <c r="J32" s="29" t="s">
        <v>1507</v>
      </c>
      <c r="K32" s="29" t="s">
        <v>294</v>
      </c>
      <c r="L32" s="29" t="s">
        <v>141</v>
      </c>
      <c r="M32" s="29" t="s">
        <v>295</v>
      </c>
      <c r="N32" s="28" t="s">
        <v>296</v>
      </c>
      <c r="O32" s="28">
        <v>548155</v>
      </c>
      <c r="P32" s="28">
        <v>189472</v>
      </c>
      <c r="Q32" s="28">
        <v>51.584634999999999</v>
      </c>
      <c r="R32" s="28">
        <v>0.13702396999999999</v>
      </c>
    </row>
    <row r="33" spans="1:18" x14ac:dyDescent="0.25">
      <c r="A33" s="29" t="s">
        <v>1540</v>
      </c>
      <c r="B33" s="29" t="s">
        <v>297</v>
      </c>
      <c r="C33" s="29" t="s">
        <v>298</v>
      </c>
      <c r="D33" s="29" t="s">
        <v>136</v>
      </c>
      <c r="E33" s="29" t="s">
        <v>1506</v>
      </c>
      <c r="F33" s="29" t="s">
        <v>293</v>
      </c>
      <c r="G33" s="29" t="s">
        <v>1510</v>
      </c>
      <c r="H33" s="29" t="s">
        <v>1556</v>
      </c>
      <c r="I33" s="29" t="s">
        <v>1557</v>
      </c>
      <c r="J33" s="29" t="s">
        <v>1507</v>
      </c>
      <c r="K33" s="29" t="s">
        <v>299</v>
      </c>
      <c r="L33" s="29" t="s">
        <v>141</v>
      </c>
      <c r="M33" s="29" t="s">
        <v>300</v>
      </c>
      <c r="N33" s="28" t="s">
        <v>301</v>
      </c>
      <c r="O33" s="28">
        <v>547363</v>
      </c>
      <c r="P33" s="28">
        <v>186819</v>
      </c>
      <c r="Q33" s="28">
        <v>51.561005000000002</v>
      </c>
      <c r="R33" s="28">
        <v>0.12448914</v>
      </c>
    </row>
    <row r="34" spans="1:18" x14ac:dyDescent="0.25">
      <c r="A34" s="29" t="s">
        <v>1540</v>
      </c>
      <c r="B34" s="29" t="s">
        <v>302</v>
      </c>
      <c r="C34" s="29" t="s">
        <v>303</v>
      </c>
      <c r="D34" s="29" t="s">
        <v>136</v>
      </c>
      <c r="E34" s="29" t="s">
        <v>1506</v>
      </c>
      <c r="F34" s="29" t="s">
        <v>293</v>
      </c>
      <c r="G34" s="29" t="s">
        <v>1510</v>
      </c>
      <c r="H34" s="29" t="s">
        <v>1556</v>
      </c>
      <c r="I34" s="29" t="s">
        <v>1557</v>
      </c>
      <c r="J34" s="29" t="s">
        <v>1507</v>
      </c>
      <c r="K34" s="29" t="s">
        <v>304</v>
      </c>
      <c r="L34" s="29" t="s">
        <v>141</v>
      </c>
      <c r="M34" s="29" t="s">
        <v>305</v>
      </c>
      <c r="N34" s="28" t="s">
        <v>306</v>
      </c>
      <c r="O34" s="28">
        <v>548516</v>
      </c>
      <c r="P34" s="28">
        <v>186671</v>
      </c>
      <c r="Q34" s="28">
        <v>51.559373000000001</v>
      </c>
      <c r="R34" s="28">
        <v>0.1410476</v>
      </c>
    </row>
    <row r="35" spans="1:18" x14ac:dyDescent="0.25">
      <c r="A35" s="29" t="s">
        <v>1540</v>
      </c>
      <c r="B35" s="29" t="s">
        <v>307</v>
      </c>
      <c r="C35" s="29" t="s">
        <v>308</v>
      </c>
      <c r="D35" s="29" t="s">
        <v>309</v>
      </c>
      <c r="E35" s="29" t="s">
        <v>310</v>
      </c>
      <c r="F35" s="29" t="s">
        <v>311</v>
      </c>
      <c r="G35" s="29" t="s">
        <v>312</v>
      </c>
      <c r="H35" s="29" t="s">
        <v>312</v>
      </c>
      <c r="I35" s="29" t="s">
        <v>1558</v>
      </c>
      <c r="J35" s="29" t="s">
        <v>1507</v>
      </c>
      <c r="K35" s="29" t="s">
        <v>313</v>
      </c>
      <c r="L35" s="29" t="s">
        <v>314</v>
      </c>
      <c r="M35" s="29" t="s">
        <v>315</v>
      </c>
      <c r="N35" s="28" t="s">
        <v>316</v>
      </c>
      <c r="O35" s="28">
        <v>533741</v>
      </c>
      <c r="P35" s="28">
        <v>187885</v>
      </c>
      <c r="Q35" s="28">
        <v>51.573976000000002</v>
      </c>
      <c r="R35" s="28">
        <v>-7.1492951999999999E-2</v>
      </c>
    </row>
    <row r="36" spans="1:18" x14ac:dyDescent="0.25">
      <c r="A36" s="29" t="s">
        <v>1540</v>
      </c>
      <c r="B36" s="29" t="s">
        <v>317</v>
      </c>
      <c r="C36" s="29" t="s">
        <v>318</v>
      </c>
      <c r="D36" s="29" t="s">
        <v>309</v>
      </c>
      <c r="E36" s="29" t="s">
        <v>310</v>
      </c>
      <c r="F36" s="29" t="s">
        <v>311</v>
      </c>
      <c r="G36" s="29" t="s">
        <v>312</v>
      </c>
      <c r="H36" s="29" t="s">
        <v>312</v>
      </c>
      <c r="I36" s="29" t="s">
        <v>1558</v>
      </c>
      <c r="J36" s="29" t="s">
        <v>1507</v>
      </c>
      <c r="K36" s="29" t="s">
        <v>319</v>
      </c>
      <c r="L36" s="29"/>
      <c r="M36" s="29" t="s">
        <v>320</v>
      </c>
      <c r="N36" s="28" t="s">
        <v>321</v>
      </c>
      <c r="O36" s="28">
        <v>533045</v>
      </c>
      <c r="P36" s="28">
        <v>187827</v>
      </c>
      <c r="Q36" s="28">
        <v>51.573619000000001</v>
      </c>
      <c r="R36" s="28">
        <v>-8.1552204000000003E-2</v>
      </c>
    </row>
    <row r="37" spans="1:18" x14ac:dyDescent="0.25">
      <c r="A37" s="29" t="s">
        <v>1540</v>
      </c>
      <c r="B37" s="29" t="s">
        <v>322</v>
      </c>
      <c r="C37" s="29" t="s">
        <v>323</v>
      </c>
      <c r="D37" s="29" t="s">
        <v>309</v>
      </c>
      <c r="E37" s="29" t="s">
        <v>310</v>
      </c>
      <c r="F37" s="29" t="s">
        <v>311</v>
      </c>
      <c r="G37" s="29" t="s">
        <v>312</v>
      </c>
      <c r="H37" s="29" t="s">
        <v>312</v>
      </c>
      <c r="I37" s="29" t="s">
        <v>1558</v>
      </c>
      <c r="J37" s="29" t="s">
        <v>1507</v>
      </c>
      <c r="K37" s="29" t="s">
        <v>324</v>
      </c>
      <c r="L37" s="29"/>
      <c r="M37" s="29" t="s">
        <v>325</v>
      </c>
      <c r="N37" s="28" t="s">
        <v>326</v>
      </c>
      <c r="O37" s="28">
        <v>534202</v>
      </c>
      <c r="P37" s="28">
        <v>187381</v>
      </c>
      <c r="Q37" s="28">
        <v>51.569336999999997</v>
      </c>
      <c r="R37" s="28">
        <v>-6.5037069000000003E-2</v>
      </c>
    </row>
    <row r="38" spans="1:18" x14ac:dyDescent="0.25">
      <c r="A38" s="29" t="s">
        <v>1540</v>
      </c>
      <c r="B38" s="29" t="s">
        <v>327</v>
      </c>
      <c r="C38" s="29" t="s">
        <v>328</v>
      </c>
      <c r="D38" s="29" t="s">
        <v>309</v>
      </c>
      <c r="E38" s="29" t="s">
        <v>310</v>
      </c>
      <c r="F38" s="29" t="s">
        <v>329</v>
      </c>
      <c r="G38" s="29" t="s">
        <v>330</v>
      </c>
      <c r="H38" s="29" t="s">
        <v>330</v>
      </c>
      <c r="I38" s="29" t="s">
        <v>1559</v>
      </c>
      <c r="J38" s="29" t="s">
        <v>1507</v>
      </c>
      <c r="K38" s="29" t="s">
        <v>331</v>
      </c>
      <c r="L38" s="29" t="s">
        <v>332</v>
      </c>
      <c r="M38" s="29" t="s">
        <v>333</v>
      </c>
      <c r="N38" s="28" t="s">
        <v>334</v>
      </c>
      <c r="O38" s="28">
        <v>534412</v>
      </c>
      <c r="P38" s="28">
        <v>186145</v>
      </c>
      <c r="Q38" s="28">
        <v>51.55818</v>
      </c>
      <c r="R38" s="28">
        <v>-6.2481117000000003E-2</v>
      </c>
    </row>
    <row r="39" spans="1:18" x14ac:dyDescent="0.25">
      <c r="A39" s="29" t="s">
        <v>1540</v>
      </c>
      <c r="B39" s="29" t="s">
        <v>335</v>
      </c>
      <c r="C39" s="29" t="s">
        <v>336</v>
      </c>
      <c r="D39" s="29" t="s">
        <v>309</v>
      </c>
      <c r="E39" s="29" t="s">
        <v>310</v>
      </c>
      <c r="F39" s="29" t="s">
        <v>329</v>
      </c>
      <c r="G39" s="29" t="s">
        <v>330</v>
      </c>
      <c r="H39" s="29" t="s">
        <v>330</v>
      </c>
      <c r="I39" s="29" t="s">
        <v>1559</v>
      </c>
      <c r="J39" s="29" t="s">
        <v>1507</v>
      </c>
      <c r="K39" s="29" t="s">
        <v>337</v>
      </c>
      <c r="L39" s="29"/>
      <c r="M39" s="29" t="s">
        <v>338</v>
      </c>
      <c r="N39" s="28" t="s">
        <v>339</v>
      </c>
      <c r="O39" s="28">
        <v>534209</v>
      </c>
      <c r="P39" s="28">
        <v>186834</v>
      </c>
      <c r="Q39" s="28">
        <v>51.564419999999998</v>
      </c>
      <c r="R39" s="28">
        <v>-6.5144830000000001E-2</v>
      </c>
    </row>
    <row r="40" spans="1:18" x14ac:dyDescent="0.25">
      <c r="A40" s="29" t="s">
        <v>1540</v>
      </c>
      <c r="B40" s="29" t="s">
        <v>340</v>
      </c>
      <c r="C40" s="29" t="s">
        <v>341</v>
      </c>
      <c r="D40" s="29" t="s">
        <v>309</v>
      </c>
      <c r="E40" s="29" t="s">
        <v>310</v>
      </c>
      <c r="F40" s="29" t="s">
        <v>329</v>
      </c>
      <c r="G40" s="29" t="s">
        <v>330</v>
      </c>
      <c r="H40" s="29" t="s">
        <v>330</v>
      </c>
      <c r="I40" s="29" t="s">
        <v>1559</v>
      </c>
      <c r="J40" s="29" t="s">
        <v>1507</v>
      </c>
      <c r="K40" s="29" t="s">
        <v>342</v>
      </c>
      <c r="L40" s="29"/>
      <c r="M40" s="29" t="s">
        <v>343</v>
      </c>
      <c r="N40" s="28" t="s">
        <v>344</v>
      </c>
      <c r="O40" s="28">
        <v>535164</v>
      </c>
      <c r="P40" s="28">
        <v>186953</v>
      </c>
      <c r="Q40" s="28">
        <v>51.565261999999997</v>
      </c>
      <c r="R40" s="28">
        <v>-5.1329751999999999E-2</v>
      </c>
    </row>
    <row r="41" spans="1:18" x14ac:dyDescent="0.25">
      <c r="A41" s="29" t="s">
        <v>1540</v>
      </c>
      <c r="B41" s="29" t="s">
        <v>345</v>
      </c>
      <c r="C41" s="29" t="s">
        <v>346</v>
      </c>
      <c r="D41" s="29" t="s">
        <v>309</v>
      </c>
      <c r="E41" s="29" t="s">
        <v>310</v>
      </c>
      <c r="F41" s="29" t="s">
        <v>329</v>
      </c>
      <c r="G41" s="29" t="s">
        <v>330</v>
      </c>
      <c r="H41" s="29" t="s">
        <v>330</v>
      </c>
      <c r="I41" s="29" t="s">
        <v>1559</v>
      </c>
      <c r="J41" s="29" t="s">
        <v>1507</v>
      </c>
      <c r="K41" s="29" t="s">
        <v>347</v>
      </c>
      <c r="L41" s="29"/>
      <c r="M41" s="29" t="s">
        <v>343</v>
      </c>
      <c r="N41" s="28" t="s">
        <v>344</v>
      </c>
      <c r="O41" s="28">
        <v>535164</v>
      </c>
      <c r="P41" s="28">
        <v>186953</v>
      </c>
      <c r="Q41" s="28">
        <v>51.565261999999997</v>
      </c>
      <c r="R41" s="28">
        <v>-5.1329751999999999E-2</v>
      </c>
    </row>
    <row r="42" spans="1:18" x14ac:dyDescent="0.25">
      <c r="A42" s="29" t="s">
        <v>1540</v>
      </c>
      <c r="B42" s="29" t="s">
        <v>348</v>
      </c>
      <c r="C42" s="29" t="s">
        <v>349</v>
      </c>
      <c r="D42" s="29" t="s">
        <v>309</v>
      </c>
      <c r="E42" s="29" t="s">
        <v>310</v>
      </c>
      <c r="F42" s="29" t="s">
        <v>329</v>
      </c>
      <c r="G42" s="29" t="s">
        <v>330</v>
      </c>
      <c r="H42" s="29" t="s">
        <v>330</v>
      </c>
      <c r="I42" s="29" t="s">
        <v>1559</v>
      </c>
      <c r="J42" s="29" t="s">
        <v>1507</v>
      </c>
      <c r="K42" s="29" t="s">
        <v>337</v>
      </c>
      <c r="L42" s="29"/>
      <c r="M42" s="29" t="s">
        <v>338</v>
      </c>
      <c r="N42" s="28" t="s">
        <v>339</v>
      </c>
      <c r="O42" s="28">
        <v>534209</v>
      </c>
      <c r="P42" s="28">
        <v>186834</v>
      </c>
      <c r="Q42" s="28">
        <v>51.564419999999998</v>
      </c>
      <c r="R42" s="28">
        <v>-6.5144830000000001E-2</v>
      </c>
    </row>
    <row r="43" spans="1:18" x14ac:dyDescent="0.25">
      <c r="A43" s="29" t="s">
        <v>1540</v>
      </c>
      <c r="B43" s="29" t="s">
        <v>350</v>
      </c>
      <c r="C43" s="29" t="s">
        <v>351</v>
      </c>
      <c r="D43" s="29" t="s">
        <v>309</v>
      </c>
      <c r="E43" s="29" t="s">
        <v>310</v>
      </c>
      <c r="F43" s="29" t="s">
        <v>329</v>
      </c>
      <c r="G43" s="29" t="s">
        <v>330</v>
      </c>
      <c r="H43" s="29" t="s">
        <v>330</v>
      </c>
      <c r="I43" s="29" t="s">
        <v>1559</v>
      </c>
      <c r="J43" s="29" t="s">
        <v>1507</v>
      </c>
      <c r="K43" s="29" t="s">
        <v>337</v>
      </c>
      <c r="L43" s="29"/>
      <c r="M43" s="29" t="s">
        <v>338</v>
      </c>
      <c r="N43" s="28" t="s">
        <v>339</v>
      </c>
      <c r="O43" s="28">
        <v>534209</v>
      </c>
      <c r="P43" s="28">
        <v>186834</v>
      </c>
      <c r="Q43" s="28">
        <v>51.564419999999998</v>
      </c>
      <c r="R43" s="28">
        <v>-6.5144830000000001E-2</v>
      </c>
    </row>
    <row r="44" spans="1:18" x14ac:dyDescent="0.25">
      <c r="A44" s="29" t="s">
        <v>1540</v>
      </c>
      <c r="B44" s="29" t="s">
        <v>352</v>
      </c>
      <c r="C44" s="29" t="s">
        <v>353</v>
      </c>
      <c r="D44" s="29" t="s">
        <v>309</v>
      </c>
      <c r="E44" s="29" t="s">
        <v>310</v>
      </c>
      <c r="F44" s="29" t="s">
        <v>329</v>
      </c>
      <c r="G44" s="29" t="s">
        <v>330</v>
      </c>
      <c r="H44" s="29" t="s">
        <v>330</v>
      </c>
      <c r="I44" s="29" t="s">
        <v>1559</v>
      </c>
      <c r="J44" s="29" t="s">
        <v>1507</v>
      </c>
      <c r="K44" s="29" t="s">
        <v>354</v>
      </c>
      <c r="L44" s="29"/>
      <c r="M44" s="29" t="s">
        <v>355</v>
      </c>
      <c r="N44" s="28" t="s">
        <v>356</v>
      </c>
      <c r="O44" s="28">
        <v>535028</v>
      </c>
      <c r="P44" s="28">
        <v>187268</v>
      </c>
      <c r="Q44" s="28">
        <v>51.568125000000002</v>
      </c>
      <c r="R44" s="28">
        <v>-5.3169741999999999E-2</v>
      </c>
    </row>
    <row r="45" spans="1:18" x14ac:dyDescent="0.25">
      <c r="A45" s="29" t="s">
        <v>1540</v>
      </c>
      <c r="B45" s="29" t="s">
        <v>357</v>
      </c>
      <c r="C45" s="29" t="s">
        <v>358</v>
      </c>
      <c r="D45" s="29" t="s">
        <v>309</v>
      </c>
      <c r="E45" s="29" t="s">
        <v>310</v>
      </c>
      <c r="F45" s="29" t="s">
        <v>359</v>
      </c>
      <c r="G45" s="29" t="s">
        <v>360</v>
      </c>
      <c r="H45" s="29" t="s">
        <v>360</v>
      </c>
      <c r="I45" s="29" t="s">
        <v>1560</v>
      </c>
      <c r="J45" s="29" t="s">
        <v>1507</v>
      </c>
      <c r="K45" s="29" t="s">
        <v>361</v>
      </c>
      <c r="L45" s="29" t="s">
        <v>362</v>
      </c>
      <c r="M45" s="29" t="s">
        <v>363</v>
      </c>
      <c r="N45" s="28" t="s">
        <v>364</v>
      </c>
      <c r="O45" s="28">
        <v>532221</v>
      </c>
      <c r="P45" s="28">
        <v>187203</v>
      </c>
      <c r="Q45" s="28">
        <v>51.568204999999999</v>
      </c>
      <c r="R45" s="28">
        <v>-9.3670042999999995E-2</v>
      </c>
    </row>
    <row r="46" spans="1:18" x14ac:dyDescent="0.25">
      <c r="A46" s="29" t="s">
        <v>1540</v>
      </c>
      <c r="B46" s="29" t="s">
        <v>365</v>
      </c>
      <c r="C46" s="29" t="s">
        <v>366</v>
      </c>
      <c r="D46" s="29" t="s">
        <v>309</v>
      </c>
      <c r="E46" s="29" t="s">
        <v>310</v>
      </c>
      <c r="F46" s="29" t="s">
        <v>359</v>
      </c>
      <c r="G46" s="29" t="s">
        <v>360</v>
      </c>
      <c r="H46" s="29" t="s">
        <v>360</v>
      </c>
      <c r="I46" s="29" t="s">
        <v>1560</v>
      </c>
      <c r="J46" s="29" t="s">
        <v>1507</v>
      </c>
      <c r="K46" s="29" t="s">
        <v>367</v>
      </c>
      <c r="L46" s="29"/>
      <c r="M46" s="29" t="s">
        <v>368</v>
      </c>
      <c r="N46" s="28" t="s">
        <v>369</v>
      </c>
      <c r="O46" s="28">
        <v>532544</v>
      </c>
      <c r="P46" s="28">
        <v>186016</v>
      </c>
      <c r="Q46" s="28">
        <v>51.557462999999998</v>
      </c>
      <c r="R46" s="28">
        <v>-8.9459644000000005E-2</v>
      </c>
    </row>
    <row r="47" spans="1:18" x14ac:dyDescent="0.25">
      <c r="A47" s="29" t="s">
        <v>1540</v>
      </c>
      <c r="B47" s="29" t="s">
        <v>370</v>
      </c>
      <c r="C47" s="29" t="s">
        <v>371</v>
      </c>
      <c r="D47" s="29" t="s">
        <v>309</v>
      </c>
      <c r="E47" s="29" t="s">
        <v>310</v>
      </c>
      <c r="F47" s="29" t="s">
        <v>359</v>
      </c>
      <c r="G47" s="29" t="s">
        <v>360</v>
      </c>
      <c r="H47" s="29" t="s">
        <v>360</v>
      </c>
      <c r="I47" s="29" t="s">
        <v>1560</v>
      </c>
      <c r="J47" s="29" t="s">
        <v>1507</v>
      </c>
      <c r="K47" s="29" t="s">
        <v>361</v>
      </c>
      <c r="L47" s="29" t="s">
        <v>362</v>
      </c>
      <c r="M47" s="29" t="s">
        <v>363</v>
      </c>
      <c r="N47" s="28" t="s">
        <v>364</v>
      </c>
      <c r="O47" s="28">
        <v>532221</v>
      </c>
      <c r="P47" s="28">
        <v>187203</v>
      </c>
      <c r="Q47" s="28">
        <v>51.568204999999999</v>
      </c>
      <c r="R47" s="28">
        <v>-9.3670042999999995E-2</v>
      </c>
    </row>
    <row r="48" spans="1:18" x14ac:dyDescent="0.25">
      <c r="A48" s="29" t="s">
        <v>1540</v>
      </c>
      <c r="B48" s="29" t="s">
        <v>372</v>
      </c>
      <c r="C48" s="29" t="s">
        <v>373</v>
      </c>
      <c r="D48" s="29" t="s">
        <v>309</v>
      </c>
      <c r="E48" s="29" t="s">
        <v>310</v>
      </c>
      <c r="F48" s="29" t="s">
        <v>359</v>
      </c>
      <c r="G48" s="29" t="s">
        <v>360</v>
      </c>
      <c r="H48" s="29" t="s">
        <v>360</v>
      </c>
      <c r="I48" s="29" t="s">
        <v>1560</v>
      </c>
      <c r="J48" s="29" t="s">
        <v>1507</v>
      </c>
      <c r="K48" s="29" t="s">
        <v>374</v>
      </c>
      <c r="L48" s="29"/>
      <c r="M48" s="29" t="s">
        <v>375</v>
      </c>
      <c r="N48" s="28" t="s">
        <v>376</v>
      </c>
      <c r="O48" s="28">
        <v>532456</v>
      </c>
      <c r="P48" s="28">
        <v>186933</v>
      </c>
      <c r="Q48" s="28">
        <v>51.565724000000003</v>
      </c>
      <c r="R48" s="28">
        <v>-9.0383086000000001E-2</v>
      </c>
    </row>
    <row r="49" spans="1:18" x14ac:dyDescent="0.25">
      <c r="A49" s="29" t="s">
        <v>1540</v>
      </c>
      <c r="B49" s="29" t="s">
        <v>377</v>
      </c>
      <c r="C49" s="29" t="s">
        <v>378</v>
      </c>
      <c r="D49" s="29" t="s">
        <v>309</v>
      </c>
      <c r="E49" s="29" t="s">
        <v>310</v>
      </c>
      <c r="F49" s="29" t="s">
        <v>379</v>
      </c>
      <c r="G49" s="29" t="s">
        <v>380</v>
      </c>
      <c r="H49" s="29" t="s">
        <v>380</v>
      </c>
      <c r="I49" s="29" t="s">
        <v>1561</v>
      </c>
      <c r="J49" s="29" t="s">
        <v>1507</v>
      </c>
      <c r="K49" s="29" t="s">
        <v>381</v>
      </c>
      <c r="L49" s="29" t="s">
        <v>382</v>
      </c>
      <c r="M49" s="29" t="s">
        <v>383</v>
      </c>
      <c r="N49" s="28" t="s">
        <v>384</v>
      </c>
      <c r="O49" s="28">
        <v>532926</v>
      </c>
      <c r="P49" s="28">
        <v>186369</v>
      </c>
      <c r="Q49" s="28">
        <v>51.560544999999998</v>
      </c>
      <c r="R49" s="28">
        <v>-8.3819307999999995E-2</v>
      </c>
    </row>
    <row r="50" spans="1:18" x14ac:dyDescent="0.25">
      <c r="A50" s="29" t="s">
        <v>1540</v>
      </c>
      <c r="B50" s="29" t="s">
        <v>385</v>
      </c>
      <c r="C50" s="29" t="s">
        <v>386</v>
      </c>
      <c r="D50" s="29" t="s">
        <v>309</v>
      </c>
      <c r="E50" s="29" t="s">
        <v>310</v>
      </c>
      <c r="F50" s="29" t="s">
        <v>379</v>
      </c>
      <c r="G50" s="29" t="s">
        <v>380</v>
      </c>
      <c r="H50" s="29" t="s">
        <v>380</v>
      </c>
      <c r="I50" s="29" t="s">
        <v>1561</v>
      </c>
      <c r="J50" s="29" t="s">
        <v>1507</v>
      </c>
      <c r="K50" s="29" t="s">
        <v>387</v>
      </c>
      <c r="L50" s="29"/>
      <c r="M50" s="29" t="s">
        <v>388</v>
      </c>
      <c r="N50" s="28" t="s">
        <v>389</v>
      </c>
      <c r="O50" s="28">
        <v>533722</v>
      </c>
      <c r="P50" s="28">
        <v>185639</v>
      </c>
      <c r="Q50" s="28">
        <v>51.553797000000003</v>
      </c>
      <c r="R50" s="28">
        <v>-7.2620630000000005E-2</v>
      </c>
    </row>
    <row r="51" spans="1:18" x14ac:dyDescent="0.25">
      <c r="A51" s="29" t="s">
        <v>1540</v>
      </c>
      <c r="B51" s="29" t="s">
        <v>390</v>
      </c>
      <c r="C51" s="29" t="s">
        <v>391</v>
      </c>
      <c r="D51" s="29" t="s">
        <v>309</v>
      </c>
      <c r="E51" s="29" t="s">
        <v>310</v>
      </c>
      <c r="F51" s="29" t="s">
        <v>379</v>
      </c>
      <c r="G51" s="29" t="s">
        <v>380</v>
      </c>
      <c r="H51" s="29" t="s">
        <v>380</v>
      </c>
      <c r="I51" s="29" t="s">
        <v>1561</v>
      </c>
      <c r="J51" s="29" t="s">
        <v>1507</v>
      </c>
      <c r="K51" s="29" t="s">
        <v>392</v>
      </c>
      <c r="L51" s="29"/>
      <c r="M51" s="29" t="s">
        <v>393</v>
      </c>
      <c r="N51" s="28" t="s">
        <v>394</v>
      </c>
      <c r="O51" s="28">
        <v>533334</v>
      </c>
      <c r="P51" s="28">
        <v>185451</v>
      </c>
      <c r="Q51" s="28">
        <v>51.552199999999999</v>
      </c>
      <c r="R51" s="28">
        <v>-7.8284858999999998E-2</v>
      </c>
    </row>
    <row r="52" spans="1:18" x14ac:dyDescent="0.25">
      <c r="A52" s="29" t="s">
        <v>1540</v>
      </c>
      <c r="B52" s="29" t="s">
        <v>395</v>
      </c>
      <c r="C52" s="29" t="s">
        <v>396</v>
      </c>
      <c r="D52" s="29" t="s">
        <v>309</v>
      </c>
      <c r="E52" s="29" t="s">
        <v>310</v>
      </c>
      <c r="F52" s="29" t="s">
        <v>379</v>
      </c>
      <c r="G52" s="29" t="s">
        <v>380</v>
      </c>
      <c r="H52" s="29" t="s">
        <v>380</v>
      </c>
      <c r="I52" s="29" t="s">
        <v>1561</v>
      </c>
      <c r="J52" s="29" t="s">
        <v>1507</v>
      </c>
      <c r="K52" s="29" t="s">
        <v>397</v>
      </c>
      <c r="L52" s="29"/>
      <c r="M52" s="29" t="s">
        <v>398</v>
      </c>
      <c r="N52" s="28" t="s">
        <v>399</v>
      </c>
      <c r="O52" s="28">
        <v>533833</v>
      </c>
      <c r="P52" s="28">
        <v>186338</v>
      </c>
      <c r="Q52" s="28">
        <v>51.560051999999999</v>
      </c>
      <c r="R52" s="28">
        <v>-7.0754775000000006E-2</v>
      </c>
    </row>
    <row r="53" spans="1:18" x14ac:dyDescent="0.25">
      <c r="A53" s="29" t="s">
        <v>1540</v>
      </c>
      <c r="B53" s="29" t="s">
        <v>400</v>
      </c>
      <c r="C53" s="29" t="s">
        <v>401</v>
      </c>
      <c r="D53" s="29" t="s">
        <v>309</v>
      </c>
      <c r="E53" s="29" t="s">
        <v>310</v>
      </c>
      <c r="F53" s="29" t="s">
        <v>402</v>
      </c>
      <c r="G53" s="29" t="s">
        <v>403</v>
      </c>
      <c r="H53" s="29" t="s">
        <v>403</v>
      </c>
      <c r="I53" s="29" t="s">
        <v>1562</v>
      </c>
      <c r="J53" s="29" t="s">
        <v>1507</v>
      </c>
      <c r="K53" s="29" t="s">
        <v>404</v>
      </c>
      <c r="L53" s="29"/>
      <c r="M53" s="29" t="s">
        <v>405</v>
      </c>
      <c r="N53" s="28" t="s">
        <v>406</v>
      </c>
      <c r="O53" s="28">
        <v>535145</v>
      </c>
      <c r="P53" s="28">
        <v>185320</v>
      </c>
      <c r="Q53" s="28">
        <v>51.550592000000002</v>
      </c>
      <c r="R53" s="28">
        <v>-5.2230775E-2</v>
      </c>
    </row>
    <row r="54" spans="1:18" x14ac:dyDescent="0.25">
      <c r="A54" s="29" t="s">
        <v>1540</v>
      </c>
      <c r="B54" s="29" t="s">
        <v>407</v>
      </c>
      <c r="C54" s="29" t="s">
        <v>408</v>
      </c>
      <c r="D54" s="29" t="s">
        <v>309</v>
      </c>
      <c r="E54" s="29" t="s">
        <v>310</v>
      </c>
      <c r="F54" s="29" t="s">
        <v>402</v>
      </c>
      <c r="G54" s="29" t="s">
        <v>403</v>
      </c>
      <c r="H54" s="29" t="s">
        <v>403</v>
      </c>
      <c r="I54" s="29" t="s">
        <v>1562</v>
      </c>
      <c r="J54" s="29" t="s">
        <v>1507</v>
      </c>
      <c r="K54" s="29" t="s">
        <v>409</v>
      </c>
      <c r="L54" s="29"/>
      <c r="M54" s="29" t="s">
        <v>410</v>
      </c>
      <c r="N54" s="28" t="s">
        <v>411</v>
      </c>
      <c r="O54" s="28">
        <v>536351</v>
      </c>
      <c r="P54" s="28">
        <v>185487</v>
      </c>
      <c r="Q54" s="28">
        <v>51.551803</v>
      </c>
      <c r="R54" s="28">
        <v>-3.4783215999999999E-2</v>
      </c>
    </row>
    <row r="55" spans="1:18" x14ac:dyDescent="0.25">
      <c r="A55" s="29" t="s">
        <v>1540</v>
      </c>
      <c r="B55" s="29" t="s">
        <v>412</v>
      </c>
      <c r="C55" s="29" t="s">
        <v>413</v>
      </c>
      <c r="D55" s="29" t="s">
        <v>309</v>
      </c>
      <c r="E55" s="29" t="s">
        <v>310</v>
      </c>
      <c r="F55" s="29" t="s">
        <v>402</v>
      </c>
      <c r="G55" s="29" t="s">
        <v>403</v>
      </c>
      <c r="H55" s="29" t="s">
        <v>403</v>
      </c>
      <c r="I55" s="29" t="s">
        <v>1562</v>
      </c>
      <c r="J55" s="29" t="s">
        <v>1507</v>
      </c>
      <c r="K55" s="29" t="s">
        <v>414</v>
      </c>
      <c r="L55" s="29" t="s">
        <v>332</v>
      </c>
      <c r="M55" s="29" t="s">
        <v>415</v>
      </c>
      <c r="N55" s="28" t="s">
        <v>416</v>
      </c>
      <c r="O55" s="28">
        <v>535057</v>
      </c>
      <c r="P55" s="28">
        <v>185799</v>
      </c>
      <c r="Q55" s="28">
        <v>51.554917000000003</v>
      </c>
      <c r="R55" s="28">
        <v>-5.3315426999999999E-2</v>
      </c>
    </row>
    <row r="56" spans="1:18" x14ac:dyDescent="0.25">
      <c r="A56" s="29" t="s">
        <v>1540</v>
      </c>
      <c r="B56" s="29" t="s">
        <v>417</v>
      </c>
      <c r="C56" s="29" t="s">
        <v>418</v>
      </c>
      <c r="D56" s="29" t="s">
        <v>309</v>
      </c>
      <c r="E56" s="29" t="s">
        <v>310</v>
      </c>
      <c r="F56" s="29" t="s">
        <v>402</v>
      </c>
      <c r="G56" s="29" t="s">
        <v>403</v>
      </c>
      <c r="H56" s="29" t="s">
        <v>403</v>
      </c>
      <c r="I56" s="29" t="s">
        <v>1562</v>
      </c>
      <c r="J56" s="29" t="s">
        <v>1507</v>
      </c>
      <c r="K56" s="29" t="s">
        <v>419</v>
      </c>
      <c r="L56" s="29"/>
      <c r="M56" s="29" t="s">
        <v>420</v>
      </c>
      <c r="N56" s="28" t="s">
        <v>421</v>
      </c>
      <c r="O56" s="28">
        <v>535784</v>
      </c>
      <c r="P56" s="28">
        <v>185079</v>
      </c>
      <c r="Q56" s="28">
        <v>51.548273000000002</v>
      </c>
      <c r="R56" s="28">
        <v>-4.311334E-2</v>
      </c>
    </row>
    <row r="57" spans="1:18" x14ac:dyDescent="0.25">
      <c r="A57" s="29" t="s">
        <v>1540</v>
      </c>
      <c r="B57" s="29" t="s">
        <v>422</v>
      </c>
      <c r="C57" s="29" t="s">
        <v>423</v>
      </c>
      <c r="D57" s="29" t="s">
        <v>309</v>
      </c>
      <c r="E57" s="29" t="s">
        <v>310</v>
      </c>
      <c r="F57" s="29" t="s">
        <v>402</v>
      </c>
      <c r="G57" s="29" t="s">
        <v>403</v>
      </c>
      <c r="H57" s="29" t="s">
        <v>403</v>
      </c>
      <c r="I57" s="29" t="s">
        <v>1562</v>
      </c>
      <c r="J57" s="29" t="s">
        <v>1507</v>
      </c>
      <c r="K57" s="29" t="s">
        <v>424</v>
      </c>
      <c r="L57" s="29"/>
      <c r="M57" s="29" t="s">
        <v>425</v>
      </c>
      <c r="N57" s="28" t="s">
        <v>426</v>
      </c>
      <c r="O57" s="28">
        <v>535346</v>
      </c>
      <c r="P57" s="28">
        <v>184880</v>
      </c>
      <c r="Q57" s="28">
        <v>51.546590000000002</v>
      </c>
      <c r="R57" s="28">
        <v>-4.9502727000000003E-2</v>
      </c>
    </row>
    <row r="58" spans="1:18" x14ac:dyDescent="0.25">
      <c r="A58" s="29" t="s">
        <v>1540</v>
      </c>
      <c r="B58" s="29" t="s">
        <v>427</v>
      </c>
      <c r="C58" s="29" t="s">
        <v>428</v>
      </c>
      <c r="D58" s="29" t="s">
        <v>309</v>
      </c>
      <c r="E58" s="29" t="s">
        <v>310</v>
      </c>
      <c r="F58" s="29" t="s">
        <v>429</v>
      </c>
      <c r="G58" s="29" t="s">
        <v>430</v>
      </c>
      <c r="H58" s="29" t="s">
        <v>430</v>
      </c>
      <c r="I58" s="29" t="s">
        <v>1563</v>
      </c>
      <c r="J58" s="29" t="s">
        <v>1507</v>
      </c>
      <c r="K58" s="29" t="s">
        <v>431</v>
      </c>
      <c r="L58" s="29"/>
      <c r="M58" s="29" t="s">
        <v>432</v>
      </c>
      <c r="N58" s="28" t="s">
        <v>433</v>
      </c>
      <c r="O58" s="28">
        <v>535138</v>
      </c>
      <c r="P58" s="28">
        <v>184055</v>
      </c>
      <c r="Q58" s="28">
        <v>51.539225999999999</v>
      </c>
      <c r="R58" s="28">
        <v>-5.2817041000000002E-2</v>
      </c>
    </row>
    <row r="59" spans="1:18" x14ac:dyDescent="0.25">
      <c r="A59" s="29" t="s">
        <v>1540</v>
      </c>
      <c r="B59" s="29" t="s">
        <v>434</v>
      </c>
      <c r="C59" s="29" t="s">
        <v>435</v>
      </c>
      <c r="D59" s="29" t="s">
        <v>309</v>
      </c>
      <c r="E59" s="29" t="s">
        <v>310</v>
      </c>
      <c r="F59" s="29" t="s">
        <v>429</v>
      </c>
      <c r="G59" s="29" t="s">
        <v>430</v>
      </c>
      <c r="H59" s="29" t="s">
        <v>430</v>
      </c>
      <c r="I59" s="29" t="s">
        <v>1563</v>
      </c>
      <c r="J59" s="29" t="s">
        <v>1507</v>
      </c>
      <c r="K59" s="29" t="s">
        <v>436</v>
      </c>
      <c r="L59" s="29"/>
      <c r="M59" s="29" t="s">
        <v>437</v>
      </c>
      <c r="N59" s="28" t="s">
        <v>438</v>
      </c>
      <c r="O59" s="28">
        <v>535380</v>
      </c>
      <c r="P59" s="28">
        <v>184483</v>
      </c>
      <c r="Q59" s="28">
        <v>51.543013999999999</v>
      </c>
      <c r="R59" s="28">
        <v>-4.9165300000000002E-2</v>
      </c>
    </row>
    <row r="60" spans="1:18" x14ac:dyDescent="0.25">
      <c r="A60" s="29" t="s">
        <v>1540</v>
      </c>
      <c r="B60" s="29" t="s">
        <v>439</v>
      </c>
      <c r="C60" s="29" t="s">
        <v>440</v>
      </c>
      <c r="D60" s="29" t="s">
        <v>309</v>
      </c>
      <c r="E60" s="29" t="s">
        <v>310</v>
      </c>
      <c r="F60" s="29" t="s">
        <v>429</v>
      </c>
      <c r="G60" s="29" t="s">
        <v>430</v>
      </c>
      <c r="H60" s="29" t="s">
        <v>430</v>
      </c>
      <c r="I60" s="29" t="s">
        <v>1563</v>
      </c>
      <c r="J60" s="29" t="s">
        <v>1507</v>
      </c>
      <c r="K60" s="29" t="s">
        <v>441</v>
      </c>
      <c r="L60" s="29"/>
      <c r="M60" s="29" t="s">
        <v>442</v>
      </c>
      <c r="N60" s="28" t="s">
        <v>443</v>
      </c>
      <c r="O60" s="28">
        <v>536085</v>
      </c>
      <c r="P60" s="28">
        <v>184711</v>
      </c>
      <c r="Q60" s="28">
        <v>51.544893999999999</v>
      </c>
      <c r="R60" s="28">
        <v>-3.8917245000000003E-2</v>
      </c>
    </row>
    <row r="61" spans="1:18" x14ac:dyDescent="0.25">
      <c r="A61" s="29" t="s">
        <v>1540</v>
      </c>
      <c r="B61" s="29" t="s">
        <v>444</v>
      </c>
      <c r="C61" s="29" t="s">
        <v>445</v>
      </c>
      <c r="D61" s="29" t="s">
        <v>309</v>
      </c>
      <c r="E61" s="29" t="s">
        <v>310</v>
      </c>
      <c r="F61" s="29" t="s">
        <v>429</v>
      </c>
      <c r="G61" s="29" t="s">
        <v>430</v>
      </c>
      <c r="H61" s="29" t="s">
        <v>430</v>
      </c>
      <c r="I61" s="29" t="s">
        <v>1563</v>
      </c>
      <c r="J61" s="29" t="s">
        <v>1507</v>
      </c>
      <c r="K61" s="29" t="s">
        <v>446</v>
      </c>
      <c r="L61" s="29"/>
      <c r="M61" s="29" t="s">
        <v>447</v>
      </c>
      <c r="N61" s="28" t="s">
        <v>448</v>
      </c>
      <c r="O61" s="28">
        <v>534985</v>
      </c>
      <c r="P61" s="28">
        <v>183975</v>
      </c>
      <c r="Q61" s="28">
        <v>51.538544000000002</v>
      </c>
      <c r="R61" s="28">
        <v>-5.5052455E-2</v>
      </c>
    </row>
    <row r="62" spans="1:18" x14ac:dyDescent="0.25">
      <c r="A62" s="29" t="s">
        <v>1540</v>
      </c>
      <c r="B62" s="29" t="s">
        <v>449</v>
      </c>
      <c r="C62" s="29" t="s">
        <v>450</v>
      </c>
      <c r="D62" s="29" t="s">
        <v>309</v>
      </c>
      <c r="E62" s="29" t="s">
        <v>310</v>
      </c>
      <c r="F62" s="29" t="s">
        <v>429</v>
      </c>
      <c r="G62" s="29" t="s">
        <v>430</v>
      </c>
      <c r="H62" s="29" t="s">
        <v>430</v>
      </c>
      <c r="I62" s="29" t="s">
        <v>1563</v>
      </c>
      <c r="J62" s="29" t="s">
        <v>1507</v>
      </c>
      <c r="K62" s="29" t="s">
        <v>451</v>
      </c>
      <c r="L62" s="29"/>
      <c r="M62" s="29" t="s">
        <v>452</v>
      </c>
      <c r="N62" s="28" t="s">
        <v>453</v>
      </c>
      <c r="O62" s="28">
        <v>536747</v>
      </c>
      <c r="P62" s="28">
        <v>184792</v>
      </c>
      <c r="Q62" s="28">
        <v>51.545462000000001</v>
      </c>
      <c r="R62" s="28">
        <v>-2.9345178999999999E-2</v>
      </c>
    </row>
    <row r="63" spans="1:18" x14ac:dyDescent="0.25">
      <c r="A63" s="29" t="s">
        <v>1540</v>
      </c>
      <c r="B63" s="29" t="s">
        <v>454</v>
      </c>
      <c r="C63" s="29" t="s">
        <v>455</v>
      </c>
      <c r="D63" s="29" t="s">
        <v>309</v>
      </c>
      <c r="E63" s="29" t="s">
        <v>310</v>
      </c>
      <c r="F63" s="29" t="s">
        <v>456</v>
      </c>
      <c r="G63" s="29" t="s">
        <v>457</v>
      </c>
      <c r="H63" s="29" t="s">
        <v>457</v>
      </c>
      <c r="I63" s="29" t="s">
        <v>1564</v>
      </c>
      <c r="J63" s="29" t="s">
        <v>1507</v>
      </c>
      <c r="K63" s="29" t="s">
        <v>458</v>
      </c>
      <c r="L63" s="29"/>
      <c r="M63" s="29" t="s">
        <v>459</v>
      </c>
      <c r="N63" s="28" t="s">
        <v>460</v>
      </c>
      <c r="O63" s="28">
        <v>534536</v>
      </c>
      <c r="P63" s="28">
        <v>183745</v>
      </c>
      <c r="Q63" s="28">
        <v>51.536583999999998</v>
      </c>
      <c r="R63" s="28">
        <v>-6.1610386000000003E-2</v>
      </c>
    </row>
    <row r="64" spans="1:18" x14ac:dyDescent="0.25">
      <c r="A64" s="29" t="s">
        <v>1540</v>
      </c>
      <c r="B64" s="29" t="s">
        <v>461</v>
      </c>
      <c r="C64" s="29" t="s">
        <v>462</v>
      </c>
      <c r="D64" s="29" t="s">
        <v>309</v>
      </c>
      <c r="E64" s="29" t="s">
        <v>310</v>
      </c>
      <c r="F64" s="29" t="s">
        <v>456</v>
      </c>
      <c r="G64" s="29" t="s">
        <v>457</v>
      </c>
      <c r="H64" s="29" t="s">
        <v>457</v>
      </c>
      <c r="I64" s="29" t="s">
        <v>1564</v>
      </c>
      <c r="J64" s="29" t="s">
        <v>1507</v>
      </c>
      <c r="K64" s="29" t="s">
        <v>463</v>
      </c>
      <c r="L64" s="29"/>
      <c r="M64" s="29" t="s">
        <v>464</v>
      </c>
      <c r="N64" s="28" t="s">
        <v>465</v>
      </c>
      <c r="O64" s="28">
        <v>534245</v>
      </c>
      <c r="P64" s="28">
        <v>184457</v>
      </c>
      <c r="Q64" s="28">
        <v>51.543050999999998</v>
      </c>
      <c r="R64" s="28">
        <v>-6.5532240000000005E-2</v>
      </c>
    </row>
    <row r="65" spans="1:18" x14ac:dyDescent="0.25">
      <c r="A65" s="29" t="s">
        <v>1540</v>
      </c>
      <c r="B65" s="29" t="s">
        <v>466</v>
      </c>
      <c r="C65" s="29" t="s">
        <v>467</v>
      </c>
      <c r="D65" s="29" t="s">
        <v>309</v>
      </c>
      <c r="E65" s="29" t="s">
        <v>310</v>
      </c>
      <c r="F65" s="29" t="s">
        <v>456</v>
      </c>
      <c r="G65" s="29" t="s">
        <v>457</v>
      </c>
      <c r="H65" s="29" t="s">
        <v>457</v>
      </c>
      <c r="I65" s="29" t="s">
        <v>1564</v>
      </c>
      <c r="J65" s="29" t="s">
        <v>1507</v>
      </c>
      <c r="K65" s="29" t="s">
        <v>468</v>
      </c>
      <c r="L65" s="29"/>
      <c r="M65" s="29" t="s">
        <v>469</v>
      </c>
      <c r="N65" s="28" t="s">
        <v>470</v>
      </c>
      <c r="O65" s="28">
        <v>533890</v>
      </c>
      <c r="P65" s="28">
        <v>184780</v>
      </c>
      <c r="Q65" s="28">
        <v>51.546038000000003</v>
      </c>
      <c r="R65" s="28">
        <v>-7.0525556000000003E-2</v>
      </c>
    </row>
    <row r="66" spans="1:18" x14ac:dyDescent="0.25">
      <c r="A66" s="29" t="s">
        <v>1540</v>
      </c>
      <c r="B66" s="29" t="s">
        <v>471</v>
      </c>
      <c r="C66" s="29" t="s">
        <v>472</v>
      </c>
      <c r="D66" s="29" t="s">
        <v>309</v>
      </c>
      <c r="E66" s="29" t="s">
        <v>310</v>
      </c>
      <c r="F66" s="29" t="s">
        <v>456</v>
      </c>
      <c r="G66" s="29" t="s">
        <v>457</v>
      </c>
      <c r="H66" s="29" t="s">
        <v>457</v>
      </c>
      <c r="I66" s="29" t="s">
        <v>1564</v>
      </c>
      <c r="J66" s="29" t="s">
        <v>1507</v>
      </c>
      <c r="K66" s="29" t="s">
        <v>473</v>
      </c>
      <c r="L66" s="29"/>
      <c r="M66" s="29" t="s">
        <v>474</v>
      </c>
      <c r="N66" s="28" t="s">
        <v>475</v>
      </c>
      <c r="O66" s="28">
        <v>534111</v>
      </c>
      <c r="P66" s="28">
        <v>184978</v>
      </c>
      <c r="Q66" s="28">
        <v>51.547764999999998</v>
      </c>
      <c r="R66" s="28">
        <v>-6.7264995999999994E-2</v>
      </c>
    </row>
    <row r="67" spans="1:18" x14ac:dyDescent="0.25">
      <c r="A67" s="29" t="s">
        <v>1540</v>
      </c>
      <c r="B67" s="29" t="s">
        <v>476</v>
      </c>
      <c r="C67" s="29" t="s">
        <v>477</v>
      </c>
      <c r="D67" s="29" t="s">
        <v>309</v>
      </c>
      <c r="E67" s="29" t="s">
        <v>310</v>
      </c>
      <c r="F67" s="29" t="s">
        <v>456</v>
      </c>
      <c r="G67" s="29" t="s">
        <v>457</v>
      </c>
      <c r="H67" s="29" t="s">
        <v>457</v>
      </c>
      <c r="I67" s="29" t="s">
        <v>1564</v>
      </c>
      <c r="J67" s="29" t="s">
        <v>1507</v>
      </c>
      <c r="K67" s="29" t="s">
        <v>478</v>
      </c>
      <c r="L67" s="29"/>
      <c r="M67" s="29" t="s">
        <v>479</v>
      </c>
      <c r="N67" s="28" t="s">
        <v>480</v>
      </c>
      <c r="O67" s="28">
        <v>533838</v>
      </c>
      <c r="P67" s="28">
        <v>184271</v>
      </c>
      <c r="Q67" s="28">
        <v>51.541476000000003</v>
      </c>
      <c r="R67" s="28">
        <v>-7.1468413999999994E-2</v>
      </c>
    </row>
    <row r="68" spans="1:18" x14ac:dyDescent="0.25">
      <c r="A68" s="29" t="s">
        <v>1540</v>
      </c>
      <c r="B68" s="29" t="s">
        <v>481</v>
      </c>
      <c r="C68" s="29" t="s">
        <v>482</v>
      </c>
      <c r="D68" s="29" t="s">
        <v>309</v>
      </c>
      <c r="E68" s="29" t="s">
        <v>310</v>
      </c>
      <c r="F68" s="29" t="s">
        <v>456</v>
      </c>
      <c r="G68" s="29" t="s">
        <v>457</v>
      </c>
      <c r="H68" s="29" t="s">
        <v>457</v>
      </c>
      <c r="I68" s="29" t="s">
        <v>1564</v>
      </c>
      <c r="J68" s="29" t="s">
        <v>1507</v>
      </c>
      <c r="K68" s="29" t="s">
        <v>483</v>
      </c>
      <c r="L68" s="29"/>
      <c r="M68" s="29" t="s">
        <v>474</v>
      </c>
      <c r="N68" s="28" t="s">
        <v>475</v>
      </c>
      <c r="O68" s="28">
        <v>534111</v>
      </c>
      <c r="P68" s="28">
        <v>184978</v>
      </c>
      <c r="Q68" s="28">
        <v>51.547764999999998</v>
      </c>
      <c r="R68" s="28">
        <v>-6.7264995999999994E-2</v>
      </c>
    </row>
    <row r="69" spans="1:18" x14ac:dyDescent="0.25">
      <c r="A69" s="29" t="s">
        <v>1540</v>
      </c>
      <c r="B69" s="29" t="s">
        <v>484</v>
      </c>
      <c r="C69" s="29" t="s">
        <v>485</v>
      </c>
      <c r="D69" s="29" t="s">
        <v>309</v>
      </c>
      <c r="E69" s="29" t="s">
        <v>310</v>
      </c>
      <c r="F69" s="29" t="s">
        <v>486</v>
      </c>
      <c r="G69" s="29" t="s">
        <v>487</v>
      </c>
      <c r="H69" s="29" t="s">
        <v>487</v>
      </c>
      <c r="I69" s="29" t="s">
        <v>1565</v>
      </c>
      <c r="J69" s="29" t="s">
        <v>1507</v>
      </c>
      <c r="K69" s="29" t="s">
        <v>488</v>
      </c>
      <c r="L69" s="29"/>
      <c r="M69" s="29" t="s">
        <v>489</v>
      </c>
      <c r="N69" s="28" t="s">
        <v>490</v>
      </c>
      <c r="O69" s="28">
        <v>532048</v>
      </c>
      <c r="P69" s="28">
        <v>181725</v>
      </c>
      <c r="Q69" s="28">
        <v>51.519018000000003</v>
      </c>
      <c r="R69" s="28">
        <v>-9.8218282000000004E-2</v>
      </c>
    </row>
    <row r="70" spans="1:18" x14ac:dyDescent="0.25">
      <c r="A70" s="29" t="s">
        <v>1540</v>
      </c>
      <c r="B70" s="29" t="s">
        <v>491</v>
      </c>
      <c r="C70" s="29" t="s">
        <v>492</v>
      </c>
      <c r="D70" s="29" t="s">
        <v>309</v>
      </c>
      <c r="E70" s="29" t="s">
        <v>310</v>
      </c>
      <c r="F70" s="29" t="s">
        <v>486</v>
      </c>
      <c r="G70" s="29" t="s">
        <v>487</v>
      </c>
      <c r="H70" s="29" t="s">
        <v>487</v>
      </c>
      <c r="I70" s="29" t="s">
        <v>1565</v>
      </c>
      <c r="J70" s="29" t="s">
        <v>1507</v>
      </c>
      <c r="K70" s="29" t="s">
        <v>493</v>
      </c>
      <c r="L70" s="29"/>
      <c r="M70" s="29" t="s">
        <v>494</v>
      </c>
      <c r="N70" s="28" t="s">
        <v>495</v>
      </c>
      <c r="O70" s="28">
        <v>533377</v>
      </c>
      <c r="P70" s="28">
        <v>183922</v>
      </c>
      <c r="Q70" s="28">
        <v>51.538449</v>
      </c>
      <c r="R70" s="28">
        <v>-7.8244064000000002E-2</v>
      </c>
    </row>
    <row r="71" spans="1:18" x14ac:dyDescent="0.25">
      <c r="A71" s="29" t="s">
        <v>1540</v>
      </c>
      <c r="B71" s="29" t="s">
        <v>496</v>
      </c>
      <c r="C71" s="29" t="s">
        <v>497</v>
      </c>
      <c r="D71" s="29" t="s">
        <v>309</v>
      </c>
      <c r="E71" s="29" t="s">
        <v>310</v>
      </c>
      <c r="F71" s="29" t="s">
        <v>486</v>
      </c>
      <c r="G71" s="29" t="s">
        <v>487</v>
      </c>
      <c r="H71" s="29" t="s">
        <v>487</v>
      </c>
      <c r="I71" s="29" t="s">
        <v>1565</v>
      </c>
      <c r="J71" s="29" t="s">
        <v>1507</v>
      </c>
      <c r="K71" s="29" t="s">
        <v>498</v>
      </c>
      <c r="L71" s="29" t="s">
        <v>499</v>
      </c>
      <c r="M71" s="29" t="s">
        <v>500</v>
      </c>
      <c r="N71" s="28" t="s">
        <v>501</v>
      </c>
      <c r="O71" s="28">
        <v>533302</v>
      </c>
      <c r="P71" s="28">
        <v>183395</v>
      </c>
      <c r="Q71" s="28">
        <v>51.533731000000003</v>
      </c>
      <c r="R71" s="28">
        <v>-7.9524182999999998E-2</v>
      </c>
    </row>
    <row r="72" spans="1:18" x14ac:dyDescent="0.25">
      <c r="A72" s="29" t="s">
        <v>1540</v>
      </c>
      <c r="B72" s="29" t="s">
        <v>502</v>
      </c>
      <c r="C72" s="29" t="s">
        <v>503</v>
      </c>
      <c r="D72" s="29" t="s">
        <v>309</v>
      </c>
      <c r="E72" s="29" t="s">
        <v>310</v>
      </c>
      <c r="F72" s="29" t="s">
        <v>486</v>
      </c>
      <c r="G72" s="29" t="s">
        <v>487</v>
      </c>
      <c r="H72" s="29" t="s">
        <v>487</v>
      </c>
      <c r="I72" s="29" t="s">
        <v>1565</v>
      </c>
      <c r="J72" s="29" t="s">
        <v>1507</v>
      </c>
      <c r="K72" s="29" t="s">
        <v>504</v>
      </c>
      <c r="L72" s="29"/>
      <c r="M72" s="29" t="s">
        <v>505</v>
      </c>
      <c r="N72" s="28" t="s">
        <v>506</v>
      </c>
      <c r="O72" s="28">
        <v>532796</v>
      </c>
      <c r="P72" s="28">
        <v>183359</v>
      </c>
      <c r="Q72" s="28">
        <v>51.533526999999999</v>
      </c>
      <c r="R72" s="28">
        <v>-8.6828572000000007E-2</v>
      </c>
    </row>
    <row r="73" spans="1:18" x14ac:dyDescent="0.25">
      <c r="A73" s="29" t="s">
        <v>1540</v>
      </c>
      <c r="B73" s="29" t="s">
        <v>507</v>
      </c>
      <c r="C73" s="29" t="s">
        <v>508</v>
      </c>
      <c r="D73" s="29" t="s">
        <v>309</v>
      </c>
      <c r="E73" s="29" t="s">
        <v>310</v>
      </c>
      <c r="F73" s="29" t="s">
        <v>486</v>
      </c>
      <c r="G73" s="29" t="s">
        <v>487</v>
      </c>
      <c r="H73" s="29" t="s">
        <v>487</v>
      </c>
      <c r="I73" s="29" t="s">
        <v>1565</v>
      </c>
      <c r="J73" s="29" t="s">
        <v>1507</v>
      </c>
      <c r="K73" s="29" t="s">
        <v>509</v>
      </c>
      <c r="L73" s="29"/>
      <c r="M73" s="29" t="s">
        <v>505</v>
      </c>
      <c r="N73" s="28" t="s">
        <v>506</v>
      </c>
      <c r="O73" s="28">
        <v>532796</v>
      </c>
      <c r="P73" s="28">
        <v>183359</v>
      </c>
      <c r="Q73" s="28">
        <v>51.533526999999999</v>
      </c>
      <c r="R73" s="28">
        <v>-8.6828572000000007E-2</v>
      </c>
    </row>
    <row r="74" spans="1:18" x14ac:dyDescent="0.25">
      <c r="A74" s="29" t="s">
        <v>1540</v>
      </c>
      <c r="B74" s="29" t="s">
        <v>510</v>
      </c>
      <c r="C74" s="29" t="s">
        <v>511</v>
      </c>
      <c r="D74" s="29" t="s">
        <v>512</v>
      </c>
      <c r="E74" s="29" t="s">
        <v>513</v>
      </c>
      <c r="F74" s="29" t="s">
        <v>514</v>
      </c>
      <c r="G74" s="29" t="s">
        <v>515</v>
      </c>
      <c r="H74" s="29" t="s">
        <v>1566</v>
      </c>
      <c r="I74" s="29" t="s">
        <v>1567</v>
      </c>
      <c r="J74" s="29" t="s">
        <v>1507</v>
      </c>
      <c r="K74" s="29" t="s">
        <v>516</v>
      </c>
      <c r="L74" s="29" t="s">
        <v>517</v>
      </c>
      <c r="M74" s="29" t="s">
        <v>518</v>
      </c>
      <c r="N74" s="28" t="s">
        <v>519</v>
      </c>
      <c r="O74" s="28">
        <v>551307</v>
      </c>
      <c r="P74" s="28">
        <v>189056</v>
      </c>
      <c r="Q74" s="28">
        <v>51.580061000000001</v>
      </c>
      <c r="R74" s="28">
        <v>0.18230462</v>
      </c>
    </row>
    <row r="75" spans="1:18" x14ac:dyDescent="0.25">
      <c r="A75" s="29" t="s">
        <v>1540</v>
      </c>
      <c r="B75" s="29" t="s">
        <v>525</v>
      </c>
      <c r="C75" s="29" t="s">
        <v>526</v>
      </c>
      <c r="D75" s="29" t="s">
        <v>512</v>
      </c>
      <c r="E75" s="29" t="s">
        <v>513</v>
      </c>
      <c r="F75" s="29" t="s">
        <v>514</v>
      </c>
      <c r="G75" s="29" t="s">
        <v>515</v>
      </c>
      <c r="H75" s="29" t="s">
        <v>1566</v>
      </c>
      <c r="I75" s="29" t="s">
        <v>1567</v>
      </c>
      <c r="J75" s="29" t="s">
        <v>1507</v>
      </c>
      <c r="K75" s="29" t="s">
        <v>527</v>
      </c>
      <c r="L75" s="29" t="s">
        <v>528</v>
      </c>
      <c r="M75" s="29" t="s">
        <v>529</v>
      </c>
      <c r="N75" s="28" t="s">
        <v>530</v>
      </c>
      <c r="O75" s="28">
        <v>548405</v>
      </c>
      <c r="P75" s="28">
        <v>188264</v>
      </c>
      <c r="Q75" s="28">
        <v>51.573715</v>
      </c>
      <c r="R75" s="28">
        <v>0.14011965000000001</v>
      </c>
    </row>
    <row r="76" spans="1:18" x14ac:dyDescent="0.25">
      <c r="A76" s="29" t="s">
        <v>1540</v>
      </c>
      <c r="B76" s="29" t="s">
        <v>531</v>
      </c>
      <c r="C76" s="29" t="s">
        <v>532</v>
      </c>
      <c r="D76" s="29" t="s">
        <v>512</v>
      </c>
      <c r="E76" s="29" t="s">
        <v>513</v>
      </c>
      <c r="F76" s="29" t="s">
        <v>514</v>
      </c>
      <c r="G76" s="29" t="s">
        <v>515</v>
      </c>
      <c r="H76" s="29" t="s">
        <v>1566</v>
      </c>
      <c r="I76" s="29" t="s">
        <v>1567</v>
      </c>
      <c r="J76" s="29" t="s">
        <v>1507</v>
      </c>
      <c r="K76" s="29" t="s">
        <v>533</v>
      </c>
      <c r="L76" s="29" t="s">
        <v>534</v>
      </c>
      <c r="M76" s="29" t="s">
        <v>535</v>
      </c>
      <c r="N76" s="28" t="s">
        <v>536</v>
      </c>
      <c r="O76" s="28">
        <v>551030</v>
      </c>
      <c r="P76" s="28">
        <v>187418</v>
      </c>
      <c r="Q76" s="28">
        <v>51.565418000000001</v>
      </c>
      <c r="R76" s="28">
        <v>0.17760643000000001</v>
      </c>
    </row>
    <row r="77" spans="1:18" x14ac:dyDescent="0.25">
      <c r="A77" s="29" t="s">
        <v>1540</v>
      </c>
      <c r="B77" s="29" t="s">
        <v>537</v>
      </c>
      <c r="C77" s="29" t="s">
        <v>538</v>
      </c>
      <c r="D77" s="29" t="s">
        <v>512</v>
      </c>
      <c r="E77" s="29" t="s">
        <v>513</v>
      </c>
      <c r="F77" s="29" t="s">
        <v>514</v>
      </c>
      <c r="G77" s="29" t="s">
        <v>515</v>
      </c>
      <c r="H77" s="29" t="s">
        <v>1566</v>
      </c>
      <c r="I77" s="29" t="s">
        <v>1567</v>
      </c>
      <c r="J77" s="29" t="s">
        <v>1507</v>
      </c>
      <c r="K77" s="29" t="s">
        <v>539</v>
      </c>
      <c r="L77" s="29" t="s">
        <v>534</v>
      </c>
      <c r="M77" s="29" t="s">
        <v>540</v>
      </c>
      <c r="N77" s="28" t="s">
        <v>541</v>
      </c>
      <c r="O77" s="28">
        <v>550932</v>
      </c>
      <c r="P77" s="28">
        <v>186893</v>
      </c>
      <c r="Q77" s="28">
        <v>51.560727</v>
      </c>
      <c r="R77" s="28">
        <v>0.1759684</v>
      </c>
    </row>
    <row r="78" spans="1:18" x14ac:dyDescent="0.25">
      <c r="A78" s="29" t="s">
        <v>1540</v>
      </c>
      <c r="B78" s="29" t="s">
        <v>542</v>
      </c>
      <c r="C78" s="29" t="s">
        <v>543</v>
      </c>
      <c r="D78" s="29" t="s">
        <v>512</v>
      </c>
      <c r="E78" s="29" t="s">
        <v>513</v>
      </c>
      <c r="F78" s="29" t="s">
        <v>514</v>
      </c>
      <c r="G78" s="29" t="s">
        <v>515</v>
      </c>
      <c r="H78" s="29" t="s">
        <v>1566</v>
      </c>
      <c r="I78" s="29" t="s">
        <v>1567</v>
      </c>
      <c r="J78" s="29" t="s">
        <v>1507</v>
      </c>
      <c r="K78" s="29" t="s">
        <v>539</v>
      </c>
      <c r="L78" s="29" t="s">
        <v>534</v>
      </c>
      <c r="M78" s="29" t="s">
        <v>540</v>
      </c>
      <c r="N78" s="28" t="s">
        <v>541</v>
      </c>
      <c r="O78" s="28">
        <v>550932</v>
      </c>
      <c r="P78" s="28">
        <v>186893</v>
      </c>
      <c r="Q78" s="28">
        <v>51.560727</v>
      </c>
      <c r="R78" s="28">
        <v>0.1759684</v>
      </c>
    </row>
    <row r="79" spans="1:18" x14ac:dyDescent="0.25">
      <c r="A79" s="29" t="s">
        <v>1540</v>
      </c>
      <c r="B79" s="29" t="s">
        <v>544</v>
      </c>
      <c r="C79" s="29" t="s">
        <v>545</v>
      </c>
      <c r="D79" s="29" t="s">
        <v>512</v>
      </c>
      <c r="E79" s="29" t="s">
        <v>513</v>
      </c>
      <c r="F79" s="29" t="s">
        <v>514</v>
      </c>
      <c r="G79" s="29" t="s">
        <v>515</v>
      </c>
      <c r="H79" s="29" t="s">
        <v>1566</v>
      </c>
      <c r="I79" s="29" t="s">
        <v>1567</v>
      </c>
      <c r="J79" s="29" t="s">
        <v>1507</v>
      </c>
      <c r="K79" s="29" t="s">
        <v>546</v>
      </c>
      <c r="L79" s="29" t="s">
        <v>547</v>
      </c>
      <c r="M79" s="29" t="s">
        <v>548</v>
      </c>
      <c r="N79" s="28" t="s">
        <v>549</v>
      </c>
      <c r="O79" s="28">
        <v>554233</v>
      </c>
      <c r="P79" s="28">
        <v>187089</v>
      </c>
      <c r="Q79" s="28">
        <v>51.561596000000002</v>
      </c>
      <c r="R79" s="28">
        <v>0.22363675</v>
      </c>
    </row>
    <row r="80" spans="1:18" x14ac:dyDescent="0.25">
      <c r="A80" s="29" t="s">
        <v>1540</v>
      </c>
      <c r="B80" s="29" t="s">
        <v>550</v>
      </c>
      <c r="C80" s="29" t="s">
        <v>551</v>
      </c>
      <c r="D80" s="29" t="s">
        <v>512</v>
      </c>
      <c r="E80" s="29" t="s">
        <v>513</v>
      </c>
      <c r="F80" s="29" t="s">
        <v>514</v>
      </c>
      <c r="G80" s="29" t="s">
        <v>515</v>
      </c>
      <c r="H80" s="29" t="s">
        <v>1566</v>
      </c>
      <c r="I80" s="29" t="s">
        <v>1567</v>
      </c>
      <c r="J80" s="29" t="s">
        <v>1507</v>
      </c>
      <c r="K80" s="29" t="s">
        <v>552</v>
      </c>
      <c r="L80" s="29" t="s">
        <v>547</v>
      </c>
      <c r="M80" s="29" t="s">
        <v>553</v>
      </c>
      <c r="N80" s="28" t="s">
        <v>554</v>
      </c>
      <c r="O80" s="28">
        <v>553895</v>
      </c>
      <c r="P80" s="28">
        <v>187670</v>
      </c>
      <c r="Q80" s="28">
        <v>51.566907999999998</v>
      </c>
      <c r="R80" s="28">
        <v>0.21901872</v>
      </c>
    </row>
    <row r="81" spans="1:18" x14ac:dyDescent="0.25">
      <c r="A81" s="29" t="s">
        <v>1540</v>
      </c>
      <c r="B81" s="29" t="s">
        <v>520</v>
      </c>
      <c r="C81" s="29" t="s">
        <v>521</v>
      </c>
      <c r="D81" s="29" t="s">
        <v>512</v>
      </c>
      <c r="E81" s="29" t="s">
        <v>513</v>
      </c>
      <c r="F81" s="29" t="s">
        <v>514</v>
      </c>
      <c r="G81" s="29" t="s">
        <v>515</v>
      </c>
      <c r="H81" s="29" t="s">
        <v>1566</v>
      </c>
      <c r="I81" s="29" t="s">
        <v>1567</v>
      </c>
      <c r="J81" s="29" t="s">
        <v>1507</v>
      </c>
      <c r="K81" s="29" t="s">
        <v>522</v>
      </c>
      <c r="L81" s="29" t="s">
        <v>517</v>
      </c>
      <c r="M81" s="29" t="s">
        <v>523</v>
      </c>
      <c r="N81" s="28" t="s">
        <v>524</v>
      </c>
      <c r="O81" s="28">
        <v>552030</v>
      </c>
      <c r="P81" s="28">
        <v>188243</v>
      </c>
      <c r="Q81" s="28">
        <v>51.572561999999998</v>
      </c>
      <c r="R81" s="28">
        <v>0.19237934000000001</v>
      </c>
    </row>
    <row r="82" spans="1:18" x14ac:dyDescent="0.25">
      <c r="A82" s="29" t="s">
        <v>1540</v>
      </c>
      <c r="B82" s="29" t="s">
        <v>555</v>
      </c>
      <c r="C82" s="29" t="s">
        <v>556</v>
      </c>
      <c r="D82" s="29" t="s">
        <v>512</v>
      </c>
      <c r="E82" s="29" t="s">
        <v>513</v>
      </c>
      <c r="F82" s="29" t="s">
        <v>557</v>
      </c>
      <c r="G82" s="29" t="s">
        <v>558</v>
      </c>
      <c r="H82" s="29" t="s">
        <v>1568</v>
      </c>
      <c r="I82" s="29" t="s">
        <v>1569</v>
      </c>
      <c r="J82" s="29" t="s">
        <v>1507</v>
      </c>
      <c r="K82" s="29" t="s">
        <v>559</v>
      </c>
      <c r="L82" s="29" t="s">
        <v>517</v>
      </c>
      <c r="M82" s="29" t="s">
        <v>560</v>
      </c>
      <c r="N82" s="28" t="s">
        <v>561</v>
      </c>
      <c r="O82" s="28">
        <v>551671</v>
      </c>
      <c r="P82" s="28">
        <v>188948</v>
      </c>
      <c r="Q82" s="28">
        <v>51.578992</v>
      </c>
      <c r="R82" s="28">
        <v>0.18750723</v>
      </c>
    </row>
    <row r="83" spans="1:18" x14ac:dyDescent="0.25">
      <c r="A83" s="29" t="s">
        <v>1540</v>
      </c>
      <c r="B83" s="29" t="s">
        <v>562</v>
      </c>
      <c r="C83" s="29" t="s">
        <v>563</v>
      </c>
      <c r="D83" s="29" t="s">
        <v>512</v>
      </c>
      <c r="E83" s="29" t="s">
        <v>513</v>
      </c>
      <c r="F83" s="29" t="s">
        <v>557</v>
      </c>
      <c r="G83" s="29" t="s">
        <v>558</v>
      </c>
      <c r="H83" s="29" t="s">
        <v>1568</v>
      </c>
      <c r="I83" s="29" t="s">
        <v>1569</v>
      </c>
      <c r="J83" s="29" t="s">
        <v>1507</v>
      </c>
      <c r="K83" s="29" t="s">
        <v>564</v>
      </c>
      <c r="L83" s="29" t="s">
        <v>517</v>
      </c>
      <c r="M83" s="29" t="s">
        <v>565</v>
      </c>
      <c r="N83" s="28" t="s">
        <v>566</v>
      </c>
      <c r="O83" s="28">
        <v>552819</v>
      </c>
      <c r="P83" s="28">
        <v>188475</v>
      </c>
      <c r="Q83" s="28">
        <v>51.574432999999999</v>
      </c>
      <c r="R83" s="28">
        <v>0.20385631000000001</v>
      </c>
    </row>
    <row r="84" spans="1:18" x14ac:dyDescent="0.25">
      <c r="A84" s="29" t="s">
        <v>1540</v>
      </c>
      <c r="B84" s="29" t="s">
        <v>567</v>
      </c>
      <c r="C84" s="29" t="s">
        <v>568</v>
      </c>
      <c r="D84" s="29" t="s">
        <v>512</v>
      </c>
      <c r="E84" s="29" t="s">
        <v>513</v>
      </c>
      <c r="F84" s="29" t="s">
        <v>557</v>
      </c>
      <c r="G84" s="29" t="s">
        <v>558</v>
      </c>
      <c r="H84" s="29" t="s">
        <v>1568</v>
      </c>
      <c r="I84" s="29" t="s">
        <v>1569</v>
      </c>
      <c r="J84" s="29" t="s">
        <v>1507</v>
      </c>
      <c r="K84" s="29" t="s">
        <v>569</v>
      </c>
      <c r="L84" s="29" t="s">
        <v>517</v>
      </c>
      <c r="M84" s="29" t="s">
        <v>570</v>
      </c>
      <c r="N84" s="28" t="s">
        <v>571</v>
      </c>
      <c r="O84" s="28">
        <v>550672</v>
      </c>
      <c r="P84" s="28">
        <v>189720</v>
      </c>
      <c r="Q84" s="28">
        <v>51.586196000000001</v>
      </c>
      <c r="R84" s="28">
        <v>0.17343195</v>
      </c>
    </row>
    <row r="85" spans="1:18" x14ac:dyDescent="0.25">
      <c r="A85" s="29" t="s">
        <v>1540</v>
      </c>
      <c r="B85" s="29" t="s">
        <v>572</v>
      </c>
      <c r="C85" s="29" t="s">
        <v>573</v>
      </c>
      <c r="D85" s="29" t="s">
        <v>512</v>
      </c>
      <c r="E85" s="29" t="s">
        <v>513</v>
      </c>
      <c r="F85" s="29" t="s">
        <v>574</v>
      </c>
      <c r="G85" s="29" t="s">
        <v>575</v>
      </c>
      <c r="H85" s="29" t="s">
        <v>1570</v>
      </c>
      <c r="I85" s="29" t="s">
        <v>1571</v>
      </c>
      <c r="J85" s="29" t="s">
        <v>1507</v>
      </c>
      <c r="K85" s="29" t="s">
        <v>576</v>
      </c>
      <c r="L85" s="29" t="s">
        <v>528</v>
      </c>
      <c r="M85" s="29" t="s">
        <v>529</v>
      </c>
      <c r="N85" s="28" t="s">
        <v>530</v>
      </c>
      <c r="O85" s="28">
        <v>548405</v>
      </c>
      <c r="P85" s="28">
        <v>188264</v>
      </c>
      <c r="Q85" s="28">
        <v>51.573715</v>
      </c>
      <c r="R85" s="28">
        <v>0.14011965000000001</v>
      </c>
    </row>
    <row r="86" spans="1:18" x14ac:dyDescent="0.25">
      <c r="A86" s="29" t="s">
        <v>1540</v>
      </c>
      <c r="B86" s="29" t="s">
        <v>577</v>
      </c>
      <c r="C86" s="29" t="s">
        <v>578</v>
      </c>
      <c r="D86" s="29" t="s">
        <v>512</v>
      </c>
      <c r="E86" s="29" t="s">
        <v>513</v>
      </c>
      <c r="F86" s="29" t="s">
        <v>574</v>
      </c>
      <c r="G86" s="29" t="s">
        <v>575</v>
      </c>
      <c r="H86" s="29" t="s">
        <v>1570</v>
      </c>
      <c r="I86" s="29" t="s">
        <v>1571</v>
      </c>
      <c r="J86" s="29" t="s">
        <v>1507</v>
      </c>
      <c r="K86" s="29" t="s">
        <v>579</v>
      </c>
      <c r="L86" s="29" t="s">
        <v>580</v>
      </c>
      <c r="M86" s="29" t="s">
        <v>581</v>
      </c>
      <c r="N86" s="28" t="s">
        <v>582</v>
      </c>
      <c r="O86" s="28">
        <v>554717</v>
      </c>
      <c r="P86" s="28">
        <v>192014</v>
      </c>
      <c r="Q86" s="28">
        <v>51.605711999999997</v>
      </c>
      <c r="R86" s="28">
        <v>0.23278188999999999</v>
      </c>
    </row>
    <row r="87" spans="1:18" x14ac:dyDescent="0.25">
      <c r="A87" s="29" t="s">
        <v>1540</v>
      </c>
      <c r="B87" s="29" t="s">
        <v>583</v>
      </c>
      <c r="C87" s="29" t="s">
        <v>584</v>
      </c>
      <c r="D87" s="29" t="s">
        <v>512</v>
      </c>
      <c r="E87" s="29" t="s">
        <v>513</v>
      </c>
      <c r="F87" s="29" t="s">
        <v>574</v>
      </c>
      <c r="G87" s="29" t="s">
        <v>575</v>
      </c>
      <c r="H87" s="29" t="s">
        <v>1570</v>
      </c>
      <c r="I87" s="29" t="s">
        <v>1571</v>
      </c>
      <c r="J87" s="29" t="s">
        <v>1507</v>
      </c>
      <c r="K87" s="29" t="s">
        <v>585</v>
      </c>
      <c r="L87" s="29" t="s">
        <v>580</v>
      </c>
      <c r="M87" s="29" t="s">
        <v>586</v>
      </c>
      <c r="N87" s="28" t="s">
        <v>587</v>
      </c>
      <c r="O87" s="28">
        <v>553197</v>
      </c>
      <c r="P87" s="28">
        <v>191366</v>
      </c>
      <c r="Q87" s="28">
        <v>51.600304999999999</v>
      </c>
      <c r="R87" s="28">
        <v>0.21056731000000001</v>
      </c>
    </row>
    <row r="88" spans="1:18" x14ac:dyDescent="0.25">
      <c r="A88" s="29" t="s">
        <v>1540</v>
      </c>
      <c r="B88" s="29" t="s">
        <v>588</v>
      </c>
      <c r="C88" s="29" t="s">
        <v>589</v>
      </c>
      <c r="D88" s="29" t="s">
        <v>512</v>
      </c>
      <c r="E88" s="29" t="s">
        <v>513</v>
      </c>
      <c r="F88" s="29" t="s">
        <v>574</v>
      </c>
      <c r="G88" s="29" t="s">
        <v>575</v>
      </c>
      <c r="H88" s="29" t="s">
        <v>1570</v>
      </c>
      <c r="I88" s="29" t="s">
        <v>1571</v>
      </c>
      <c r="J88" s="29" t="s">
        <v>1507</v>
      </c>
      <c r="K88" s="29" t="s">
        <v>590</v>
      </c>
      <c r="L88" s="29" t="s">
        <v>580</v>
      </c>
      <c r="M88" s="29" t="s">
        <v>586</v>
      </c>
      <c r="N88" s="28" t="s">
        <v>587</v>
      </c>
      <c r="O88" s="28">
        <v>553197</v>
      </c>
      <c r="P88" s="28">
        <v>191366</v>
      </c>
      <c r="Q88" s="28">
        <v>51.600304999999999</v>
      </c>
      <c r="R88" s="28">
        <v>0.21056731000000001</v>
      </c>
    </row>
    <row r="89" spans="1:18" x14ac:dyDescent="0.25">
      <c r="A89" s="29" t="s">
        <v>1540</v>
      </c>
      <c r="B89" s="29" t="s">
        <v>591</v>
      </c>
      <c r="C89" s="29" t="s">
        <v>1511</v>
      </c>
      <c r="D89" s="29" t="s">
        <v>512</v>
      </c>
      <c r="E89" s="29" t="s">
        <v>513</v>
      </c>
      <c r="F89" s="29" t="s">
        <v>574</v>
      </c>
      <c r="G89" s="29" t="s">
        <v>575</v>
      </c>
      <c r="H89" s="29" t="s">
        <v>1570</v>
      </c>
      <c r="I89" s="29" t="s">
        <v>1571</v>
      </c>
      <c r="J89" s="29" t="s">
        <v>1507</v>
      </c>
      <c r="K89" s="29" t="s">
        <v>592</v>
      </c>
      <c r="L89" s="29" t="s">
        <v>580</v>
      </c>
      <c r="M89" s="29" t="s">
        <v>593</v>
      </c>
      <c r="N89" s="28" t="s">
        <v>594</v>
      </c>
      <c r="O89" s="28">
        <v>554169</v>
      </c>
      <c r="P89" s="28">
        <v>192056</v>
      </c>
      <c r="Q89" s="28">
        <v>51.606239000000002</v>
      </c>
      <c r="R89" s="28">
        <v>0.22489343000000001</v>
      </c>
    </row>
    <row r="90" spans="1:18" x14ac:dyDescent="0.25">
      <c r="A90" s="29" t="s">
        <v>1540</v>
      </c>
      <c r="B90" s="29" t="s">
        <v>595</v>
      </c>
      <c r="C90" s="29" t="s">
        <v>596</v>
      </c>
      <c r="D90" s="29" t="s">
        <v>512</v>
      </c>
      <c r="E90" s="29" t="s">
        <v>513</v>
      </c>
      <c r="F90" s="29" t="s">
        <v>574</v>
      </c>
      <c r="G90" s="29" t="s">
        <v>575</v>
      </c>
      <c r="H90" s="29" t="s">
        <v>1570</v>
      </c>
      <c r="I90" s="29" t="s">
        <v>1571</v>
      </c>
      <c r="J90" s="29" t="s">
        <v>1507</v>
      </c>
      <c r="K90" s="29" t="s">
        <v>592</v>
      </c>
      <c r="L90" s="29" t="s">
        <v>580</v>
      </c>
      <c r="M90" s="29" t="s">
        <v>593</v>
      </c>
      <c r="N90" s="28" t="s">
        <v>594</v>
      </c>
      <c r="O90" s="28">
        <v>554169</v>
      </c>
      <c r="P90" s="28">
        <v>192056</v>
      </c>
      <c r="Q90" s="28">
        <v>51.606239000000002</v>
      </c>
      <c r="R90" s="28">
        <v>0.22489343000000001</v>
      </c>
    </row>
    <row r="91" spans="1:18" x14ac:dyDescent="0.25">
      <c r="A91" s="29" t="s">
        <v>1540</v>
      </c>
      <c r="B91" s="29" t="s">
        <v>597</v>
      </c>
      <c r="C91" s="29" t="s">
        <v>598</v>
      </c>
      <c r="D91" s="29" t="s">
        <v>512</v>
      </c>
      <c r="E91" s="29" t="s">
        <v>513</v>
      </c>
      <c r="F91" s="29" t="s">
        <v>574</v>
      </c>
      <c r="G91" s="29" t="s">
        <v>575</v>
      </c>
      <c r="H91" s="29" t="s">
        <v>1570</v>
      </c>
      <c r="I91" s="29" t="s">
        <v>1571</v>
      </c>
      <c r="J91" s="29" t="s">
        <v>1507</v>
      </c>
      <c r="K91" s="29" t="s">
        <v>592</v>
      </c>
      <c r="L91" s="29" t="s">
        <v>580</v>
      </c>
      <c r="M91" s="29" t="s">
        <v>593</v>
      </c>
      <c r="N91" s="28" t="s">
        <v>594</v>
      </c>
      <c r="O91" s="28">
        <v>554169</v>
      </c>
      <c r="P91" s="28">
        <v>192056</v>
      </c>
      <c r="Q91" s="28">
        <v>51.606239000000002</v>
      </c>
      <c r="R91" s="28">
        <v>0.22489343000000001</v>
      </c>
    </row>
    <row r="92" spans="1:18" x14ac:dyDescent="0.25">
      <c r="A92" s="29" t="s">
        <v>1540</v>
      </c>
      <c r="B92" s="29" t="s">
        <v>599</v>
      </c>
      <c r="C92" s="29" t="s">
        <v>600</v>
      </c>
      <c r="D92" s="29" t="s">
        <v>512</v>
      </c>
      <c r="E92" s="29" t="s">
        <v>513</v>
      </c>
      <c r="F92" s="29" t="s">
        <v>574</v>
      </c>
      <c r="G92" s="29" t="s">
        <v>575</v>
      </c>
      <c r="H92" s="29" t="s">
        <v>1570</v>
      </c>
      <c r="I92" s="29" t="s">
        <v>1571</v>
      </c>
      <c r="J92" s="29" t="s">
        <v>1507</v>
      </c>
      <c r="K92" s="29" t="s">
        <v>592</v>
      </c>
      <c r="L92" s="29" t="s">
        <v>580</v>
      </c>
      <c r="M92" s="29" t="s">
        <v>593</v>
      </c>
      <c r="N92" s="28" t="s">
        <v>594</v>
      </c>
      <c r="O92" s="28">
        <v>554169</v>
      </c>
      <c r="P92" s="28">
        <v>192056</v>
      </c>
      <c r="Q92" s="28">
        <v>51.606239000000002</v>
      </c>
      <c r="R92" s="28">
        <v>0.22489343000000001</v>
      </c>
    </row>
    <row r="93" spans="1:18" x14ac:dyDescent="0.25">
      <c r="A93" s="29" t="s">
        <v>1540</v>
      </c>
      <c r="B93" s="29" t="s">
        <v>601</v>
      </c>
      <c r="C93" s="29" t="s">
        <v>602</v>
      </c>
      <c r="D93" s="29" t="s">
        <v>512</v>
      </c>
      <c r="E93" s="29" t="s">
        <v>513</v>
      </c>
      <c r="F93" s="29" t="s">
        <v>574</v>
      </c>
      <c r="G93" s="29" t="s">
        <v>575</v>
      </c>
      <c r="H93" s="29" t="s">
        <v>1570</v>
      </c>
      <c r="I93" s="29" t="s">
        <v>1571</v>
      </c>
      <c r="J93" s="29" t="s">
        <v>1507</v>
      </c>
      <c r="K93" s="29" t="s">
        <v>603</v>
      </c>
      <c r="L93" s="29" t="s">
        <v>604</v>
      </c>
      <c r="M93" s="29" t="s">
        <v>605</v>
      </c>
      <c r="N93" s="28" t="s">
        <v>606</v>
      </c>
      <c r="O93" s="28">
        <v>554748</v>
      </c>
      <c r="P93" s="28">
        <v>190860</v>
      </c>
      <c r="Q93" s="28">
        <v>51.595334999999999</v>
      </c>
      <c r="R93" s="28">
        <v>0.23272048000000001</v>
      </c>
    </row>
    <row r="94" spans="1:18" x14ac:dyDescent="0.25">
      <c r="A94" s="29" t="s">
        <v>1540</v>
      </c>
      <c r="B94" s="29" t="s">
        <v>607</v>
      </c>
      <c r="C94" s="29" t="s">
        <v>608</v>
      </c>
      <c r="D94" s="29" t="s">
        <v>512</v>
      </c>
      <c r="E94" s="29" t="s">
        <v>513</v>
      </c>
      <c r="F94" s="29" t="s">
        <v>574</v>
      </c>
      <c r="G94" s="29" t="s">
        <v>575</v>
      </c>
      <c r="H94" s="29" t="s">
        <v>1570</v>
      </c>
      <c r="I94" s="29" t="s">
        <v>1571</v>
      </c>
      <c r="J94" s="29" t="s">
        <v>1507</v>
      </c>
      <c r="K94" s="29" t="s">
        <v>609</v>
      </c>
      <c r="L94" s="29" t="s">
        <v>604</v>
      </c>
      <c r="M94" s="29" t="s">
        <v>610</v>
      </c>
      <c r="N94" s="28" t="s">
        <v>611</v>
      </c>
      <c r="O94" s="28">
        <v>554849</v>
      </c>
      <c r="P94" s="28">
        <v>190533</v>
      </c>
      <c r="Q94" s="28">
        <v>51.592370000000003</v>
      </c>
      <c r="R94" s="28">
        <v>0.23403325</v>
      </c>
    </row>
    <row r="95" spans="1:18" x14ac:dyDescent="0.25">
      <c r="A95" s="29" t="s">
        <v>1540</v>
      </c>
      <c r="B95" s="29" t="s">
        <v>612</v>
      </c>
      <c r="C95" s="29" t="s">
        <v>1512</v>
      </c>
      <c r="D95" s="29" t="s">
        <v>512</v>
      </c>
      <c r="E95" s="29" t="s">
        <v>513</v>
      </c>
      <c r="F95" s="29" t="s">
        <v>574</v>
      </c>
      <c r="G95" s="29" t="s">
        <v>575</v>
      </c>
      <c r="H95" s="29" t="s">
        <v>1570</v>
      </c>
      <c r="I95" s="29" t="s">
        <v>1571</v>
      </c>
      <c r="J95" s="29" t="s">
        <v>1507</v>
      </c>
      <c r="K95" s="29" t="s">
        <v>613</v>
      </c>
      <c r="L95" s="29" t="s">
        <v>604</v>
      </c>
      <c r="M95" s="29" t="s">
        <v>614</v>
      </c>
      <c r="N95" s="28" t="s">
        <v>615</v>
      </c>
      <c r="O95" s="28">
        <v>554268</v>
      </c>
      <c r="P95" s="28">
        <v>190605</v>
      </c>
      <c r="Q95" s="28">
        <v>51.593176</v>
      </c>
      <c r="R95" s="28">
        <v>0.22568427999999999</v>
      </c>
    </row>
    <row r="96" spans="1:18" x14ac:dyDescent="0.25">
      <c r="A96" s="29" t="s">
        <v>1540</v>
      </c>
      <c r="B96" s="29" t="s">
        <v>616</v>
      </c>
      <c r="C96" s="29" t="s">
        <v>617</v>
      </c>
      <c r="D96" s="29" t="s">
        <v>512</v>
      </c>
      <c r="E96" s="29" t="s">
        <v>513</v>
      </c>
      <c r="F96" s="29" t="s">
        <v>574</v>
      </c>
      <c r="G96" s="29" t="s">
        <v>575</v>
      </c>
      <c r="H96" s="29" t="s">
        <v>1570</v>
      </c>
      <c r="I96" s="29" t="s">
        <v>1571</v>
      </c>
      <c r="J96" s="29" t="s">
        <v>1507</v>
      </c>
      <c r="K96" s="29" t="s">
        <v>618</v>
      </c>
      <c r="L96" s="29" t="s">
        <v>619</v>
      </c>
      <c r="M96" s="29" t="s">
        <v>620</v>
      </c>
      <c r="N96" s="28" t="s">
        <v>621</v>
      </c>
      <c r="O96" s="28">
        <v>549970</v>
      </c>
      <c r="P96" s="28">
        <v>191426</v>
      </c>
      <c r="Q96" s="28">
        <v>51.601711999999999</v>
      </c>
      <c r="R96" s="28">
        <v>0.16403546999999999</v>
      </c>
    </row>
    <row r="97" spans="1:18" x14ac:dyDescent="0.25">
      <c r="A97" s="29" t="s">
        <v>1540</v>
      </c>
      <c r="B97" s="29" t="s">
        <v>622</v>
      </c>
      <c r="C97" s="29" t="s">
        <v>623</v>
      </c>
      <c r="D97" s="29" t="s">
        <v>512</v>
      </c>
      <c r="E97" s="29" t="s">
        <v>513</v>
      </c>
      <c r="F97" s="29" t="s">
        <v>574</v>
      </c>
      <c r="G97" s="29" t="s">
        <v>575</v>
      </c>
      <c r="H97" s="29" t="s">
        <v>1570</v>
      </c>
      <c r="I97" s="29" t="s">
        <v>1571</v>
      </c>
      <c r="J97" s="29" t="s">
        <v>1507</v>
      </c>
      <c r="K97" s="29" t="s">
        <v>624</v>
      </c>
      <c r="L97" s="29" t="s">
        <v>619</v>
      </c>
      <c r="M97" s="29" t="s">
        <v>625</v>
      </c>
      <c r="N97" s="28" t="s">
        <v>626</v>
      </c>
      <c r="O97" s="28">
        <v>550027</v>
      </c>
      <c r="P97" s="28">
        <v>191251</v>
      </c>
      <c r="Q97" s="28">
        <v>51.600124000000001</v>
      </c>
      <c r="R97" s="28">
        <v>0.16478307</v>
      </c>
    </row>
    <row r="98" spans="1:18" x14ac:dyDescent="0.25">
      <c r="A98" s="29" t="s">
        <v>1540</v>
      </c>
      <c r="B98" s="29" t="s">
        <v>627</v>
      </c>
      <c r="C98" s="29" t="s">
        <v>628</v>
      </c>
      <c r="D98" s="29" t="s">
        <v>512</v>
      </c>
      <c r="E98" s="29" t="s">
        <v>513</v>
      </c>
      <c r="F98" s="29" t="s">
        <v>574</v>
      </c>
      <c r="G98" s="29" t="s">
        <v>575</v>
      </c>
      <c r="H98" s="29" t="s">
        <v>1570</v>
      </c>
      <c r="I98" s="29" t="s">
        <v>1571</v>
      </c>
      <c r="J98" s="29" t="s">
        <v>1507</v>
      </c>
      <c r="K98" s="29" t="s">
        <v>629</v>
      </c>
      <c r="L98" s="29" t="s">
        <v>517</v>
      </c>
      <c r="M98" s="29" t="s">
        <v>630</v>
      </c>
      <c r="N98" s="28" t="s">
        <v>631</v>
      </c>
      <c r="O98" s="28">
        <v>550077</v>
      </c>
      <c r="P98" s="28">
        <v>189338</v>
      </c>
      <c r="Q98" s="28">
        <v>51.582923000000001</v>
      </c>
      <c r="R98" s="28">
        <v>0.16468706999999999</v>
      </c>
    </row>
    <row r="99" spans="1:18" x14ac:dyDescent="0.25">
      <c r="A99" s="29" t="s">
        <v>1540</v>
      </c>
      <c r="B99" s="29" t="s">
        <v>638</v>
      </c>
      <c r="C99" s="29" t="s">
        <v>639</v>
      </c>
      <c r="D99" s="29" t="s">
        <v>512</v>
      </c>
      <c r="E99" s="29" t="s">
        <v>513</v>
      </c>
      <c r="F99" s="29" t="s">
        <v>633</v>
      </c>
      <c r="G99" s="29" t="s">
        <v>634</v>
      </c>
      <c r="H99" s="29" t="s">
        <v>1572</v>
      </c>
      <c r="I99" s="29" t="s">
        <v>1573</v>
      </c>
      <c r="J99" s="29" t="s">
        <v>1507</v>
      </c>
      <c r="K99" s="29" t="s">
        <v>552</v>
      </c>
      <c r="L99" s="29" t="s">
        <v>547</v>
      </c>
      <c r="M99" s="29" t="s">
        <v>553</v>
      </c>
      <c r="N99" s="28" t="s">
        <v>554</v>
      </c>
      <c r="O99" s="28">
        <v>553895</v>
      </c>
      <c r="P99" s="28">
        <v>187670</v>
      </c>
      <c r="Q99" s="28">
        <v>51.566907999999998</v>
      </c>
      <c r="R99" s="28">
        <v>0.21901872</v>
      </c>
    </row>
    <row r="100" spans="1:18" x14ac:dyDescent="0.25">
      <c r="A100" s="29" t="s">
        <v>1540</v>
      </c>
      <c r="B100" s="29" t="s">
        <v>640</v>
      </c>
      <c r="C100" s="29" t="s">
        <v>641</v>
      </c>
      <c r="D100" s="29" t="s">
        <v>512</v>
      </c>
      <c r="E100" s="29" t="s">
        <v>513</v>
      </c>
      <c r="F100" s="29" t="s">
        <v>633</v>
      </c>
      <c r="G100" s="29" t="s">
        <v>634</v>
      </c>
      <c r="H100" s="29" t="s">
        <v>1572</v>
      </c>
      <c r="I100" s="29" t="s">
        <v>1573</v>
      </c>
      <c r="J100" s="29" t="s">
        <v>1507</v>
      </c>
      <c r="K100" s="29" t="s">
        <v>642</v>
      </c>
      <c r="L100" s="29" t="s">
        <v>547</v>
      </c>
      <c r="M100" s="29" t="s">
        <v>643</v>
      </c>
      <c r="N100" s="28" t="s">
        <v>644</v>
      </c>
      <c r="O100" s="28">
        <v>553941</v>
      </c>
      <c r="P100" s="28">
        <v>186488</v>
      </c>
      <c r="Q100" s="28">
        <v>51.556274999999999</v>
      </c>
      <c r="R100" s="28">
        <v>0.21916472000000001</v>
      </c>
    </row>
    <row r="101" spans="1:18" x14ac:dyDescent="0.25">
      <c r="A101" s="29" t="s">
        <v>1540</v>
      </c>
      <c r="B101" s="29" t="s">
        <v>645</v>
      </c>
      <c r="C101" s="29" t="s">
        <v>646</v>
      </c>
      <c r="D101" s="29" t="s">
        <v>512</v>
      </c>
      <c r="E101" s="29" t="s">
        <v>513</v>
      </c>
      <c r="F101" s="29" t="s">
        <v>633</v>
      </c>
      <c r="G101" s="29" t="s">
        <v>634</v>
      </c>
      <c r="H101" s="29" t="s">
        <v>1572</v>
      </c>
      <c r="I101" s="29" t="s">
        <v>1573</v>
      </c>
      <c r="J101" s="29" t="s">
        <v>1507</v>
      </c>
      <c r="K101" s="29" t="s">
        <v>647</v>
      </c>
      <c r="L101" s="29" t="s">
        <v>648</v>
      </c>
      <c r="M101" s="29" t="s">
        <v>649</v>
      </c>
      <c r="N101" s="28" t="s">
        <v>650</v>
      </c>
      <c r="O101" s="28">
        <v>555913</v>
      </c>
      <c r="P101" s="28">
        <v>185795</v>
      </c>
      <c r="Q101" s="28">
        <v>51.549508000000003</v>
      </c>
      <c r="R101" s="28">
        <v>0.24727998000000001</v>
      </c>
    </row>
    <row r="102" spans="1:18" x14ac:dyDescent="0.25">
      <c r="A102" s="29" t="s">
        <v>1540</v>
      </c>
      <c r="B102" s="29" t="s">
        <v>651</v>
      </c>
      <c r="C102" s="29" t="s">
        <v>652</v>
      </c>
      <c r="D102" s="29" t="s">
        <v>512</v>
      </c>
      <c r="E102" s="29" t="s">
        <v>513</v>
      </c>
      <c r="F102" s="29" t="s">
        <v>633</v>
      </c>
      <c r="G102" s="29" t="s">
        <v>634</v>
      </c>
      <c r="H102" s="29" t="s">
        <v>1572</v>
      </c>
      <c r="I102" s="29" t="s">
        <v>1573</v>
      </c>
      <c r="J102" s="29" t="s">
        <v>1507</v>
      </c>
      <c r="K102" s="29" t="s">
        <v>653</v>
      </c>
      <c r="L102" s="29" t="s">
        <v>654</v>
      </c>
      <c r="M102" s="29" t="s">
        <v>655</v>
      </c>
      <c r="N102" s="28" t="s">
        <v>656</v>
      </c>
      <c r="O102" s="28">
        <v>551980</v>
      </c>
      <c r="P102" s="28">
        <v>186056</v>
      </c>
      <c r="Q102" s="28">
        <v>51.552925000000002</v>
      </c>
      <c r="R102" s="28">
        <v>0.19071367</v>
      </c>
    </row>
    <row r="103" spans="1:18" x14ac:dyDescent="0.25">
      <c r="A103" s="29" t="s">
        <v>1540</v>
      </c>
      <c r="B103" s="29" t="s">
        <v>657</v>
      </c>
      <c r="C103" s="29" t="s">
        <v>1513</v>
      </c>
      <c r="D103" s="29" t="s">
        <v>512</v>
      </c>
      <c r="E103" s="29" t="s">
        <v>513</v>
      </c>
      <c r="F103" s="29" t="s">
        <v>633</v>
      </c>
      <c r="G103" s="29" t="s">
        <v>634</v>
      </c>
      <c r="H103" s="29" t="s">
        <v>1572</v>
      </c>
      <c r="I103" s="29" t="s">
        <v>1573</v>
      </c>
      <c r="J103" s="29" t="s">
        <v>1507</v>
      </c>
      <c r="K103" s="29" t="s">
        <v>658</v>
      </c>
      <c r="L103" s="29" t="s">
        <v>654</v>
      </c>
      <c r="M103" s="29" t="s">
        <v>659</v>
      </c>
      <c r="N103" s="29" t="s">
        <v>660</v>
      </c>
      <c r="O103" s="29">
        <v>552375</v>
      </c>
      <c r="P103" s="29">
        <v>185087</v>
      </c>
      <c r="Q103" s="29">
        <v>51.544113000000003</v>
      </c>
      <c r="R103" s="29">
        <v>0.19598719000000001</v>
      </c>
    </row>
    <row r="104" spans="1:18" x14ac:dyDescent="0.25">
      <c r="A104" s="29" t="s">
        <v>1540</v>
      </c>
      <c r="B104" s="29" t="s">
        <v>661</v>
      </c>
      <c r="C104" s="29" t="s">
        <v>662</v>
      </c>
      <c r="D104" s="29" t="s">
        <v>512</v>
      </c>
      <c r="E104" s="29" t="s">
        <v>513</v>
      </c>
      <c r="F104" s="29" t="s">
        <v>633</v>
      </c>
      <c r="G104" s="29" t="s">
        <v>634</v>
      </c>
      <c r="H104" s="29" t="s">
        <v>1572</v>
      </c>
      <c r="I104" s="29" t="s">
        <v>1573</v>
      </c>
      <c r="J104" s="29" t="s">
        <v>1507</v>
      </c>
      <c r="K104" s="29" t="s">
        <v>663</v>
      </c>
      <c r="L104" s="29" t="s">
        <v>654</v>
      </c>
      <c r="M104" s="29" t="s">
        <v>664</v>
      </c>
      <c r="N104" s="29" t="s">
        <v>665</v>
      </c>
      <c r="O104" s="29">
        <v>552924</v>
      </c>
      <c r="P104" s="29">
        <v>185456</v>
      </c>
      <c r="Q104" s="29">
        <v>51.547280000000001</v>
      </c>
      <c r="R104" s="29">
        <v>0.20405819</v>
      </c>
    </row>
    <row r="105" spans="1:18" x14ac:dyDescent="0.25">
      <c r="A105" s="29" t="s">
        <v>1540</v>
      </c>
      <c r="B105" s="29" t="s">
        <v>666</v>
      </c>
      <c r="C105" s="29" t="s">
        <v>667</v>
      </c>
      <c r="D105" s="29" t="s">
        <v>512</v>
      </c>
      <c r="E105" s="29" t="s">
        <v>513</v>
      </c>
      <c r="F105" s="29" t="s">
        <v>633</v>
      </c>
      <c r="G105" s="29" t="s">
        <v>634</v>
      </c>
      <c r="H105" s="29" t="s">
        <v>1572</v>
      </c>
      <c r="I105" s="29" t="s">
        <v>1573</v>
      </c>
      <c r="J105" s="29" t="s">
        <v>1507</v>
      </c>
      <c r="K105" s="29" t="s">
        <v>668</v>
      </c>
      <c r="L105" s="29" t="s">
        <v>547</v>
      </c>
      <c r="M105" s="29" t="s">
        <v>669</v>
      </c>
      <c r="N105" s="29" t="s">
        <v>670</v>
      </c>
      <c r="O105" s="29">
        <v>552722</v>
      </c>
      <c r="P105" s="29">
        <v>184935</v>
      </c>
      <c r="Q105" s="29">
        <v>51.542653000000001</v>
      </c>
      <c r="R105" s="29">
        <v>0.20092135999999999</v>
      </c>
    </row>
    <row r="106" spans="1:18" x14ac:dyDescent="0.25">
      <c r="A106" s="29" t="s">
        <v>1540</v>
      </c>
      <c r="B106" s="29" t="s">
        <v>672</v>
      </c>
      <c r="C106" s="29" t="s">
        <v>1514</v>
      </c>
      <c r="D106" s="29" t="s">
        <v>512</v>
      </c>
      <c r="E106" s="29" t="s">
        <v>513</v>
      </c>
      <c r="F106" s="29" t="s">
        <v>633</v>
      </c>
      <c r="G106" s="29" t="s">
        <v>634</v>
      </c>
      <c r="H106" s="29" t="s">
        <v>1572</v>
      </c>
      <c r="I106" s="29" t="s">
        <v>1573</v>
      </c>
      <c r="J106" s="29" t="s">
        <v>1507</v>
      </c>
      <c r="K106" s="29" t="s">
        <v>673</v>
      </c>
      <c r="L106" s="29" t="s">
        <v>671</v>
      </c>
      <c r="M106" s="29" t="s">
        <v>674</v>
      </c>
      <c r="N106" s="29" t="s">
        <v>675</v>
      </c>
      <c r="O106" s="29">
        <v>551752</v>
      </c>
      <c r="P106" s="29">
        <v>183712</v>
      </c>
      <c r="Q106" s="29">
        <v>51.531925999999999</v>
      </c>
      <c r="R106" s="29">
        <v>0.18641779999999999</v>
      </c>
    </row>
    <row r="107" spans="1:18" x14ac:dyDescent="0.25">
      <c r="A107" s="29" t="s">
        <v>1540</v>
      </c>
      <c r="B107" s="29" t="s">
        <v>676</v>
      </c>
      <c r="C107" s="29" t="s">
        <v>1515</v>
      </c>
      <c r="D107" s="29" t="s">
        <v>512</v>
      </c>
      <c r="E107" s="29" t="s">
        <v>513</v>
      </c>
      <c r="F107" s="29" t="s">
        <v>633</v>
      </c>
      <c r="G107" s="29" t="s">
        <v>634</v>
      </c>
      <c r="H107" s="29" t="s">
        <v>1572</v>
      </c>
      <c r="I107" s="29" t="s">
        <v>1573</v>
      </c>
      <c r="J107" s="29" t="s">
        <v>1507</v>
      </c>
      <c r="K107" s="29" t="s">
        <v>677</v>
      </c>
      <c r="L107" s="29" t="s">
        <v>671</v>
      </c>
      <c r="M107" s="29" t="s">
        <v>678</v>
      </c>
      <c r="N107" s="29" t="s">
        <v>679</v>
      </c>
      <c r="O107" s="29">
        <v>552533</v>
      </c>
      <c r="P107" s="29">
        <v>182337</v>
      </c>
      <c r="Q107" s="29">
        <v>51.519362000000001</v>
      </c>
      <c r="R107" s="29">
        <v>0.19707374999999999</v>
      </c>
    </row>
    <row r="108" spans="1:18" x14ac:dyDescent="0.25">
      <c r="A108" s="29" t="s">
        <v>1540</v>
      </c>
      <c r="B108" s="29" t="s">
        <v>680</v>
      </c>
      <c r="C108" s="29" t="s">
        <v>681</v>
      </c>
      <c r="D108" s="29" t="s">
        <v>512</v>
      </c>
      <c r="E108" s="29" t="s">
        <v>513</v>
      </c>
      <c r="F108" s="29" t="s">
        <v>633</v>
      </c>
      <c r="G108" s="29" t="s">
        <v>634</v>
      </c>
      <c r="H108" s="29" t="s">
        <v>1572</v>
      </c>
      <c r="I108" s="29" t="s">
        <v>1573</v>
      </c>
      <c r="J108" s="29" t="s">
        <v>1507</v>
      </c>
      <c r="K108" s="29" t="s">
        <v>682</v>
      </c>
      <c r="L108" s="29" t="s">
        <v>671</v>
      </c>
      <c r="M108" s="29" t="s">
        <v>683</v>
      </c>
      <c r="N108" s="29" t="s">
        <v>684</v>
      </c>
      <c r="O108" s="29">
        <v>553679</v>
      </c>
      <c r="P108" s="29">
        <v>183242</v>
      </c>
      <c r="Q108" s="29">
        <v>51.527183000000001</v>
      </c>
      <c r="R108" s="29">
        <v>0.21397231999999999</v>
      </c>
    </row>
    <row r="109" spans="1:18" x14ac:dyDescent="0.25">
      <c r="A109" s="29" t="s">
        <v>1540</v>
      </c>
      <c r="B109" s="29" t="s">
        <v>685</v>
      </c>
      <c r="C109" s="29" t="s">
        <v>1516</v>
      </c>
      <c r="D109" s="29" t="s">
        <v>512</v>
      </c>
      <c r="E109" s="29" t="s">
        <v>513</v>
      </c>
      <c r="F109" s="29" t="s">
        <v>633</v>
      </c>
      <c r="G109" s="29" t="s">
        <v>634</v>
      </c>
      <c r="H109" s="29" t="s">
        <v>1572</v>
      </c>
      <c r="I109" s="29" t="s">
        <v>1573</v>
      </c>
      <c r="J109" s="29" t="s">
        <v>1507</v>
      </c>
      <c r="K109" s="29" t="s">
        <v>686</v>
      </c>
      <c r="L109" s="29" t="s">
        <v>687</v>
      </c>
      <c r="M109" s="29" t="s">
        <v>688</v>
      </c>
      <c r="N109" s="29" t="s">
        <v>689</v>
      </c>
      <c r="O109" s="29">
        <v>553703</v>
      </c>
      <c r="P109" s="29">
        <v>182663</v>
      </c>
      <c r="Q109" s="29">
        <v>51.521974</v>
      </c>
      <c r="R109" s="29">
        <v>0.21406560999999999</v>
      </c>
    </row>
    <row r="110" spans="1:18" x14ac:dyDescent="0.25">
      <c r="A110" s="29" t="s">
        <v>1540</v>
      </c>
      <c r="B110" s="29" t="s">
        <v>690</v>
      </c>
      <c r="C110" s="29" t="s">
        <v>691</v>
      </c>
      <c r="D110" s="29" t="s">
        <v>512</v>
      </c>
      <c r="E110" s="29" t="s">
        <v>513</v>
      </c>
      <c r="F110" s="29" t="s">
        <v>633</v>
      </c>
      <c r="G110" s="29" t="s">
        <v>634</v>
      </c>
      <c r="H110" s="29" t="s">
        <v>1572</v>
      </c>
      <c r="I110" s="29" t="s">
        <v>1573</v>
      </c>
      <c r="J110" s="29" t="s">
        <v>1507</v>
      </c>
      <c r="K110" s="29" t="s">
        <v>692</v>
      </c>
      <c r="L110" s="29" t="s">
        <v>693</v>
      </c>
      <c r="M110" s="29" t="s">
        <v>694</v>
      </c>
      <c r="N110" s="29" t="s">
        <v>695</v>
      </c>
      <c r="O110" s="29">
        <v>557095</v>
      </c>
      <c r="P110" s="29">
        <v>187988</v>
      </c>
      <c r="Q110" s="29">
        <v>51.568883</v>
      </c>
      <c r="R110" s="29">
        <v>0.26529226</v>
      </c>
    </row>
    <row r="111" spans="1:18" x14ac:dyDescent="0.25">
      <c r="A111" s="29" t="s">
        <v>1540</v>
      </c>
      <c r="B111" s="29" t="s">
        <v>696</v>
      </c>
      <c r="C111" s="29" t="s">
        <v>697</v>
      </c>
      <c r="D111" s="29" t="s">
        <v>512</v>
      </c>
      <c r="E111" s="29" t="s">
        <v>513</v>
      </c>
      <c r="F111" s="29" t="s">
        <v>633</v>
      </c>
      <c r="G111" s="29" t="s">
        <v>634</v>
      </c>
      <c r="H111" s="29" t="s">
        <v>1572</v>
      </c>
      <c r="I111" s="29" t="s">
        <v>1573</v>
      </c>
      <c r="J111" s="29" t="s">
        <v>1507</v>
      </c>
      <c r="K111" s="29" t="s">
        <v>698</v>
      </c>
      <c r="L111" s="29" t="s">
        <v>693</v>
      </c>
      <c r="M111" s="29" t="s">
        <v>699</v>
      </c>
      <c r="N111" s="29" t="s">
        <v>700</v>
      </c>
      <c r="O111" s="29">
        <v>556984</v>
      </c>
      <c r="P111" s="29">
        <v>187288</v>
      </c>
      <c r="Q111" s="29">
        <v>51.562624999999997</v>
      </c>
      <c r="R111" s="29">
        <v>0.26337961999999998</v>
      </c>
    </row>
    <row r="112" spans="1:18" x14ac:dyDescent="0.25">
      <c r="A112" s="29" t="s">
        <v>1540</v>
      </c>
      <c r="B112" s="29" t="s">
        <v>701</v>
      </c>
      <c r="C112" s="29" t="s">
        <v>702</v>
      </c>
      <c r="D112" s="29" t="s">
        <v>512</v>
      </c>
      <c r="E112" s="29" t="s">
        <v>513</v>
      </c>
      <c r="F112" s="29" t="s">
        <v>633</v>
      </c>
      <c r="G112" s="29" t="s">
        <v>634</v>
      </c>
      <c r="H112" s="29" t="s">
        <v>1572</v>
      </c>
      <c r="I112" s="29" t="s">
        <v>1573</v>
      </c>
      <c r="J112" s="29" t="s">
        <v>1507</v>
      </c>
      <c r="K112" s="29" t="s">
        <v>703</v>
      </c>
      <c r="L112" s="29" t="s">
        <v>648</v>
      </c>
      <c r="M112" s="29" t="s">
        <v>704</v>
      </c>
      <c r="N112" s="29" t="s">
        <v>705</v>
      </c>
      <c r="O112" s="29">
        <v>556440</v>
      </c>
      <c r="P112" s="29">
        <v>186625</v>
      </c>
      <c r="Q112" s="29">
        <v>51.556818999999997</v>
      </c>
      <c r="R112" s="29">
        <v>0.25524323999999998</v>
      </c>
    </row>
    <row r="113" spans="1:18" x14ac:dyDescent="0.25">
      <c r="A113" s="29" t="s">
        <v>1540</v>
      </c>
      <c r="B113" s="29" t="s">
        <v>706</v>
      </c>
      <c r="C113" s="29" t="s">
        <v>707</v>
      </c>
      <c r="D113" s="29" t="s">
        <v>512</v>
      </c>
      <c r="E113" s="29" t="s">
        <v>513</v>
      </c>
      <c r="F113" s="29" t="s">
        <v>633</v>
      </c>
      <c r="G113" s="29" t="s">
        <v>634</v>
      </c>
      <c r="H113" s="29" t="s">
        <v>1572</v>
      </c>
      <c r="I113" s="29" t="s">
        <v>1573</v>
      </c>
      <c r="J113" s="29" t="s">
        <v>1507</v>
      </c>
      <c r="K113" s="29" t="s">
        <v>708</v>
      </c>
      <c r="L113" s="29" t="s">
        <v>648</v>
      </c>
      <c r="M113" s="29" t="s">
        <v>709</v>
      </c>
      <c r="N113" s="29" t="s">
        <v>710</v>
      </c>
      <c r="O113" s="29">
        <v>555046</v>
      </c>
      <c r="P113" s="29">
        <v>186819</v>
      </c>
      <c r="Q113" s="29">
        <v>51.558947000000003</v>
      </c>
      <c r="R113" s="29">
        <v>0.23523689</v>
      </c>
    </row>
    <row r="114" spans="1:18" x14ac:dyDescent="0.25">
      <c r="A114" s="29" t="s">
        <v>1540</v>
      </c>
      <c r="B114" s="29" t="s">
        <v>632</v>
      </c>
      <c r="C114" s="29" t="s">
        <v>1517</v>
      </c>
      <c r="D114" s="29" t="s">
        <v>512</v>
      </c>
      <c r="E114" s="29" t="s">
        <v>513</v>
      </c>
      <c r="F114" s="29" t="s">
        <v>633</v>
      </c>
      <c r="G114" s="29" t="s">
        <v>634</v>
      </c>
      <c r="H114" s="29" t="s">
        <v>1572</v>
      </c>
      <c r="I114" s="29" t="s">
        <v>1573</v>
      </c>
      <c r="J114" s="29" t="s">
        <v>1518</v>
      </c>
      <c r="K114" s="29" t="s">
        <v>635</v>
      </c>
      <c r="L114" s="29" t="s">
        <v>547</v>
      </c>
      <c r="M114" s="29" t="s">
        <v>636</v>
      </c>
      <c r="N114" s="29" t="s">
        <v>637</v>
      </c>
      <c r="O114" s="29">
        <v>554586</v>
      </c>
      <c r="P114" s="29">
        <v>187037</v>
      </c>
      <c r="Q114" s="29">
        <v>51.561031999999997</v>
      </c>
      <c r="R114" s="29">
        <v>0.22870229</v>
      </c>
    </row>
    <row r="115" spans="1:18" x14ac:dyDescent="0.25">
      <c r="A115" s="29" t="s">
        <v>1540</v>
      </c>
      <c r="B115" s="29" t="s">
        <v>711</v>
      </c>
      <c r="C115" s="29" t="s">
        <v>712</v>
      </c>
      <c r="D115" s="29" t="s">
        <v>713</v>
      </c>
      <c r="E115" s="29" t="s">
        <v>714</v>
      </c>
      <c r="F115" s="29" t="s">
        <v>715</v>
      </c>
      <c r="G115" s="29" t="s">
        <v>716</v>
      </c>
      <c r="H115" s="29" t="s">
        <v>716</v>
      </c>
      <c r="I115" s="29" t="s">
        <v>1574</v>
      </c>
      <c r="J115" s="29" t="s">
        <v>1507</v>
      </c>
      <c r="K115" s="29" t="s">
        <v>717</v>
      </c>
      <c r="L115" s="29"/>
      <c r="M115" s="29" t="s">
        <v>718</v>
      </c>
      <c r="N115" s="29" t="s">
        <v>719</v>
      </c>
      <c r="O115" s="29">
        <v>540635</v>
      </c>
      <c r="P115" s="29">
        <v>181244</v>
      </c>
      <c r="Q115" s="29">
        <v>51.512625</v>
      </c>
      <c r="R115" s="29">
        <v>2.5271616E-2</v>
      </c>
    </row>
    <row r="116" spans="1:18" x14ac:dyDescent="0.25">
      <c r="A116" s="29" t="s">
        <v>1540</v>
      </c>
      <c r="B116" s="29" t="s">
        <v>720</v>
      </c>
      <c r="C116" s="29" t="s">
        <v>721</v>
      </c>
      <c r="D116" s="29" t="s">
        <v>713</v>
      </c>
      <c r="E116" s="29" t="s">
        <v>714</v>
      </c>
      <c r="F116" s="29" t="s">
        <v>715</v>
      </c>
      <c r="G116" s="29" t="s">
        <v>716</v>
      </c>
      <c r="H116" s="29" t="s">
        <v>716</v>
      </c>
      <c r="I116" s="29" t="s">
        <v>1574</v>
      </c>
      <c r="J116" s="29" t="s">
        <v>1507</v>
      </c>
      <c r="K116" s="29" t="s">
        <v>722</v>
      </c>
      <c r="L116" s="29"/>
      <c r="M116" s="29" t="s">
        <v>723</v>
      </c>
      <c r="N116" s="29" t="s">
        <v>724</v>
      </c>
      <c r="O116" s="29">
        <v>539825</v>
      </c>
      <c r="P116" s="29">
        <v>181135</v>
      </c>
      <c r="Q116" s="29">
        <v>51.511847000000003</v>
      </c>
      <c r="R116" s="29">
        <v>1.3563443E-2</v>
      </c>
    </row>
    <row r="117" spans="1:18" x14ac:dyDescent="0.25">
      <c r="A117" s="29" t="s">
        <v>1540</v>
      </c>
      <c r="B117" s="29" t="s">
        <v>725</v>
      </c>
      <c r="C117" s="29" t="s">
        <v>726</v>
      </c>
      <c r="D117" s="29" t="s">
        <v>713</v>
      </c>
      <c r="E117" s="29" t="s">
        <v>714</v>
      </c>
      <c r="F117" s="29" t="s">
        <v>715</v>
      </c>
      <c r="G117" s="29" t="s">
        <v>716</v>
      </c>
      <c r="H117" s="29" t="s">
        <v>716</v>
      </c>
      <c r="I117" s="29" t="s">
        <v>1574</v>
      </c>
      <c r="J117" s="29" t="s">
        <v>1507</v>
      </c>
      <c r="K117" s="29" t="s">
        <v>727</v>
      </c>
      <c r="L117" s="29"/>
      <c r="M117" s="29" t="s">
        <v>728</v>
      </c>
      <c r="N117" s="29" t="s">
        <v>729</v>
      </c>
      <c r="O117" s="29">
        <v>540666</v>
      </c>
      <c r="P117" s="29">
        <v>182033</v>
      </c>
      <c r="Q117" s="29">
        <v>51.519706999999997</v>
      </c>
      <c r="R117" s="29">
        <v>2.6032652E-2</v>
      </c>
    </row>
    <row r="118" spans="1:18" x14ac:dyDescent="0.25">
      <c r="A118" s="29" t="s">
        <v>1540</v>
      </c>
      <c r="B118" s="29" t="s">
        <v>730</v>
      </c>
      <c r="C118" s="29" t="s">
        <v>731</v>
      </c>
      <c r="D118" s="29" t="s">
        <v>713</v>
      </c>
      <c r="E118" s="29" t="s">
        <v>714</v>
      </c>
      <c r="F118" s="29" t="s">
        <v>715</v>
      </c>
      <c r="G118" s="29" t="s">
        <v>716</v>
      </c>
      <c r="H118" s="29" t="s">
        <v>716</v>
      </c>
      <c r="I118" s="29" t="s">
        <v>1574</v>
      </c>
      <c r="J118" s="29" t="s">
        <v>1507</v>
      </c>
      <c r="K118" s="29" t="s">
        <v>732</v>
      </c>
      <c r="L118" s="29"/>
      <c r="M118" s="29" t="s">
        <v>733</v>
      </c>
      <c r="N118" s="29" t="s">
        <v>734</v>
      </c>
      <c r="O118" s="29">
        <v>541109</v>
      </c>
      <c r="P118" s="29">
        <v>182327</v>
      </c>
      <c r="Q118" s="29">
        <v>51.522238999999999</v>
      </c>
      <c r="R118" s="29">
        <v>3.2530946999999998E-2</v>
      </c>
    </row>
    <row r="119" spans="1:18" x14ac:dyDescent="0.25">
      <c r="A119" s="29" t="s">
        <v>1540</v>
      </c>
      <c r="B119" s="29" t="s">
        <v>735</v>
      </c>
      <c r="C119" s="29" t="s">
        <v>736</v>
      </c>
      <c r="D119" s="29" t="s">
        <v>713</v>
      </c>
      <c r="E119" s="29" t="s">
        <v>714</v>
      </c>
      <c r="F119" s="29" t="s">
        <v>715</v>
      </c>
      <c r="G119" s="29" t="s">
        <v>716</v>
      </c>
      <c r="H119" s="29" t="s">
        <v>716</v>
      </c>
      <c r="I119" s="29" t="s">
        <v>1574</v>
      </c>
      <c r="J119" s="29" t="s">
        <v>1507</v>
      </c>
      <c r="K119" s="29" t="s">
        <v>737</v>
      </c>
      <c r="L119" s="29"/>
      <c r="M119" s="29" t="s">
        <v>738</v>
      </c>
      <c r="N119" s="29" t="s">
        <v>739</v>
      </c>
      <c r="O119" s="29">
        <v>539602</v>
      </c>
      <c r="P119" s="29">
        <v>182012</v>
      </c>
      <c r="Q119" s="29">
        <v>51.519781999999999</v>
      </c>
      <c r="R119" s="29">
        <v>1.0699055000000001E-2</v>
      </c>
    </row>
    <row r="120" spans="1:18" x14ac:dyDescent="0.25">
      <c r="A120" s="29" t="s">
        <v>1540</v>
      </c>
      <c r="B120" s="29" t="s">
        <v>740</v>
      </c>
      <c r="C120" s="29" t="s">
        <v>741</v>
      </c>
      <c r="D120" s="29" t="s">
        <v>713</v>
      </c>
      <c r="E120" s="29" t="s">
        <v>714</v>
      </c>
      <c r="F120" s="29" t="s">
        <v>742</v>
      </c>
      <c r="G120" s="29" t="s">
        <v>743</v>
      </c>
      <c r="H120" s="29" t="s">
        <v>743</v>
      </c>
      <c r="I120" s="29" t="s">
        <v>1575</v>
      </c>
      <c r="J120" s="29" t="s">
        <v>1507</v>
      </c>
      <c r="K120" s="29" t="s">
        <v>744</v>
      </c>
      <c r="L120" s="29"/>
      <c r="M120" s="29" t="s">
        <v>745</v>
      </c>
      <c r="N120" s="29" t="s">
        <v>746</v>
      </c>
      <c r="O120" s="29">
        <v>543258</v>
      </c>
      <c r="P120" s="29">
        <v>180969</v>
      </c>
      <c r="Q120" s="29">
        <v>51.509495999999999</v>
      </c>
      <c r="R120" s="29">
        <v>6.2933420000000004E-2</v>
      </c>
    </row>
    <row r="121" spans="1:18" x14ac:dyDescent="0.25">
      <c r="A121" s="29" t="s">
        <v>1540</v>
      </c>
      <c r="B121" s="29" t="s">
        <v>747</v>
      </c>
      <c r="C121" s="29" t="s">
        <v>748</v>
      </c>
      <c r="D121" s="29" t="s">
        <v>713</v>
      </c>
      <c r="E121" s="29" t="s">
        <v>714</v>
      </c>
      <c r="F121" s="29" t="s">
        <v>742</v>
      </c>
      <c r="G121" s="29" t="s">
        <v>743</v>
      </c>
      <c r="H121" s="29" t="s">
        <v>743</v>
      </c>
      <c r="I121" s="29" t="s">
        <v>1575</v>
      </c>
      <c r="J121" s="29" t="s">
        <v>1507</v>
      </c>
      <c r="K121" s="29" t="s">
        <v>749</v>
      </c>
      <c r="L121" s="29"/>
      <c r="M121" s="29" t="s">
        <v>750</v>
      </c>
      <c r="N121" s="29" t="s">
        <v>751</v>
      </c>
      <c r="O121" s="29">
        <v>542787</v>
      </c>
      <c r="P121" s="29">
        <v>181629</v>
      </c>
      <c r="Q121" s="29">
        <v>51.515546000000001</v>
      </c>
      <c r="R121" s="29">
        <v>5.6418168999999997E-2</v>
      </c>
    </row>
    <row r="122" spans="1:18" x14ac:dyDescent="0.25">
      <c r="A122" s="29" t="s">
        <v>1540</v>
      </c>
      <c r="B122" s="29" t="s">
        <v>752</v>
      </c>
      <c r="C122" s="29" t="s">
        <v>1519</v>
      </c>
      <c r="D122" s="29" t="s">
        <v>713</v>
      </c>
      <c r="E122" s="29" t="s">
        <v>714</v>
      </c>
      <c r="F122" s="29" t="s">
        <v>742</v>
      </c>
      <c r="G122" s="29" t="s">
        <v>743</v>
      </c>
      <c r="H122" s="29" t="s">
        <v>743</v>
      </c>
      <c r="I122" s="29" t="s">
        <v>1575</v>
      </c>
      <c r="J122" s="29" t="s">
        <v>1507</v>
      </c>
      <c r="K122" s="29" t="s">
        <v>753</v>
      </c>
      <c r="L122" s="29"/>
      <c r="M122" s="29" t="s">
        <v>754</v>
      </c>
      <c r="N122" s="29" t="s">
        <v>755</v>
      </c>
      <c r="O122" s="29">
        <v>542593</v>
      </c>
      <c r="P122" s="29">
        <v>180059</v>
      </c>
      <c r="Q122" s="29">
        <v>51.501486999999997</v>
      </c>
      <c r="R122" s="29">
        <v>5.2989908000000002E-2</v>
      </c>
    </row>
    <row r="123" spans="1:18" x14ac:dyDescent="0.25">
      <c r="A123" s="29" t="s">
        <v>1540</v>
      </c>
      <c r="B123" s="29" t="s">
        <v>763</v>
      </c>
      <c r="C123" s="29" t="s">
        <v>764</v>
      </c>
      <c r="D123" s="29" t="s">
        <v>713</v>
      </c>
      <c r="E123" s="29" t="s">
        <v>714</v>
      </c>
      <c r="F123" s="29" t="s">
        <v>758</v>
      </c>
      <c r="G123" s="29" t="s">
        <v>759</v>
      </c>
      <c r="H123" s="29" t="s">
        <v>759</v>
      </c>
      <c r="I123" s="29" t="s">
        <v>1576</v>
      </c>
      <c r="J123" s="29" t="s">
        <v>1507</v>
      </c>
      <c r="K123" s="29" t="s">
        <v>760</v>
      </c>
      <c r="L123" s="29"/>
      <c r="M123" s="29" t="s">
        <v>761</v>
      </c>
      <c r="N123" s="29" t="s">
        <v>762</v>
      </c>
      <c r="O123" s="29">
        <v>541930</v>
      </c>
      <c r="P123" s="29">
        <v>183350</v>
      </c>
      <c r="Q123" s="29">
        <v>51.531225999999997</v>
      </c>
      <c r="R123" s="29">
        <v>4.4768458999999997E-2</v>
      </c>
    </row>
    <row r="124" spans="1:18" x14ac:dyDescent="0.25">
      <c r="A124" s="29" t="s">
        <v>1540</v>
      </c>
      <c r="B124" s="29" t="s">
        <v>765</v>
      </c>
      <c r="C124" s="29" t="s">
        <v>766</v>
      </c>
      <c r="D124" s="29" t="s">
        <v>713</v>
      </c>
      <c r="E124" s="29" t="s">
        <v>714</v>
      </c>
      <c r="F124" s="29" t="s">
        <v>758</v>
      </c>
      <c r="G124" s="29" t="s">
        <v>759</v>
      </c>
      <c r="H124" s="29" t="s">
        <v>759</v>
      </c>
      <c r="I124" s="29" t="s">
        <v>1576</v>
      </c>
      <c r="J124" s="29" t="s">
        <v>1507</v>
      </c>
      <c r="K124" s="29" t="s">
        <v>767</v>
      </c>
      <c r="L124" s="29"/>
      <c r="M124" s="29" t="s">
        <v>768</v>
      </c>
      <c r="N124" s="29" t="s">
        <v>769</v>
      </c>
      <c r="O124" s="29">
        <v>541405</v>
      </c>
      <c r="P124" s="29">
        <v>183360</v>
      </c>
      <c r="Q124" s="29">
        <v>51.531447</v>
      </c>
      <c r="R124" s="29">
        <v>3.7208861000000003E-2</v>
      </c>
    </row>
    <row r="125" spans="1:18" x14ac:dyDescent="0.25">
      <c r="A125" s="29" t="s">
        <v>1540</v>
      </c>
      <c r="B125" s="29" t="s">
        <v>770</v>
      </c>
      <c r="C125" s="29" t="s">
        <v>771</v>
      </c>
      <c r="D125" s="29" t="s">
        <v>713</v>
      </c>
      <c r="E125" s="29" t="s">
        <v>714</v>
      </c>
      <c r="F125" s="29" t="s">
        <v>758</v>
      </c>
      <c r="G125" s="29" t="s">
        <v>759</v>
      </c>
      <c r="H125" s="29" t="s">
        <v>759</v>
      </c>
      <c r="I125" s="29" t="s">
        <v>1576</v>
      </c>
      <c r="J125" s="29" t="s">
        <v>1507</v>
      </c>
      <c r="K125" s="29" t="s">
        <v>772</v>
      </c>
      <c r="L125" s="29"/>
      <c r="M125" s="29" t="s">
        <v>773</v>
      </c>
      <c r="N125" s="29" t="s">
        <v>774</v>
      </c>
      <c r="O125" s="29">
        <v>542477</v>
      </c>
      <c r="P125" s="29">
        <v>183507</v>
      </c>
      <c r="Q125" s="29">
        <v>51.532499000000001</v>
      </c>
      <c r="R125" s="29">
        <v>5.2712424000000001E-2</v>
      </c>
    </row>
    <row r="126" spans="1:18" x14ac:dyDescent="0.25">
      <c r="A126" s="29" t="s">
        <v>1540</v>
      </c>
      <c r="B126" s="29" t="s">
        <v>775</v>
      </c>
      <c r="C126" s="29" t="s">
        <v>776</v>
      </c>
      <c r="D126" s="29" t="s">
        <v>713</v>
      </c>
      <c r="E126" s="29" t="s">
        <v>714</v>
      </c>
      <c r="F126" s="29" t="s">
        <v>758</v>
      </c>
      <c r="G126" s="29" t="s">
        <v>759</v>
      </c>
      <c r="H126" s="29" t="s">
        <v>759</v>
      </c>
      <c r="I126" s="29" t="s">
        <v>1576</v>
      </c>
      <c r="J126" s="29" t="s">
        <v>1507</v>
      </c>
      <c r="K126" s="29" t="s">
        <v>777</v>
      </c>
      <c r="L126" s="29"/>
      <c r="M126" s="29" t="s">
        <v>778</v>
      </c>
      <c r="N126" s="29" t="s">
        <v>779</v>
      </c>
      <c r="O126" s="29">
        <v>542814</v>
      </c>
      <c r="P126" s="29">
        <v>183350</v>
      </c>
      <c r="Q126" s="29">
        <v>51.531002999999998</v>
      </c>
      <c r="R126" s="29">
        <v>5.7504007000000003E-2</v>
      </c>
    </row>
    <row r="127" spans="1:18" x14ac:dyDescent="0.25">
      <c r="A127" s="29" t="s">
        <v>1540</v>
      </c>
      <c r="B127" s="29" t="s">
        <v>780</v>
      </c>
      <c r="C127" s="29" t="s">
        <v>781</v>
      </c>
      <c r="D127" s="29" t="s">
        <v>713</v>
      </c>
      <c r="E127" s="29" t="s">
        <v>714</v>
      </c>
      <c r="F127" s="29" t="s">
        <v>758</v>
      </c>
      <c r="G127" s="29" t="s">
        <v>759</v>
      </c>
      <c r="H127" s="29" t="s">
        <v>759</v>
      </c>
      <c r="I127" s="29" t="s">
        <v>1576</v>
      </c>
      <c r="J127" s="29" t="s">
        <v>1507</v>
      </c>
      <c r="K127" s="29" t="s">
        <v>782</v>
      </c>
      <c r="L127" s="29"/>
      <c r="M127" s="29" t="s">
        <v>783</v>
      </c>
      <c r="N127" s="29" t="s">
        <v>784</v>
      </c>
      <c r="O127" s="29">
        <v>540757</v>
      </c>
      <c r="P127" s="29">
        <v>182646</v>
      </c>
      <c r="Q127" s="29">
        <v>51.525193000000002</v>
      </c>
      <c r="R127" s="29">
        <v>2.7588027000000001E-2</v>
      </c>
    </row>
    <row r="128" spans="1:18" x14ac:dyDescent="0.25">
      <c r="A128" s="29" t="s">
        <v>1540</v>
      </c>
      <c r="B128" s="29" t="s">
        <v>785</v>
      </c>
      <c r="C128" s="29" t="s">
        <v>786</v>
      </c>
      <c r="D128" s="29" t="s">
        <v>713</v>
      </c>
      <c r="E128" s="29" t="s">
        <v>714</v>
      </c>
      <c r="F128" s="29" t="s">
        <v>758</v>
      </c>
      <c r="G128" s="29" t="s">
        <v>759</v>
      </c>
      <c r="H128" s="29" t="s">
        <v>759</v>
      </c>
      <c r="I128" s="29" t="s">
        <v>1576</v>
      </c>
      <c r="J128" s="29" t="s">
        <v>1507</v>
      </c>
      <c r="K128" s="29" t="s">
        <v>787</v>
      </c>
      <c r="L128" s="29"/>
      <c r="M128" s="29" t="s">
        <v>788</v>
      </c>
      <c r="N128" s="29" t="s">
        <v>789</v>
      </c>
      <c r="O128" s="29">
        <v>540253</v>
      </c>
      <c r="P128" s="29">
        <v>183419</v>
      </c>
      <c r="Q128" s="29">
        <v>51.532263999999998</v>
      </c>
      <c r="R128" s="29">
        <v>2.0635384999999999E-2</v>
      </c>
    </row>
    <row r="129" spans="1:18" x14ac:dyDescent="0.25">
      <c r="A129" s="29" t="s">
        <v>1540</v>
      </c>
      <c r="B129" s="29" t="s">
        <v>756</v>
      </c>
      <c r="C129" s="29" t="s">
        <v>757</v>
      </c>
      <c r="D129" s="29" t="s">
        <v>713</v>
      </c>
      <c r="E129" s="29" t="s">
        <v>714</v>
      </c>
      <c r="F129" s="29" t="s">
        <v>758</v>
      </c>
      <c r="G129" s="29" t="s">
        <v>759</v>
      </c>
      <c r="H129" s="29" t="s">
        <v>759</v>
      </c>
      <c r="I129" s="29" t="s">
        <v>1576</v>
      </c>
      <c r="J129" s="29" t="s">
        <v>1507</v>
      </c>
      <c r="K129" s="29" t="s">
        <v>760</v>
      </c>
      <c r="L129" s="29"/>
      <c r="M129" s="29" t="s">
        <v>761</v>
      </c>
      <c r="N129" s="29" t="s">
        <v>762</v>
      </c>
      <c r="O129" s="29">
        <v>541930</v>
      </c>
      <c r="P129" s="29">
        <v>183350</v>
      </c>
      <c r="Q129" s="29">
        <v>51.531225999999997</v>
      </c>
      <c r="R129" s="29">
        <v>4.4768458999999997E-2</v>
      </c>
    </row>
    <row r="130" spans="1:18" x14ac:dyDescent="0.25">
      <c r="A130" s="29" t="s">
        <v>1540</v>
      </c>
      <c r="B130" s="29" t="s">
        <v>792</v>
      </c>
      <c r="C130" s="29" t="s">
        <v>793</v>
      </c>
      <c r="D130" s="29" t="s">
        <v>713</v>
      </c>
      <c r="E130" s="29" t="s">
        <v>714</v>
      </c>
      <c r="F130" s="29" t="s">
        <v>790</v>
      </c>
      <c r="G130" s="29" t="s">
        <v>791</v>
      </c>
      <c r="H130" s="29" t="s">
        <v>791</v>
      </c>
      <c r="I130" s="29" t="s">
        <v>1577</v>
      </c>
      <c r="J130" s="29" t="s">
        <v>1507</v>
      </c>
      <c r="K130" s="29" t="s">
        <v>794</v>
      </c>
      <c r="L130" s="29"/>
      <c r="M130" s="29" t="s">
        <v>795</v>
      </c>
      <c r="N130" s="29" t="s">
        <v>796</v>
      </c>
      <c r="O130" s="29">
        <v>540684</v>
      </c>
      <c r="P130" s="29">
        <v>182946</v>
      </c>
      <c r="Q130" s="29">
        <v>51.527906999999999</v>
      </c>
      <c r="R130" s="29">
        <v>2.6656164E-2</v>
      </c>
    </row>
    <row r="131" spans="1:18" x14ac:dyDescent="0.25">
      <c r="A131" s="29" t="s">
        <v>1540</v>
      </c>
      <c r="B131" s="29" t="s">
        <v>797</v>
      </c>
      <c r="C131" s="29" t="s">
        <v>798</v>
      </c>
      <c r="D131" s="29" t="s">
        <v>713</v>
      </c>
      <c r="E131" s="29" t="s">
        <v>714</v>
      </c>
      <c r="F131" s="29" t="s">
        <v>790</v>
      </c>
      <c r="G131" s="29" t="s">
        <v>791</v>
      </c>
      <c r="H131" s="29" t="s">
        <v>791</v>
      </c>
      <c r="I131" s="29" t="s">
        <v>1577</v>
      </c>
      <c r="J131" s="29" t="s">
        <v>1507</v>
      </c>
      <c r="K131" s="29" t="s">
        <v>799</v>
      </c>
      <c r="L131" s="29"/>
      <c r="M131" s="29" t="s">
        <v>800</v>
      </c>
      <c r="N131" s="29" t="s">
        <v>801</v>
      </c>
      <c r="O131" s="29">
        <v>540488</v>
      </c>
      <c r="P131" s="29">
        <v>182808</v>
      </c>
      <c r="Q131" s="29">
        <v>51.526716</v>
      </c>
      <c r="R131" s="29">
        <v>2.3777605E-2</v>
      </c>
    </row>
    <row r="132" spans="1:18" x14ac:dyDescent="0.25">
      <c r="A132" s="29" t="s">
        <v>1540</v>
      </c>
      <c r="B132" s="29" t="s">
        <v>802</v>
      </c>
      <c r="C132" s="29" t="s">
        <v>803</v>
      </c>
      <c r="D132" s="29" t="s">
        <v>713</v>
      </c>
      <c r="E132" s="29" t="s">
        <v>714</v>
      </c>
      <c r="F132" s="29" t="s">
        <v>790</v>
      </c>
      <c r="G132" s="29" t="s">
        <v>791</v>
      </c>
      <c r="H132" s="29" t="s">
        <v>791</v>
      </c>
      <c r="I132" s="29" t="s">
        <v>1577</v>
      </c>
      <c r="J132" s="29" t="s">
        <v>1507</v>
      </c>
      <c r="K132" s="29"/>
      <c r="L132" s="29"/>
      <c r="M132" s="29" t="s">
        <v>804</v>
      </c>
      <c r="N132" s="29" t="s">
        <v>805</v>
      </c>
      <c r="O132" s="29">
        <v>540943</v>
      </c>
      <c r="P132" s="29">
        <v>183883</v>
      </c>
      <c r="Q132" s="29">
        <v>51.536262000000001</v>
      </c>
      <c r="R132" s="29">
        <v>3.0761987000000001E-2</v>
      </c>
    </row>
    <row r="133" spans="1:18" x14ac:dyDescent="0.25">
      <c r="A133" s="29" t="s">
        <v>1540</v>
      </c>
      <c r="B133" s="29" t="s">
        <v>893</v>
      </c>
      <c r="C133" s="29" t="s">
        <v>1520</v>
      </c>
      <c r="D133" s="29" t="s">
        <v>713</v>
      </c>
      <c r="E133" s="29" t="s">
        <v>714</v>
      </c>
      <c r="F133" s="29" t="s">
        <v>790</v>
      </c>
      <c r="G133" s="29" t="s">
        <v>791</v>
      </c>
      <c r="H133" s="29" t="s">
        <v>791</v>
      </c>
      <c r="I133" s="29" t="s">
        <v>1577</v>
      </c>
      <c r="J133" s="29" t="s">
        <v>1507</v>
      </c>
      <c r="K133" s="29" t="s">
        <v>894</v>
      </c>
      <c r="L133" s="29"/>
      <c r="M133" s="29" t="s">
        <v>895</v>
      </c>
      <c r="N133" s="29" t="s">
        <v>896</v>
      </c>
      <c r="O133" s="29">
        <v>538568</v>
      </c>
      <c r="P133" s="29">
        <v>183938</v>
      </c>
      <c r="Q133" s="29">
        <v>51.537343999999997</v>
      </c>
      <c r="R133" s="29">
        <v>-3.4372387999999999E-3</v>
      </c>
    </row>
    <row r="134" spans="1:18" x14ac:dyDescent="0.25">
      <c r="A134" s="29" t="s">
        <v>1540</v>
      </c>
      <c r="B134" s="29" t="s">
        <v>806</v>
      </c>
      <c r="C134" s="29" t="s">
        <v>807</v>
      </c>
      <c r="D134" s="29" t="s">
        <v>713</v>
      </c>
      <c r="E134" s="29" t="s">
        <v>714</v>
      </c>
      <c r="F134" s="29" t="s">
        <v>808</v>
      </c>
      <c r="G134" s="29" t="s">
        <v>809</v>
      </c>
      <c r="H134" s="29" t="s">
        <v>809</v>
      </c>
      <c r="I134" s="29" t="s">
        <v>1578</v>
      </c>
      <c r="J134" s="29" t="s">
        <v>1507</v>
      </c>
      <c r="K134" s="29" t="s">
        <v>810</v>
      </c>
      <c r="L134" s="29"/>
      <c r="M134" s="29" t="s">
        <v>811</v>
      </c>
      <c r="N134" s="29" t="s">
        <v>812</v>
      </c>
      <c r="O134" s="29">
        <v>542142</v>
      </c>
      <c r="P134" s="29">
        <v>185378</v>
      </c>
      <c r="Q134" s="29">
        <v>51.549394999999997</v>
      </c>
      <c r="R134" s="29">
        <v>4.8640959999999997E-2</v>
      </c>
    </row>
    <row r="135" spans="1:18" x14ac:dyDescent="0.25">
      <c r="A135" s="29" t="s">
        <v>1540</v>
      </c>
      <c r="B135" s="29" t="s">
        <v>813</v>
      </c>
      <c r="C135" s="29" t="s">
        <v>814</v>
      </c>
      <c r="D135" s="29" t="s">
        <v>713</v>
      </c>
      <c r="E135" s="29" t="s">
        <v>714</v>
      </c>
      <c r="F135" s="29" t="s">
        <v>808</v>
      </c>
      <c r="G135" s="29" t="s">
        <v>809</v>
      </c>
      <c r="H135" s="29" t="s">
        <v>809</v>
      </c>
      <c r="I135" s="29" t="s">
        <v>1578</v>
      </c>
      <c r="J135" s="29" t="s">
        <v>1507</v>
      </c>
      <c r="K135" s="29" t="s">
        <v>815</v>
      </c>
      <c r="L135" s="29"/>
      <c r="M135" s="29" t="s">
        <v>816</v>
      </c>
      <c r="N135" s="29" t="s">
        <v>817</v>
      </c>
      <c r="O135" s="29">
        <v>541250</v>
      </c>
      <c r="P135" s="29">
        <v>184414</v>
      </c>
      <c r="Q135" s="29">
        <v>51.540956999999999</v>
      </c>
      <c r="R135" s="29">
        <v>3.5398279999999997E-2</v>
      </c>
    </row>
    <row r="136" spans="1:18" x14ac:dyDescent="0.25">
      <c r="A136" s="29" t="s">
        <v>1540</v>
      </c>
      <c r="B136" s="29" t="s">
        <v>818</v>
      </c>
      <c r="C136" s="29" t="s">
        <v>819</v>
      </c>
      <c r="D136" s="29" t="s">
        <v>713</v>
      </c>
      <c r="E136" s="29" t="s">
        <v>714</v>
      </c>
      <c r="F136" s="29" t="s">
        <v>808</v>
      </c>
      <c r="G136" s="29" t="s">
        <v>809</v>
      </c>
      <c r="H136" s="29" t="s">
        <v>809</v>
      </c>
      <c r="I136" s="29" t="s">
        <v>1578</v>
      </c>
      <c r="J136" s="29" t="s">
        <v>1507</v>
      </c>
      <c r="K136" s="29" t="s">
        <v>820</v>
      </c>
      <c r="L136" s="29"/>
      <c r="M136" s="29" t="s">
        <v>821</v>
      </c>
      <c r="N136" s="29" t="s">
        <v>822</v>
      </c>
      <c r="O136" s="29">
        <v>541097</v>
      </c>
      <c r="P136" s="29">
        <v>184021</v>
      </c>
      <c r="Q136" s="29">
        <v>51.537464</v>
      </c>
      <c r="R136" s="29">
        <v>3.3036159000000002E-2</v>
      </c>
    </row>
    <row r="137" spans="1:18" x14ac:dyDescent="0.25">
      <c r="A137" s="29" t="s">
        <v>1540</v>
      </c>
      <c r="B137" s="29" t="s">
        <v>823</v>
      </c>
      <c r="C137" s="29" t="s">
        <v>824</v>
      </c>
      <c r="D137" s="29" t="s">
        <v>713</v>
      </c>
      <c r="E137" s="29" t="s">
        <v>714</v>
      </c>
      <c r="F137" s="29" t="s">
        <v>808</v>
      </c>
      <c r="G137" s="29" t="s">
        <v>809</v>
      </c>
      <c r="H137" s="29" t="s">
        <v>809</v>
      </c>
      <c r="I137" s="29" t="s">
        <v>1578</v>
      </c>
      <c r="J137" s="29" t="s">
        <v>1507</v>
      </c>
      <c r="K137" s="29" t="s">
        <v>825</v>
      </c>
      <c r="L137" s="29"/>
      <c r="M137" s="29" t="s">
        <v>826</v>
      </c>
      <c r="N137" s="29" t="s">
        <v>827</v>
      </c>
      <c r="O137" s="29">
        <v>540876</v>
      </c>
      <c r="P137" s="29">
        <v>184941</v>
      </c>
      <c r="Q137" s="29">
        <v>51.545786</v>
      </c>
      <c r="R137" s="29">
        <v>3.0219711999999999E-2</v>
      </c>
    </row>
    <row r="138" spans="1:18" x14ac:dyDescent="0.25">
      <c r="A138" s="29" t="s">
        <v>1540</v>
      </c>
      <c r="B138" s="29" t="s">
        <v>828</v>
      </c>
      <c r="C138" s="29" t="s">
        <v>829</v>
      </c>
      <c r="D138" s="29" t="s">
        <v>713</v>
      </c>
      <c r="E138" s="29" t="s">
        <v>714</v>
      </c>
      <c r="F138" s="29" t="s">
        <v>808</v>
      </c>
      <c r="G138" s="29" t="s">
        <v>809</v>
      </c>
      <c r="H138" s="29" t="s">
        <v>809</v>
      </c>
      <c r="I138" s="29" t="s">
        <v>1578</v>
      </c>
      <c r="J138" s="29" t="s">
        <v>1507</v>
      </c>
      <c r="K138" s="29" t="s">
        <v>830</v>
      </c>
      <c r="L138" s="29"/>
      <c r="M138" s="29" t="s">
        <v>831</v>
      </c>
      <c r="N138" s="29" t="s">
        <v>832</v>
      </c>
      <c r="O138" s="29">
        <v>542725</v>
      </c>
      <c r="P138" s="29">
        <v>185896</v>
      </c>
      <c r="Q138" s="29">
        <v>51.553902999999998</v>
      </c>
      <c r="R138" s="29">
        <v>5.7253423999999997E-2</v>
      </c>
    </row>
    <row r="139" spans="1:18" x14ac:dyDescent="0.25">
      <c r="A139" s="29" t="s">
        <v>1540</v>
      </c>
      <c r="B139" s="29" t="s">
        <v>833</v>
      </c>
      <c r="C139" s="29" t="s">
        <v>834</v>
      </c>
      <c r="D139" s="29" t="s">
        <v>713</v>
      </c>
      <c r="E139" s="29" t="s">
        <v>714</v>
      </c>
      <c r="F139" s="29" t="s">
        <v>808</v>
      </c>
      <c r="G139" s="29" t="s">
        <v>809</v>
      </c>
      <c r="H139" s="29" t="s">
        <v>809</v>
      </c>
      <c r="I139" s="29" t="s">
        <v>1578</v>
      </c>
      <c r="J139" s="29" t="s">
        <v>1507</v>
      </c>
      <c r="K139" s="29" t="s">
        <v>835</v>
      </c>
      <c r="L139" s="29"/>
      <c r="M139" s="29" t="s">
        <v>836</v>
      </c>
      <c r="N139" s="29" t="s">
        <v>837</v>
      </c>
      <c r="O139" s="29">
        <v>541441</v>
      </c>
      <c r="P139" s="29">
        <v>185069</v>
      </c>
      <c r="Q139" s="29">
        <v>51.546795000000003</v>
      </c>
      <c r="R139" s="29">
        <v>3.8413612E-2</v>
      </c>
    </row>
    <row r="140" spans="1:18" x14ac:dyDescent="0.25">
      <c r="A140" s="29" t="s">
        <v>1540</v>
      </c>
      <c r="B140" s="29" t="s">
        <v>838</v>
      </c>
      <c r="C140" s="29" t="s">
        <v>839</v>
      </c>
      <c r="D140" s="29" t="s">
        <v>713</v>
      </c>
      <c r="E140" s="29" t="s">
        <v>714</v>
      </c>
      <c r="F140" s="29" t="s">
        <v>840</v>
      </c>
      <c r="G140" s="29" t="s">
        <v>841</v>
      </c>
      <c r="H140" s="29" t="s">
        <v>841</v>
      </c>
      <c r="I140" s="29" t="s">
        <v>1579</v>
      </c>
      <c r="J140" s="29" t="s">
        <v>1507</v>
      </c>
      <c r="K140" s="29" t="s">
        <v>842</v>
      </c>
      <c r="L140" s="29"/>
      <c r="M140" s="29" t="s">
        <v>843</v>
      </c>
      <c r="N140" s="29" t="s">
        <v>844</v>
      </c>
      <c r="O140" s="29">
        <v>542286</v>
      </c>
      <c r="P140" s="29">
        <v>184464</v>
      </c>
      <c r="Q140" s="29">
        <v>51.541145999999998</v>
      </c>
      <c r="R140" s="29">
        <v>5.0347099999999999E-2</v>
      </c>
    </row>
    <row r="141" spans="1:18" x14ac:dyDescent="0.25">
      <c r="A141" s="29" t="s">
        <v>1540</v>
      </c>
      <c r="B141" s="29" t="s">
        <v>845</v>
      </c>
      <c r="C141" s="29" t="s">
        <v>846</v>
      </c>
      <c r="D141" s="29" t="s">
        <v>713</v>
      </c>
      <c r="E141" s="29" t="s">
        <v>714</v>
      </c>
      <c r="F141" s="29" t="s">
        <v>840</v>
      </c>
      <c r="G141" s="29" t="s">
        <v>841</v>
      </c>
      <c r="H141" s="29" t="s">
        <v>841</v>
      </c>
      <c r="I141" s="29" t="s">
        <v>1579</v>
      </c>
      <c r="J141" s="29" t="s">
        <v>1507</v>
      </c>
      <c r="K141" s="29" t="s">
        <v>847</v>
      </c>
      <c r="L141" s="29"/>
      <c r="M141" s="29" t="s">
        <v>848</v>
      </c>
      <c r="N141" s="29" t="s">
        <v>849</v>
      </c>
      <c r="O141" s="29">
        <v>541796</v>
      </c>
      <c r="P141" s="29">
        <v>184426</v>
      </c>
      <c r="Q141" s="29">
        <v>51.540928000000001</v>
      </c>
      <c r="R141" s="29">
        <v>4.3270927000000001E-2</v>
      </c>
    </row>
    <row r="142" spans="1:18" x14ac:dyDescent="0.25">
      <c r="A142" s="29" t="s">
        <v>1540</v>
      </c>
      <c r="B142" s="29" t="s">
        <v>850</v>
      </c>
      <c r="C142" s="29" t="s">
        <v>851</v>
      </c>
      <c r="D142" s="29" t="s">
        <v>713</v>
      </c>
      <c r="E142" s="29" t="s">
        <v>714</v>
      </c>
      <c r="F142" s="29" t="s">
        <v>840</v>
      </c>
      <c r="G142" s="29" t="s">
        <v>841</v>
      </c>
      <c r="H142" s="29" t="s">
        <v>841</v>
      </c>
      <c r="I142" s="29" t="s">
        <v>1579</v>
      </c>
      <c r="J142" s="29" t="s">
        <v>1507</v>
      </c>
      <c r="K142" s="29" t="s">
        <v>852</v>
      </c>
      <c r="L142" s="29"/>
      <c r="M142" s="29" t="s">
        <v>853</v>
      </c>
      <c r="N142" s="29" t="s">
        <v>854</v>
      </c>
      <c r="O142" s="29">
        <v>542172</v>
      </c>
      <c r="P142" s="29">
        <v>184503</v>
      </c>
      <c r="Q142" s="29">
        <v>51.541525</v>
      </c>
      <c r="R142" s="29">
        <v>4.8720109999999997E-2</v>
      </c>
    </row>
    <row r="143" spans="1:18" x14ac:dyDescent="0.25">
      <c r="A143" s="29" t="s">
        <v>1540</v>
      </c>
      <c r="B143" s="29" t="s">
        <v>855</v>
      </c>
      <c r="C143" s="29" t="s">
        <v>1521</v>
      </c>
      <c r="D143" s="29" t="s">
        <v>713</v>
      </c>
      <c r="E143" s="29" t="s">
        <v>714</v>
      </c>
      <c r="F143" s="29" t="s">
        <v>840</v>
      </c>
      <c r="G143" s="29" t="s">
        <v>841</v>
      </c>
      <c r="H143" s="29" t="s">
        <v>841</v>
      </c>
      <c r="I143" s="29" t="s">
        <v>1579</v>
      </c>
      <c r="J143" s="29" t="s">
        <v>1507</v>
      </c>
      <c r="K143" s="29" t="s">
        <v>856</v>
      </c>
      <c r="L143" s="29"/>
      <c r="M143" s="29" t="s">
        <v>848</v>
      </c>
      <c r="N143" s="29" t="s">
        <v>849</v>
      </c>
      <c r="O143" s="29">
        <v>541796</v>
      </c>
      <c r="P143" s="29">
        <v>184426</v>
      </c>
      <c r="Q143" s="29">
        <v>51.540928000000001</v>
      </c>
      <c r="R143" s="29">
        <v>4.3270927000000001E-2</v>
      </c>
    </row>
    <row r="144" spans="1:18" x14ac:dyDescent="0.25">
      <c r="A144" s="29" t="s">
        <v>1540</v>
      </c>
      <c r="B144" s="29" t="s">
        <v>857</v>
      </c>
      <c r="C144" s="29" t="s">
        <v>858</v>
      </c>
      <c r="D144" s="29" t="s">
        <v>713</v>
      </c>
      <c r="E144" s="29" t="s">
        <v>714</v>
      </c>
      <c r="F144" s="29" t="s">
        <v>840</v>
      </c>
      <c r="G144" s="29" t="s">
        <v>841</v>
      </c>
      <c r="H144" s="29" t="s">
        <v>841</v>
      </c>
      <c r="I144" s="29" t="s">
        <v>1579</v>
      </c>
      <c r="J144" s="29" t="s">
        <v>1507</v>
      </c>
      <c r="K144" s="29" t="s">
        <v>859</v>
      </c>
      <c r="L144" s="29"/>
      <c r="M144" s="29" t="s">
        <v>860</v>
      </c>
      <c r="N144" s="29" t="s">
        <v>861</v>
      </c>
      <c r="O144" s="29">
        <v>541670</v>
      </c>
      <c r="P144" s="29">
        <v>184155</v>
      </c>
      <c r="Q144" s="29">
        <v>51.538524000000002</v>
      </c>
      <c r="R144" s="29">
        <v>4.1346302000000001E-2</v>
      </c>
    </row>
    <row r="145" spans="1:18" x14ac:dyDescent="0.25">
      <c r="A145" s="29" t="s">
        <v>1540</v>
      </c>
      <c r="B145" s="29" t="s">
        <v>862</v>
      </c>
      <c r="C145" s="29" t="s">
        <v>863</v>
      </c>
      <c r="D145" s="29" t="s">
        <v>713</v>
      </c>
      <c r="E145" s="29" t="s">
        <v>714</v>
      </c>
      <c r="F145" s="29" t="s">
        <v>840</v>
      </c>
      <c r="G145" s="29" t="s">
        <v>841</v>
      </c>
      <c r="H145" s="29" t="s">
        <v>841</v>
      </c>
      <c r="I145" s="29" t="s">
        <v>1579</v>
      </c>
      <c r="J145" s="29" t="s">
        <v>1507</v>
      </c>
      <c r="K145" s="29" t="s">
        <v>864</v>
      </c>
      <c r="L145" s="29"/>
      <c r="M145" s="29" t="s">
        <v>865</v>
      </c>
      <c r="N145" s="29" t="s">
        <v>866</v>
      </c>
      <c r="O145" s="29">
        <v>542458</v>
      </c>
      <c r="P145" s="29">
        <v>184130</v>
      </c>
      <c r="Q145" s="29">
        <v>51.538102000000002</v>
      </c>
      <c r="R145" s="29">
        <v>5.2690542999999999E-2</v>
      </c>
    </row>
    <row r="146" spans="1:18" x14ac:dyDescent="0.25">
      <c r="A146" s="29" t="s">
        <v>1540</v>
      </c>
      <c r="B146" s="29" t="s">
        <v>867</v>
      </c>
      <c r="C146" s="29" t="s">
        <v>1522</v>
      </c>
      <c r="D146" s="29" t="s">
        <v>713</v>
      </c>
      <c r="E146" s="29" t="s">
        <v>714</v>
      </c>
      <c r="F146" s="29" t="s">
        <v>868</v>
      </c>
      <c r="G146" s="29" t="s">
        <v>869</v>
      </c>
      <c r="H146" s="29" t="s">
        <v>869</v>
      </c>
      <c r="I146" s="29" t="s">
        <v>1580</v>
      </c>
      <c r="J146" s="29" t="s">
        <v>1507</v>
      </c>
      <c r="K146" s="29" t="s">
        <v>870</v>
      </c>
      <c r="L146" s="29"/>
      <c r="M146" s="29" t="s">
        <v>871</v>
      </c>
      <c r="N146" s="29" t="s">
        <v>872</v>
      </c>
      <c r="O146" s="29">
        <v>539102</v>
      </c>
      <c r="P146" s="29">
        <v>185361</v>
      </c>
      <c r="Q146" s="29">
        <v>51.55</v>
      </c>
      <c r="R146" s="29">
        <v>4.8192100999999996E-3</v>
      </c>
    </row>
    <row r="147" spans="1:18" x14ac:dyDescent="0.25">
      <c r="A147" s="29" t="s">
        <v>1540</v>
      </c>
      <c r="B147" s="29" t="s">
        <v>873</v>
      </c>
      <c r="C147" s="29" t="s">
        <v>874</v>
      </c>
      <c r="D147" s="29" t="s">
        <v>713</v>
      </c>
      <c r="E147" s="29" t="s">
        <v>714</v>
      </c>
      <c r="F147" s="29" t="s">
        <v>868</v>
      </c>
      <c r="G147" s="29" t="s">
        <v>869</v>
      </c>
      <c r="H147" s="29" t="s">
        <v>869</v>
      </c>
      <c r="I147" s="29" t="s">
        <v>1580</v>
      </c>
      <c r="J147" s="29" t="s">
        <v>1507</v>
      </c>
      <c r="K147" s="29" t="s">
        <v>875</v>
      </c>
      <c r="L147" s="29"/>
      <c r="M147" s="29" t="s">
        <v>876</v>
      </c>
      <c r="N147" s="29" t="s">
        <v>877</v>
      </c>
      <c r="O147" s="29">
        <v>541105</v>
      </c>
      <c r="P147" s="29">
        <v>185137</v>
      </c>
      <c r="Q147" s="29">
        <v>51.547490000000003</v>
      </c>
      <c r="R147" s="29">
        <v>3.3598484999999997E-2</v>
      </c>
    </row>
    <row r="148" spans="1:18" x14ac:dyDescent="0.25">
      <c r="A148" s="29" t="s">
        <v>1540</v>
      </c>
      <c r="B148" s="29" t="s">
        <v>878</v>
      </c>
      <c r="C148" s="29" t="s">
        <v>879</v>
      </c>
      <c r="D148" s="29" t="s">
        <v>713</v>
      </c>
      <c r="E148" s="29" t="s">
        <v>714</v>
      </c>
      <c r="F148" s="29" t="s">
        <v>868</v>
      </c>
      <c r="G148" s="29" t="s">
        <v>869</v>
      </c>
      <c r="H148" s="29" t="s">
        <v>869</v>
      </c>
      <c r="I148" s="29" t="s">
        <v>1580</v>
      </c>
      <c r="J148" s="29" t="s">
        <v>1507</v>
      </c>
      <c r="K148" s="29" t="s">
        <v>880</v>
      </c>
      <c r="L148" s="29"/>
      <c r="M148" s="29" t="s">
        <v>881</v>
      </c>
      <c r="N148" s="29" t="s">
        <v>882</v>
      </c>
      <c r="O148" s="29">
        <v>540516</v>
      </c>
      <c r="P148" s="29">
        <v>185243</v>
      </c>
      <c r="Q148" s="29">
        <v>51.548589</v>
      </c>
      <c r="R148" s="29">
        <v>2.5152046000000001E-2</v>
      </c>
    </row>
    <row r="149" spans="1:18" x14ac:dyDescent="0.25">
      <c r="A149" s="29" t="s">
        <v>1540</v>
      </c>
      <c r="B149" s="29" t="s">
        <v>883</v>
      </c>
      <c r="C149" s="29" t="s">
        <v>884</v>
      </c>
      <c r="D149" s="29" t="s">
        <v>713</v>
      </c>
      <c r="E149" s="29" t="s">
        <v>714</v>
      </c>
      <c r="F149" s="29" t="s">
        <v>898</v>
      </c>
      <c r="G149" s="29" t="s">
        <v>899</v>
      </c>
      <c r="H149" s="29" t="s">
        <v>899</v>
      </c>
      <c r="I149" s="29" t="s">
        <v>1581</v>
      </c>
      <c r="J149" s="29" t="s">
        <v>1507</v>
      </c>
      <c r="K149" s="29" t="s">
        <v>885</v>
      </c>
      <c r="L149" s="29"/>
      <c r="M149" s="29" t="s">
        <v>886</v>
      </c>
      <c r="N149" s="29" t="s">
        <v>887</v>
      </c>
      <c r="O149" s="29">
        <v>539225</v>
      </c>
      <c r="P149" s="29">
        <v>183671</v>
      </c>
      <c r="Q149" s="29">
        <v>51.534782999999997</v>
      </c>
      <c r="R149" s="29">
        <v>5.9240574000000001E-3</v>
      </c>
    </row>
    <row r="150" spans="1:18" x14ac:dyDescent="0.25">
      <c r="A150" s="29" t="s">
        <v>1540</v>
      </c>
      <c r="B150" s="29" t="s">
        <v>888</v>
      </c>
      <c r="C150" s="29" t="s">
        <v>889</v>
      </c>
      <c r="D150" s="29" t="s">
        <v>713</v>
      </c>
      <c r="E150" s="29" t="s">
        <v>714</v>
      </c>
      <c r="F150" s="29" t="s">
        <v>898</v>
      </c>
      <c r="G150" s="29" t="s">
        <v>899</v>
      </c>
      <c r="H150" s="29" t="s">
        <v>899</v>
      </c>
      <c r="I150" s="29" t="s">
        <v>1581</v>
      </c>
      <c r="J150" s="29" t="s">
        <v>1507</v>
      </c>
      <c r="K150" s="29" t="s">
        <v>890</v>
      </c>
      <c r="L150" s="29"/>
      <c r="M150" s="29" t="s">
        <v>891</v>
      </c>
      <c r="N150" s="29" t="s">
        <v>892</v>
      </c>
      <c r="O150" s="29">
        <v>538349</v>
      </c>
      <c r="P150" s="29">
        <v>185140</v>
      </c>
      <c r="Q150" s="29">
        <v>51.548198999999997</v>
      </c>
      <c r="R150" s="29">
        <v>-6.1207496000000002E-3</v>
      </c>
    </row>
    <row r="151" spans="1:18" x14ac:dyDescent="0.25">
      <c r="A151" s="29" t="s">
        <v>1540</v>
      </c>
      <c r="B151" s="29" t="s">
        <v>897</v>
      </c>
      <c r="C151" s="29" t="s">
        <v>1523</v>
      </c>
      <c r="D151" s="29" t="s">
        <v>713</v>
      </c>
      <c r="E151" s="29" t="s">
        <v>714</v>
      </c>
      <c r="F151" s="29" t="s">
        <v>898</v>
      </c>
      <c r="G151" s="29" t="s">
        <v>899</v>
      </c>
      <c r="H151" s="29" t="s">
        <v>899</v>
      </c>
      <c r="I151" s="29" t="s">
        <v>1581</v>
      </c>
      <c r="J151" s="29" t="s">
        <v>1507</v>
      </c>
      <c r="K151" s="29" t="s">
        <v>900</v>
      </c>
      <c r="L151" s="29"/>
      <c r="M151" s="29" t="s">
        <v>901</v>
      </c>
      <c r="N151" s="29" t="s">
        <v>902</v>
      </c>
      <c r="O151" s="29">
        <v>539553</v>
      </c>
      <c r="P151" s="29">
        <v>184332</v>
      </c>
      <c r="Q151" s="29">
        <v>51.540641999999998</v>
      </c>
      <c r="R151" s="29">
        <v>1.0911766999999999E-2</v>
      </c>
    </row>
    <row r="152" spans="1:18" x14ac:dyDescent="0.25">
      <c r="A152" s="29" t="s">
        <v>1540</v>
      </c>
      <c r="B152" s="29" t="s">
        <v>903</v>
      </c>
      <c r="C152" s="29" t="s">
        <v>904</v>
      </c>
      <c r="D152" s="29" t="s">
        <v>713</v>
      </c>
      <c r="E152" s="29" t="s">
        <v>714</v>
      </c>
      <c r="F152" s="29" t="s">
        <v>898</v>
      </c>
      <c r="G152" s="29" t="s">
        <v>899</v>
      </c>
      <c r="H152" s="29" t="s">
        <v>899</v>
      </c>
      <c r="I152" s="29" t="s">
        <v>1581</v>
      </c>
      <c r="J152" s="29" t="s">
        <v>1507</v>
      </c>
      <c r="K152" s="29" t="s">
        <v>905</v>
      </c>
      <c r="L152" s="29"/>
      <c r="M152" s="29" t="s">
        <v>906</v>
      </c>
      <c r="N152" s="29" t="s">
        <v>907</v>
      </c>
      <c r="O152" s="29">
        <v>542460</v>
      </c>
      <c r="P152" s="29">
        <v>185199</v>
      </c>
      <c r="Q152" s="29">
        <v>51.547707000000003</v>
      </c>
      <c r="R152" s="29">
        <v>5.3151713000000003E-2</v>
      </c>
    </row>
    <row r="153" spans="1:18" x14ac:dyDescent="0.25">
      <c r="A153" s="29" t="s">
        <v>1540</v>
      </c>
      <c r="B153" s="29" t="s">
        <v>908</v>
      </c>
      <c r="C153" s="29" t="s">
        <v>909</v>
      </c>
      <c r="D153" s="29" t="s">
        <v>713</v>
      </c>
      <c r="E153" s="29" t="s">
        <v>714</v>
      </c>
      <c r="F153" s="29" t="s">
        <v>898</v>
      </c>
      <c r="G153" s="29" t="s">
        <v>899</v>
      </c>
      <c r="H153" s="29" t="s">
        <v>899</v>
      </c>
      <c r="I153" s="29" t="s">
        <v>1581</v>
      </c>
      <c r="J153" s="29" t="s">
        <v>1507</v>
      </c>
      <c r="K153" s="29" t="s">
        <v>910</v>
      </c>
      <c r="L153" s="29"/>
      <c r="M153" s="29" t="s">
        <v>911</v>
      </c>
      <c r="N153" s="29" t="s">
        <v>912</v>
      </c>
      <c r="O153" s="29">
        <v>539233</v>
      </c>
      <c r="P153" s="29">
        <v>184486</v>
      </c>
      <c r="Q153" s="29">
        <v>51.542104999999999</v>
      </c>
      <c r="R153" s="29">
        <v>6.3613932999999996E-3</v>
      </c>
    </row>
    <row r="154" spans="1:18" x14ac:dyDescent="0.25">
      <c r="A154" s="29" t="s">
        <v>1540</v>
      </c>
      <c r="B154" s="29" t="s">
        <v>916</v>
      </c>
      <c r="C154" s="29" t="s">
        <v>917</v>
      </c>
      <c r="D154" s="29" t="s">
        <v>713</v>
      </c>
      <c r="E154" s="29" t="s">
        <v>714</v>
      </c>
      <c r="F154" s="29" t="s">
        <v>898</v>
      </c>
      <c r="G154" s="29" t="s">
        <v>899</v>
      </c>
      <c r="H154" s="29" t="s">
        <v>899</v>
      </c>
      <c r="I154" s="29" t="s">
        <v>1581</v>
      </c>
      <c r="J154" s="29" t="s">
        <v>1507</v>
      </c>
      <c r="K154" s="29" t="s">
        <v>918</v>
      </c>
      <c r="L154" s="29"/>
      <c r="M154" s="29" t="s">
        <v>906</v>
      </c>
      <c r="N154" s="29" t="s">
        <v>907</v>
      </c>
      <c r="O154" s="29">
        <v>542460</v>
      </c>
      <c r="P154" s="29">
        <v>185199</v>
      </c>
      <c r="Q154" s="29">
        <v>51.547707000000003</v>
      </c>
      <c r="R154" s="29">
        <v>5.3151713000000003E-2</v>
      </c>
    </row>
    <row r="155" spans="1:18" x14ac:dyDescent="0.25">
      <c r="A155" s="29" t="s">
        <v>1540</v>
      </c>
      <c r="B155" s="29" t="s">
        <v>913</v>
      </c>
      <c r="C155" s="29" t="s">
        <v>1582</v>
      </c>
      <c r="D155" s="29" t="s">
        <v>713</v>
      </c>
      <c r="E155" s="29" t="s">
        <v>714</v>
      </c>
      <c r="F155" s="29" t="s">
        <v>921</v>
      </c>
      <c r="G155" s="29" t="s">
        <v>922</v>
      </c>
      <c r="H155" s="29" t="s">
        <v>922</v>
      </c>
      <c r="I155" s="29" t="s">
        <v>1583</v>
      </c>
      <c r="J155" s="29" t="s">
        <v>1507</v>
      </c>
      <c r="K155" s="29" t="s">
        <v>900</v>
      </c>
      <c r="L155" s="29"/>
      <c r="M155" s="29" t="s">
        <v>914</v>
      </c>
      <c r="N155" s="29" t="s">
        <v>915</v>
      </c>
      <c r="O155" s="29">
        <v>539491</v>
      </c>
      <c r="P155" s="29">
        <v>184416</v>
      </c>
      <c r="Q155" s="29">
        <v>51.541412000000001</v>
      </c>
      <c r="R155" s="29">
        <v>1.0051602E-2</v>
      </c>
    </row>
    <row r="156" spans="1:18" x14ac:dyDescent="0.25">
      <c r="A156" s="29" t="s">
        <v>1540</v>
      </c>
      <c r="B156" s="29" t="s">
        <v>919</v>
      </c>
      <c r="C156" s="29" t="s">
        <v>920</v>
      </c>
      <c r="D156" s="29" t="s">
        <v>713</v>
      </c>
      <c r="E156" s="29" t="s">
        <v>714</v>
      </c>
      <c r="F156" s="29" t="s">
        <v>921</v>
      </c>
      <c r="G156" s="29" t="s">
        <v>922</v>
      </c>
      <c r="H156" s="29" t="s">
        <v>922</v>
      </c>
      <c r="I156" s="29" t="s">
        <v>1583</v>
      </c>
      <c r="J156" s="29" t="s">
        <v>1507</v>
      </c>
      <c r="K156" s="29" t="s">
        <v>923</v>
      </c>
      <c r="L156" s="29"/>
      <c r="M156" s="29" t="s">
        <v>924</v>
      </c>
      <c r="N156" s="29" t="s">
        <v>925</v>
      </c>
      <c r="O156" s="29">
        <v>540567</v>
      </c>
      <c r="P156" s="29">
        <v>183994</v>
      </c>
      <c r="Q156" s="29">
        <v>51.537353000000003</v>
      </c>
      <c r="R156" s="29">
        <v>2.5388643999999998E-2</v>
      </c>
    </row>
    <row r="157" spans="1:18" x14ac:dyDescent="0.25">
      <c r="A157" s="29" t="s">
        <v>1540</v>
      </c>
      <c r="B157" s="29" t="s">
        <v>926</v>
      </c>
      <c r="C157" s="29" t="s">
        <v>927</v>
      </c>
      <c r="D157" s="29" t="s">
        <v>713</v>
      </c>
      <c r="E157" s="29" t="s">
        <v>714</v>
      </c>
      <c r="F157" s="29" t="s">
        <v>921</v>
      </c>
      <c r="G157" s="29" t="s">
        <v>922</v>
      </c>
      <c r="H157" s="29" t="s">
        <v>922</v>
      </c>
      <c r="I157" s="29" t="s">
        <v>1583</v>
      </c>
      <c r="J157" s="29" t="s">
        <v>1507</v>
      </c>
      <c r="K157" s="29" t="s">
        <v>928</v>
      </c>
      <c r="L157" s="29"/>
      <c r="M157" s="29" t="s">
        <v>929</v>
      </c>
      <c r="N157" s="29" t="s">
        <v>930</v>
      </c>
      <c r="O157" s="29">
        <v>539112</v>
      </c>
      <c r="P157" s="29">
        <v>184766</v>
      </c>
      <c r="Q157" s="29">
        <v>51.544649999999997</v>
      </c>
      <c r="R157" s="29">
        <v>4.7282946000000003E-3</v>
      </c>
    </row>
    <row r="158" spans="1:18" x14ac:dyDescent="0.25">
      <c r="A158" s="29" t="s">
        <v>1540</v>
      </c>
      <c r="B158" s="29" t="s">
        <v>934</v>
      </c>
      <c r="C158" s="29" t="s">
        <v>935</v>
      </c>
      <c r="D158" s="29" t="s">
        <v>713</v>
      </c>
      <c r="E158" s="29" t="s">
        <v>714</v>
      </c>
      <c r="F158" s="29" t="s">
        <v>921</v>
      </c>
      <c r="G158" s="29" t="s">
        <v>922</v>
      </c>
      <c r="H158" s="29" t="s">
        <v>922</v>
      </c>
      <c r="I158" s="29" t="s">
        <v>1583</v>
      </c>
      <c r="J158" s="29" t="s">
        <v>1507</v>
      </c>
      <c r="K158" s="29" t="s">
        <v>931</v>
      </c>
      <c r="L158" s="29"/>
      <c r="M158" s="29" t="s">
        <v>932</v>
      </c>
      <c r="N158" s="29" t="s">
        <v>933</v>
      </c>
      <c r="O158" s="29">
        <v>540492</v>
      </c>
      <c r="P158" s="29">
        <v>185464</v>
      </c>
      <c r="Q158" s="29">
        <v>51.550581000000001</v>
      </c>
      <c r="R158" s="29">
        <v>2.4894327000000001E-2</v>
      </c>
    </row>
    <row r="159" spans="1:18" x14ac:dyDescent="0.25">
      <c r="A159" s="29" t="s">
        <v>1540</v>
      </c>
      <c r="B159" s="29" t="s">
        <v>936</v>
      </c>
      <c r="C159" s="29" t="s">
        <v>937</v>
      </c>
      <c r="D159" s="29" t="s">
        <v>713</v>
      </c>
      <c r="E159" s="29" t="s">
        <v>714</v>
      </c>
      <c r="F159" s="29" t="s">
        <v>921</v>
      </c>
      <c r="G159" s="29" t="s">
        <v>922</v>
      </c>
      <c r="H159" s="29" t="s">
        <v>922</v>
      </c>
      <c r="I159" s="29" t="s">
        <v>1583</v>
      </c>
      <c r="J159" s="29" t="s">
        <v>1507</v>
      </c>
      <c r="K159" s="29" t="s">
        <v>938</v>
      </c>
      <c r="L159" s="29"/>
      <c r="M159" s="29" t="s">
        <v>939</v>
      </c>
      <c r="N159" s="29" t="s">
        <v>940</v>
      </c>
      <c r="O159" s="29">
        <v>540620</v>
      </c>
      <c r="P159" s="29">
        <v>184636</v>
      </c>
      <c r="Q159" s="29">
        <v>51.543109000000001</v>
      </c>
      <c r="R159" s="29">
        <v>2.6408576E-2</v>
      </c>
    </row>
    <row r="160" spans="1:18" x14ac:dyDescent="0.25">
      <c r="A160" s="29" t="s">
        <v>1540</v>
      </c>
      <c r="B160" s="29" t="s">
        <v>941</v>
      </c>
      <c r="C160" s="29" t="s">
        <v>942</v>
      </c>
      <c r="D160" s="29" t="s">
        <v>943</v>
      </c>
      <c r="E160" s="29" t="s">
        <v>944</v>
      </c>
      <c r="F160" s="29" t="s">
        <v>945</v>
      </c>
      <c r="G160" s="29" t="s">
        <v>946</v>
      </c>
      <c r="H160" s="29" t="s">
        <v>946</v>
      </c>
      <c r="I160" s="29" t="s">
        <v>1584</v>
      </c>
      <c r="J160" s="29" t="s">
        <v>1507</v>
      </c>
      <c r="K160" s="29" t="s">
        <v>947</v>
      </c>
      <c r="L160" s="29" t="s">
        <v>948</v>
      </c>
      <c r="M160" s="29" t="s">
        <v>949</v>
      </c>
      <c r="N160" s="29" t="s">
        <v>950</v>
      </c>
      <c r="O160" s="29">
        <v>542899</v>
      </c>
      <c r="P160" s="29">
        <v>187429</v>
      </c>
      <c r="Q160" s="29">
        <v>51.567633999999998</v>
      </c>
      <c r="R160" s="29">
        <v>6.0384001E-2</v>
      </c>
    </row>
    <row r="161" spans="1:18" x14ac:dyDescent="0.25">
      <c r="A161" s="29" t="s">
        <v>1540</v>
      </c>
      <c r="B161" s="29" t="s">
        <v>956</v>
      </c>
      <c r="C161" s="29" t="s">
        <v>957</v>
      </c>
      <c r="D161" s="29" t="s">
        <v>943</v>
      </c>
      <c r="E161" s="29" t="s">
        <v>944</v>
      </c>
      <c r="F161" s="29" t="s">
        <v>945</v>
      </c>
      <c r="G161" s="29" t="s">
        <v>946</v>
      </c>
      <c r="H161" s="29" t="s">
        <v>946</v>
      </c>
      <c r="I161" s="29" t="s">
        <v>1584</v>
      </c>
      <c r="J161" s="29" t="s">
        <v>1507</v>
      </c>
      <c r="K161" s="29" t="s">
        <v>958</v>
      </c>
      <c r="L161" s="29" t="s">
        <v>948</v>
      </c>
      <c r="M161" s="29" t="s">
        <v>959</v>
      </c>
      <c r="N161" s="29" t="s">
        <v>960</v>
      </c>
      <c r="O161" s="29">
        <v>543751</v>
      </c>
      <c r="P161" s="29">
        <v>187002</v>
      </c>
      <c r="Q161" s="29">
        <v>51.563580999999999</v>
      </c>
      <c r="R161" s="29">
        <v>7.2493724999999995E-2</v>
      </c>
    </row>
    <row r="162" spans="1:18" x14ac:dyDescent="0.25">
      <c r="A162" s="29" t="s">
        <v>1540</v>
      </c>
      <c r="B162" s="29" t="s">
        <v>961</v>
      </c>
      <c r="C162" s="29" t="s">
        <v>962</v>
      </c>
      <c r="D162" s="29" t="s">
        <v>943</v>
      </c>
      <c r="E162" s="29" t="s">
        <v>944</v>
      </c>
      <c r="F162" s="29" t="s">
        <v>945</v>
      </c>
      <c r="G162" s="29" t="s">
        <v>946</v>
      </c>
      <c r="H162" s="29" t="s">
        <v>946</v>
      </c>
      <c r="I162" s="29" t="s">
        <v>1584</v>
      </c>
      <c r="J162" s="29" t="s">
        <v>1507</v>
      </c>
      <c r="K162" s="29" t="s">
        <v>963</v>
      </c>
      <c r="L162" s="29" t="s">
        <v>948</v>
      </c>
      <c r="M162" s="29" t="s">
        <v>964</v>
      </c>
      <c r="N162" s="29" t="s">
        <v>965</v>
      </c>
      <c r="O162" s="29">
        <v>543646</v>
      </c>
      <c r="P162" s="29">
        <v>186952</v>
      </c>
      <c r="Q162" s="29">
        <v>51.563158000000001</v>
      </c>
      <c r="R162" s="29">
        <v>7.0959545999999998E-2</v>
      </c>
    </row>
    <row r="163" spans="1:18" x14ac:dyDescent="0.25">
      <c r="A163" s="29" t="s">
        <v>1540</v>
      </c>
      <c r="B163" s="29" t="s">
        <v>966</v>
      </c>
      <c r="C163" s="29" t="s">
        <v>967</v>
      </c>
      <c r="D163" s="29" t="s">
        <v>943</v>
      </c>
      <c r="E163" s="29" t="s">
        <v>944</v>
      </c>
      <c r="F163" s="29" t="s">
        <v>945</v>
      </c>
      <c r="G163" s="29" t="s">
        <v>946</v>
      </c>
      <c r="H163" s="29" t="s">
        <v>946</v>
      </c>
      <c r="I163" s="29" t="s">
        <v>1584</v>
      </c>
      <c r="J163" s="29" t="s">
        <v>1507</v>
      </c>
      <c r="K163" s="29" t="s">
        <v>968</v>
      </c>
      <c r="L163" s="29" t="s">
        <v>948</v>
      </c>
      <c r="M163" s="29" t="s">
        <v>969</v>
      </c>
      <c r="N163" s="29" t="s">
        <v>970</v>
      </c>
      <c r="O163" s="29">
        <v>543990</v>
      </c>
      <c r="P163" s="29">
        <v>186949</v>
      </c>
      <c r="Q163" s="29">
        <v>51.563043</v>
      </c>
      <c r="R163" s="29">
        <v>7.5917640999999994E-2</v>
      </c>
    </row>
    <row r="164" spans="1:18" x14ac:dyDescent="0.25">
      <c r="A164" s="29" t="s">
        <v>1540</v>
      </c>
      <c r="B164" s="29" t="s">
        <v>971</v>
      </c>
      <c r="C164" s="29" t="s">
        <v>972</v>
      </c>
      <c r="D164" s="29" t="s">
        <v>943</v>
      </c>
      <c r="E164" s="29" t="s">
        <v>944</v>
      </c>
      <c r="F164" s="29" t="s">
        <v>945</v>
      </c>
      <c r="G164" s="29" t="s">
        <v>946</v>
      </c>
      <c r="H164" s="29" t="s">
        <v>946</v>
      </c>
      <c r="I164" s="29" t="s">
        <v>1584</v>
      </c>
      <c r="J164" s="29" t="s">
        <v>1507</v>
      </c>
      <c r="K164" s="29" t="s">
        <v>973</v>
      </c>
      <c r="L164" s="29" t="s">
        <v>948</v>
      </c>
      <c r="M164" s="29" t="s">
        <v>974</v>
      </c>
      <c r="N164" s="29" t="s">
        <v>975</v>
      </c>
      <c r="O164" s="29">
        <v>543201</v>
      </c>
      <c r="P164" s="29">
        <v>188032</v>
      </c>
      <c r="Q164" s="29">
        <v>51.572975</v>
      </c>
      <c r="R164" s="29">
        <v>6.4983819999999998E-2</v>
      </c>
    </row>
    <row r="165" spans="1:18" x14ac:dyDescent="0.25">
      <c r="A165" s="29" t="s">
        <v>1540</v>
      </c>
      <c r="B165" s="29" t="s">
        <v>976</v>
      </c>
      <c r="C165" s="29" t="s">
        <v>977</v>
      </c>
      <c r="D165" s="29" t="s">
        <v>943</v>
      </c>
      <c r="E165" s="29" t="s">
        <v>944</v>
      </c>
      <c r="F165" s="29" t="s">
        <v>945</v>
      </c>
      <c r="G165" s="29" t="s">
        <v>946</v>
      </c>
      <c r="H165" s="29" t="s">
        <v>946</v>
      </c>
      <c r="I165" s="29" t="s">
        <v>1584</v>
      </c>
      <c r="J165" s="29" t="s">
        <v>1507</v>
      </c>
      <c r="K165" s="29" t="s">
        <v>978</v>
      </c>
      <c r="L165" s="29" t="s">
        <v>979</v>
      </c>
      <c r="M165" s="29" t="s">
        <v>980</v>
      </c>
      <c r="N165" s="29" t="s">
        <v>981</v>
      </c>
      <c r="O165" s="29">
        <v>543151</v>
      </c>
      <c r="P165" s="29">
        <v>188496</v>
      </c>
      <c r="Q165" s="29">
        <v>51.577157</v>
      </c>
      <c r="R165" s="29">
        <v>6.4451751000000002E-2</v>
      </c>
    </row>
    <row r="166" spans="1:18" x14ac:dyDescent="0.25">
      <c r="A166" s="29" t="s">
        <v>1540</v>
      </c>
      <c r="B166" s="29" t="s">
        <v>982</v>
      </c>
      <c r="C166" s="29" t="s">
        <v>983</v>
      </c>
      <c r="D166" s="29" t="s">
        <v>943</v>
      </c>
      <c r="E166" s="29" t="s">
        <v>944</v>
      </c>
      <c r="F166" s="29" t="s">
        <v>945</v>
      </c>
      <c r="G166" s="29" t="s">
        <v>946</v>
      </c>
      <c r="H166" s="29" t="s">
        <v>946</v>
      </c>
      <c r="I166" s="29" t="s">
        <v>1584</v>
      </c>
      <c r="J166" s="29" t="s">
        <v>1507</v>
      </c>
      <c r="K166" s="29" t="s">
        <v>984</v>
      </c>
      <c r="L166" s="29" t="s">
        <v>979</v>
      </c>
      <c r="M166" s="29" t="s">
        <v>985</v>
      </c>
      <c r="N166" s="29" t="s">
        <v>986</v>
      </c>
      <c r="O166" s="29">
        <v>542406</v>
      </c>
      <c r="P166" s="29">
        <v>188530</v>
      </c>
      <c r="Q166" s="29">
        <v>51.577651000000003</v>
      </c>
      <c r="R166" s="29">
        <v>5.3721702000000003E-2</v>
      </c>
    </row>
    <row r="167" spans="1:18" x14ac:dyDescent="0.25">
      <c r="A167" s="29" t="s">
        <v>1540</v>
      </c>
      <c r="B167" s="29" t="s">
        <v>951</v>
      </c>
      <c r="C167" s="29" t="s">
        <v>952</v>
      </c>
      <c r="D167" s="29" t="s">
        <v>943</v>
      </c>
      <c r="E167" s="29" t="s">
        <v>944</v>
      </c>
      <c r="F167" s="29" t="s">
        <v>945</v>
      </c>
      <c r="G167" s="29" t="s">
        <v>946</v>
      </c>
      <c r="H167" s="29" t="s">
        <v>946</v>
      </c>
      <c r="I167" s="29" t="s">
        <v>1584</v>
      </c>
      <c r="J167" s="29" t="s">
        <v>1509</v>
      </c>
      <c r="K167" s="29" t="s">
        <v>953</v>
      </c>
      <c r="L167" s="29" t="s">
        <v>948</v>
      </c>
      <c r="M167" s="29" t="s">
        <v>954</v>
      </c>
      <c r="N167" s="29" t="s">
        <v>955</v>
      </c>
      <c r="O167" s="29">
        <v>543305</v>
      </c>
      <c r="P167" s="29">
        <v>186498</v>
      </c>
      <c r="Q167" s="29">
        <v>51.559165</v>
      </c>
      <c r="R167" s="29">
        <v>6.5858546000000004E-2</v>
      </c>
    </row>
    <row r="168" spans="1:18" x14ac:dyDescent="0.25">
      <c r="A168" s="29" t="s">
        <v>1540</v>
      </c>
      <c r="B168" s="29" t="s">
        <v>987</v>
      </c>
      <c r="C168" s="29" t="s">
        <v>988</v>
      </c>
      <c r="D168" s="29" t="s">
        <v>943</v>
      </c>
      <c r="E168" s="29" t="s">
        <v>944</v>
      </c>
      <c r="F168" s="29" t="s">
        <v>989</v>
      </c>
      <c r="G168" s="29" t="s">
        <v>990</v>
      </c>
      <c r="H168" s="29" t="s">
        <v>990</v>
      </c>
      <c r="I168" s="29" t="s">
        <v>1585</v>
      </c>
      <c r="J168" s="29" t="s">
        <v>1507</v>
      </c>
      <c r="K168" s="29" t="s">
        <v>991</v>
      </c>
      <c r="L168" s="29" t="s">
        <v>979</v>
      </c>
      <c r="M168" s="29" t="s">
        <v>992</v>
      </c>
      <c r="N168" s="29" t="s">
        <v>993</v>
      </c>
      <c r="O168" s="29">
        <v>543661</v>
      </c>
      <c r="P168" s="29">
        <v>188984</v>
      </c>
      <c r="Q168" s="29">
        <v>51.581412999999998</v>
      </c>
      <c r="R168" s="29">
        <v>7.2005967000000004E-2</v>
      </c>
    </row>
    <row r="169" spans="1:18" x14ac:dyDescent="0.25">
      <c r="A169" s="29" t="s">
        <v>1540</v>
      </c>
      <c r="B169" s="29" t="s">
        <v>994</v>
      </c>
      <c r="C169" s="29" t="s">
        <v>995</v>
      </c>
      <c r="D169" s="29" t="s">
        <v>943</v>
      </c>
      <c r="E169" s="29" t="s">
        <v>944</v>
      </c>
      <c r="F169" s="29" t="s">
        <v>989</v>
      </c>
      <c r="G169" s="29" t="s">
        <v>990</v>
      </c>
      <c r="H169" s="29" t="s">
        <v>990</v>
      </c>
      <c r="I169" s="29" t="s">
        <v>1585</v>
      </c>
      <c r="J169" s="29" t="s">
        <v>1507</v>
      </c>
      <c r="K169" s="29" t="s">
        <v>996</v>
      </c>
      <c r="L169" s="29" t="s">
        <v>979</v>
      </c>
      <c r="M169" s="29" t="s">
        <v>997</v>
      </c>
      <c r="N169" s="29" t="s">
        <v>998</v>
      </c>
      <c r="O169" s="29">
        <v>542226</v>
      </c>
      <c r="P169" s="29">
        <v>188390</v>
      </c>
      <c r="Q169" s="29">
        <v>51.576439000000001</v>
      </c>
      <c r="R169" s="29">
        <v>5.1069203000000001E-2</v>
      </c>
    </row>
    <row r="170" spans="1:18" x14ac:dyDescent="0.25">
      <c r="A170" s="29" t="s">
        <v>1540</v>
      </c>
      <c r="B170" s="29" t="s">
        <v>999</v>
      </c>
      <c r="C170" s="29" t="s">
        <v>1000</v>
      </c>
      <c r="D170" s="29" t="s">
        <v>943</v>
      </c>
      <c r="E170" s="29" t="s">
        <v>944</v>
      </c>
      <c r="F170" s="29" t="s">
        <v>989</v>
      </c>
      <c r="G170" s="29" t="s">
        <v>990</v>
      </c>
      <c r="H170" s="29" t="s">
        <v>990</v>
      </c>
      <c r="I170" s="29" t="s">
        <v>1585</v>
      </c>
      <c r="J170" s="29" t="s">
        <v>1507</v>
      </c>
      <c r="K170" s="29" t="s">
        <v>1001</v>
      </c>
      <c r="L170" s="29" t="s">
        <v>1002</v>
      </c>
      <c r="M170" s="29" t="s">
        <v>1003</v>
      </c>
      <c r="N170" s="29" t="s">
        <v>1004</v>
      </c>
      <c r="O170" s="29">
        <v>543621</v>
      </c>
      <c r="P170" s="29">
        <v>190647</v>
      </c>
      <c r="Q170" s="29">
        <v>51.596366000000003</v>
      </c>
      <c r="R170" s="29">
        <v>7.2108948000000006E-2</v>
      </c>
    </row>
    <row r="171" spans="1:18" x14ac:dyDescent="0.25">
      <c r="A171" s="29" t="s">
        <v>1540</v>
      </c>
      <c r="B171" s="29" t="s">
        <v>1005</v>
      </c>
      <c r="C171" s="29" t="s">
        <v>1006</v>
      </c>
      <c r="D171" s="29" t="s">
        <v>943</v>
      </c>
      <c r="E171" s="29" t="s">
        <v>944</v>
      </c>
      <c r="F171" s="29" t="s">
        <v>989</v>
      </c>
      <c r="G171" s="29" t="s">
        <v>990</v>
      </c>
      <c r="H171" s="29" t="s">
        <v>990</v>
      </c>
      <c r="I171" s="29" t="s">
        <v>1585</v>
      </c>
      <c r="J171" s="29" t="s">
        <v>1507</v>
      </c>
      <c r="K171" s="29" t="s">
        <v>1007</v>
      </c>
      <c r="L171" s="29" t="s">
        <v>1008</v>
      </c>
      <c r="M171" s="29" t="s">
        <v>1009</v>
      </c>
      <c r="N171" s="29" t="s">
        <v>1010</v>
      </c>
      <c r="O171" s="29">
        <v>542982</v>
      </c>
      <c r="P171" s="29">
        <v>190347</v>
      </c>
      <c r="Q171" s="29">
        <v>51.593831999999999</v>
      </c>
      <c r="R171" s="29">
        <v>6.2767795000000001E-2</v>
      </c>
    </row>
    <row r="172" spans="1:18" x14ac:dyDescent="0.25">
      <c r="A172" s="29" t="s">
        <v>1540</v>
      </c>
      <c r="B172" s="29" t="s">
        <v>1011</v>
      </c>
      <c r="C172" s="29" t="s">
        <v>1012</v>
      </c>
      <c r="D172" s="29" t="s">
        <v>943</v>
      </c>
      <c r="E172" s="29" t="s">
        <v>944</v>
      </c>
      <c r="F172" s="29" t="s">
        <v>989</v>
      </c>
      <c r="G172" s="29" t="s">
        <v>990</v>
      </c>
      <c r="H172" s="29" t="s">
        <v>990</v>
      </c>
      <c r="I172" s="29" t="s">
        <v>1585</v>
      </c>
      <c r="J172" s="29" t="s">
        <v>1507</v>
      </c>
      <c r="K172" s="29" t="s">
        <v>1013</v>
      </c>
      <c r="L172" s="29" t="s">
        <v>990</v>
      </c>
      <c r="M172" s="29" t="s">
        <v>1014</v>
      </c>
      <c r="N172" s="29" t="s">
        <v>1015</v>
      </c>
      <c r="O172" s="29">
        <v>544453</v>
      </c>
      <c r="P172" s="29">
        <v>191094</v>
      </c>
      <c r="Q172" s="29">
        <v>51.600169999999999</v>
      </c>
      <c r="R172" s="29">
        <v>8.4296185999999995E-2</v>
      </c>
    </row>
    <row r="173" spans="1:18" x14ac:dyDescent="0.25">
      <c r="A173" s="29" t="s">
        <v>1540</v>
      </c>
      <c r="B173" s="29" t="s">
        <v>1027</v>
      </c>
      <c r="C173" s="29" t="s">
        <v>1028</v>
      </c>
      <c r="D173" s="29" t="s">
        <v>943</v>
      </c>
      <c r="E173" s="29" t="s">
        <v>944</v>
      </c>
      <c r="F173" s="29" t="s">
        <v>989</v>
      </c>
      <c r="G173" s="29" t="s">
        <v>990</v>
      </c>
      <c r="H173" s="29" t="s">
        <v>990</v>
      </c>
      <c r="I173" s="29" t="s">
        <v>1585</v>
      </c>
      <c r="J173" s="29" t="s">
        <v>1507</v>
      </c>
      <c r="K173" s="29" t="s">
        <v>1029</v>
      </c>
      <c r="L173" s="29" t="s">
        <v>1030</v>
      </c>
      <c r="M173" s="29" t="s">
        <v>1031</v>
      </c>
      <c r="N173" s="29" t="s">
        <v>1032</v>
      </c>
      <c r="O173" s="29">
        <v>545822</v>
      </c>
      <c r="P173" s="29">
        <v>191978</v>
      </c>
      <c r="Q173" s="29">
        <v>51.607759999999999</v>
      </c>
      <c r="R173" s="29">
        <v>0.10441554</v>
      </c>
    </row>
    <row r="174" spans="1:18" x14ac:dyDescent="0.25">
      <c r="A174" s="29" t="s">
        <v>1540</v>
      </c>
      <c r="B174" s="29" t="s">
        <v>1033</v>
      </c>
      <c r="C174" s="29" t="s">
        <v>1034</v>
      </c>
      <c r="D174" s="29" t="s">
        <v>943</v>
      </c>
      <c r="E174" s="29" t="s">
        <v>944</v>
      </c>
      <c r="F174" s="29" t="s">
        <v>989</v>
      </c>
      <c r="G174" s="29" t="s">
        <v>990</v>
      </c>
      <c r="H174" s="29" t="s">
        <v>990</v>
      </c>
      <c r="I174" s="29" t="s">
        <v>1585</v>
      </c>
      <c r="J174" s="29" t="s">
        <v>1507</v>
      </c>
      <c r="K174" s="29" t="s">
        <v>1029</v>
      </c>
      <c r="L174" s="29" t="s">
        <v>1030</v>
      </c>
      <c r="M174" s="29" t="s">
        <v>1031</v>
      </c>
      <c r="N174" s="29" t="s">
        <v>1032</v>
      </c>
      <c r="O174" s="29">
        <v>545822</v>
      </c>
      <c r="P174" s="29">
        <v>191978</v>
      </c>
      <c r="Q174" s="29">
        <v>51.607759999999999</v>
      </c>
      <c r="R174" s="29">
        <v>0.10441554</v>
      </c>
    </row>
    <row r="175" spans="1:18" x14ac:dyDescent="0.25">
      <c r="A175" s="29" t="s">
        <v>1540</v>
      </c>
      <c r="B175" s="29" t="s">
        <v>1035</v>
      </c>
      <c r="C175" s="29" t="s">
        <v>1036</v>
      </c>
      <c r="D175" s="29" t="s">
        <v>943</v>
      </c>
      <c r="E175" s="29" t="s">
        <v>944</v>
      </c>
      <c r="F175" s="29" t="s">
        <v>1037</v>
      </c>
      <c r="G175" s="29" t="s">
        <v>1038</v>
      </c>
      <c r="H175" s="29" t="s">
        <v>1038</v>
      </c>
      <c r="I175" s="29" t="s">
        <v>1586</v>
      </c>
      <c r="J175" s="29" t="s">
        <v>1507</v>
      </c>
      <c r="K175" s="29" t="s">
        <v>1039</v>
      </c>
      <c r="L175" s="29" t="s">
        <v>1040</v>
      </c>
      <c r="M175" s="29" t="s">
        <v>1041</v>
      </c>
      <c r="N175" s="29" t="s">
        <v>1042</v>
      </c>
      <c r="O175" s="29">
        <v>544820</v>
      </c>
      <c r="P175" s="29">
        <v>188524</v>
      </c>
      <c r="Q175" s="29">
        <v>51.576982999999998</v>
      </c>
      <c r="R175" s="29">
        <v>8.8531907000000007E-2</v>
      </c>
    </row>
    <row r="176" spans="1:18" x14ac:dyDescent="0.25">
      <c r="A176" s="29" t="s">
        <v>1540</v>
      </c>
      <c r="B176" s="29" t="s">
        <v>1048</v>
      </c>
      <c r="C176" s="29" t="s">
        <v>1049</v>
      </c>
      <c r="D176" s="29" t="s">
        <v>943</v>
      </c>
      <c r="E176" s="29" t="s">
        <v>944</v>
      </c>
      <c r="F176" s="29" t="s">
        <v>1037</v>
      </c>
      <c r="G176" s="29" t="s">
        <v>1038</v>
      </c>
      <c r="H176" s="29" t="s">
        <v>1038</v>
      </c>
      <c r="I176" s="29" t="s">
        <v>1586</v>
      </c>
      <c r="J176" s="29" t="s">
        <v>1507</v>
      </c>
      <c r="K176" s="29" t="s">
        <v>1050</v>
      </c>
      <c r="L176" s="29" t="s">
        <v>1051</v>
      </c>
      <c r="M176" s="29" t="s">
        <v>1052</v>
      </c>
      <c r="N176" s="29" t="s">
        <v>1053</v>
      </c>
      <c r="O176" s="29">
        <v>546331</v>
      </c>
      <c r="P176" s="29">
        <v>187526</v>
      </c>
      <c r="Q176" s="29">
        <v>51.567625999999997</v>
      </c>
      <c r="R176" s="29">
        <v>0.10990630999999999</v>
      </c>
    </row>
    <row r="177" spans="1:18" x14ac:dyDescent="0.25">
      <c r="A177" s="29" t="s">
        <v>1540</v>
      </c>
      <c r="B177" s="29" t="s">
        <v>1054</v>
      </c>
      <c r="C177" s="29" t="s">
        <v>1055</v>
      </c>
      <c r="D177" s="29" t="s">
        <v>943</v>
      </c>
      <c r="E177" s="29" t="s">
        <v>944</v>
      </c>
      <c r="F177" s="29" t="s">
        <v>1037</v>
      </c>
      <c r="G177" s="29" t="s">
        <v>1038</v>
      </c>
      <c r="H177" s="29" t="s">
        <v>1038</v>
      </c>
      <c r="I177" s="29" t="s">
        <v>1586</v>
      </c>
      <c r="J177" s="29" t="s">
        <v>1507</v>
      </c>
      <c r="K177" s="29" t="s">
        <v>1056</v>
      </c>
      <c r="L177" s="29" t="s">
        <v>1038</v>
      </c>
      <c r="M177" s="29" t="s">
        <v>1057</v>
      </c>
      <c r="N177" s="29" t="s">
        <v>1058</v>
      </c>
      <c r="O177" s="29">
        <v>545438</v>
      </c>
      <c r="P177" s="29">
        <v>187037</v>
      </c>
      <c r="Q177" s="29">
        <v>51.563462999999999</v>
      </c>
      <c r="R177" s="29">
        <v>9.6829019000000002E-2</v>
      </c>
    </row>
    <row r="178" spans="1:18" x14ac:dyDescent="0.25">
      <c r="A178" s="29" t="s">
        <v>1540</v>
      </c>
      <c r="B178" s="29" t="s">
        <v>1059</v>
      </c>
      <c r="C178" s="29" t="s">
        <v>1060</v>
      </c>
      <c r="D178" s="29" t="s">
        <v>943</v>
      </c>
      <c r="E178" s="29" t="s">
        <v>944</v>
      </c>
      <c r="F178" s="29" t="s">
        <v>1037</v>
      </c>
      <c r="G178" s="29" t="s">
        <v>1038</v>
      </c>
      <c r="H178" s="29" t="s">
        <v>1038</v>
      </c>
      <c r="I178" s="29" t="s">
        <v>1586</v>
      </c>
      <c r="J178" s="29" t="s">
        <v>1507</v>
      </c>
      <c r="K178" s="29" t="s">
        <v>1061</v>
      </c>
      <c r="L178" s="29" t="s">
        <v>1038</v>
      </c>
      <c r="M178" s="29" t="s">
        <v>1062</v>
      </c>
      <c r="N178" s="29" t="s">
        <v>1063</v>
      </c>
      <c r="O178" s="29">
        <v>545249</v>
      </c>
      <c r="P178" s="29">
        <v>187246</v>
      </c>
      <c r="Q178" s="29">
        <v>51.565389000000003</v>
      </c>
      <c r="R178" s="29">
        <v>9.4190582999999994E-2</v>
      </c>
    </row>
    <row r="179" spans="1:18" x14ac:dyDescent="0.25">
      <c r="A179" s="29" t="s">
        <v>1540</v>
      </c>
      <c r="B179" s="29" t="s">
        <v>1064</v>
      </c>
      <c r="C179" s="29" t="s">
        <v>1065</v>
      </c>
      <c r="D179" s="29" t="s">
        <v>943</v>
      </c>
      <c r="E179" s="29" t="s">
        <v>944</v>
      </c>
      <c r="F179" s="29" t="s">
        <v>1037</v>
      </c>
      <c r="G179" s="29" t="s">
        <v>1038</v>
      </c>
      <c r="H179" s="29" t="s">
        <v>1038</v>
      </c>
      <c r="I179" s="29" t="s">
        <v>1586</v>
      </c>
      <c r="J179" s="29" t="s">
        <v>1507</v>
      </c>
      <c r="K179" s="29" t="s">
        <v>1066</v>
      </c>
      <c r="L179" s="29" t="s">
        <v>1051</v>
      </c>
      <c r="M179" s="29" t="s">
        <v>1067</v>
      </c>
      <c r="N179" s="29" t="s">
        <v>1068</v>
      </c>
      <c r="O179" s="29">
        <v>546598</v>
      </c>
      <c r="P179" s="29">
        <v>187054</v>
      </c>
      <c r="Q179" s="29">
        <v>51.563316</v>
      </c>
      <c r="R179" s="29">
        <v>0.11355912999999999</v>
      </c>
    </row>
    <row r="180" spans="1:18" x14ac:dyDescent="0.25">
      <c r="A180" s="29" t="s">
        <v>1540</v>
      </c>
      <c r="B180" s="29" t="s">
        <v>1069</v>
      </c>
      <c r="C180" s="29" t="s">
        <v>1070</v>
      </c>
      <c r="D180" s="29" t="s">
        <v>943</v>
      </c>
      <c r="E180" s="29" t="s">
        <v>944</v>
      </c>
      <c r="F180" s="29" t="s">
        <v>1037</v>
      </c>
      <c r="G180" s="29" t="s">
        <v>1038</v>
      </c>
      <c r="H180" s="29" t="s">
        <v>1038</v>
      </c>
      <c r="I180" s="29" t="s">
        <v>1586</v>
      </c>
      <c r="J180" s="29" t="s">
        <v>1507</v>
      </c>
      <c r="K180" s="29" t="s">
        <v>1071</v>
      </c>
      <c r="L180" s="29" t="s">
        <v>1051</v>
      </c>
      <c r="M180" s="29" t="s">
        <v>1072</v>
      </c>
      <c r="N180" s="29" t="s">
        <v>1073</v>
      </c>
      <c r="O180" s="29">
        <v>546532</v>
      </c>
      <c r="P180" s="29">
        <v>187121</v>
      </c>
      <c r="Q180" s="29">
        <v>51.563935000000001</v>
      </c>
      <c r="R180" s="29">
        <v>0.11263556</v>
      </c>
    </row>
    <row r="181" spans="1:18" x14ac:dyDescent="0.25">
      <c r="A181" s="29" t="s">
        <v>1540</v>
      </c>
      <c r="B181" s="29" t="s">
        <v>1074</v>
      </c>
      <c r="C181" s="29" t="s">
        <v>1075</v>
      </c>
      <c r="D181" s="29" t="s">
        <v>943</v>
      </c>
      <c r="E181" s="29" t="s">
        <v>944</v>
      </c>
      <c r="F181" s="29" t="s">
        <v>1037</v>
      </c>
      <c r="G181" s="29" t="s">
        <v>1038</v>
      </c>
      <c r="H181" s="29" t="s">
        <v>1038</v>
      </c>
      <c r="I181" s="29" t="s">
        <v>1586</v>
      </c>
      <c r="J181" s="29" t="s">
        <v>1507</v>
      </c>
      <c r="K181" s="29" t="s">
        <v>1076</v>
      </c>
      <c r="L181" s="29" t="s">
        <v>528</v>
      </c>
      <c r="M181" s="29" t="s">
        <v>1077</v>
      </c>
      <c r="N181" s="29" t="s">
        <v>1078</v>
      </c>
      <c r="O181" s="29">
        <v>547352</v>
      </c>
      <c r="P181" s="29">
        <v>188216</v>
      </c>
      <c r="Q181" s="29">
        <v>51.573560000000001</v>
      </c>
      <c r="R181" s="29">
        <v>0.12491581</v>
      </c>
    </row>
    <row r="182" spans="1:18" x14ac:dyDescent="0.25">
      <c r="A182" s="29" t="s">
        <v>1540</v>
      </c>
      <c r="B182" s="29" t="s">
        <v>1079</v>
      </c>
      <c r="C182" s="29" t="s">
        <v>92</v>
      </c>
      <c r="D182" s="29" t="s">
        <v>943</v>
      </c>
      <c r="E182" s="29" t="s">
        <v>944</v>
      </c>
      <c r="F182" s="29" t="s">
        <v>1037</v>
      </c>
      <c r="G182" s="29" t="s">
        <v>1038</v>
      </c>
      <c r="H182" s="29" t="s">
        <v>1038</v>
      </c>
      <c r="I182" s="29" t="s">
        <v>1586</v>
      </c>
      <c r="J182" s="29" t="s">
        <v>1509</v>
      </c>
      <c r="K182" s="29" t="s">
        <v>1080</v>
      </c>
      <c r="L182" s="29" t="s">
        <v>528</v>
      </c>
      <c r="M182" s="29" t="s">
        <v>1081</v>
      </c>
      <c r="N182" s="29" t="s">
        <v>1082</v>
      </c>
      <c r="O182" s="29">
        <v>547178</v>
      </c>
      <c r="P182" s="29">
        <v>188535</v>
      </c>
      <c r="Q182" s="29">
        <v>51.576472000000003</v>
      </c>
      <c r="R182" s="29">
        <v>0.12254036</v>
      </c>
    </row>
    <row r="183" spans="1:18" x14ac:dyDescent="0.25">
      <c r="A183" s="29" t="s">
        <v>1540</v>
      </c>
      <c r="B183" s="29" t="s">
        <v>1128</v>
      </c>
      <c r="C183" s="29" t="s">
        <v>1129</v>
      </c>
      <c r="D183" s="29" t="s">
        <v>943</v>
      </c>
      <c r="E183" s="29" t="s">
        <v>944</v>
      </c>
      <c r="F183" s="29" t="s">
        <v>1085</v>
      </c>
      <c r="G183" s="29" t="s">
        <v>1086</v>
      </c>
      <c r="H183" s="29" t="s">
        <v>1086</v>
      </c>
      <c r="I183" s="29" t="s">
        <v>1587</v>
      </c>
      <c r="J183" s="29" t="s">
        <v>1509</v>
      </c>
      <c r="K183" s="29" t="s">
        <v>1130</v>
      </c>
      <c r="L183" s="29" t="s">
        <v>1131</v>
      </c>
      <c r="M183" s="29" t="s">
        <v>1132</v>
      </c>
      <c r="N183" s="29" t="s">
        <v>1133</v>
      </c>
      <c r="O183" s="29">
        <v>540897</v>
      </c>
      <c r="P183" s="29">
        <v>191927</v>
      </c>
      <c r="Q183" s="29">
        <v>51.608555000000003</v>
      </c>
      <c r="R183" s="29">
        <v>3.3322327999999998E-2</v>
      </c>
    </row>
    <row r="184" spans="1:18" x14ac:dyDescent="0.25">
      <c r="A184" s="29" t="s">
        <v>1540</v>
      </c>
      <c r="B184" s="29" t="s">
        <v>1083</v>
      </c>
      <c r="C184" s="29" t="s">
        <v>1084</v>
      </c>
      <c r="D184" s="29" t="s">
        <v>943</v>
      </c>
      <c r="E184" s="29" t="s">
        <v>944</v>
      </c>
      <c r="F184" s="29" t="s">
        <v>1085</v>
      </c>
      <c r="G184" s="29" t="s">
        <v>1086</v>
      </c>
      <c r="H184" s="29" t="s">
        <v>1086</v>
      </c>
      <c r="I184" s="29" t="s">
        <v>1587</v>
      </c>
      <c r="J184" s="29" t="s">
        <v>1507</v>
      </c>
      <c r="K184" s="29" t="s">
        <v>1087</v>
      </c>
      <c r="L184" s="29" t="s">
        <v>1088</v>
      </c>
      <c r="M184" s="29" t="s">
        <v>1089</v>
      </c>
      <c r="N184" s="29" t="s">
        <v>1090</v>
      </c>
      <c r="O184" s="29">
        <v>540453</v>
      </c>
      <c r="P184" s="29">
        <v>188526</v>
      </c>
      <c r="Q184" s="29">
        <v>51.578105000000001</v>
      </c>
      <c r="R184" s="29">
        <v>2.5554684000000001E-2</v>
      </c>
    </row>
    <row r="185" spans="1:18" x14ac:dyDescent="0.25">
      <c r="A185" s="29" t="s">
        <v>1540</v>
      </c>
      <c r="B185" s="29" t="s">
        <v>1091</v>
      </c>
      <c r="C185" s="29" t="s">
        <v>1092</v>
      </c>
      <c r="D185" s="29" t="s">
        <v>943</v>
      </c>
      <c r="E185" s="29" t="s">
        <v>944</v>
      </c>
      <c r="F185" s="29" t="s">
        <v>1085</v>
      </c>
      <c r="G185" s="29" t="s">
        <v>1086</v>
      </c>
      <c r="H185" s="29" t="s">
        <v>1086</v>
      </c>
      <c r="I185" s="29" t="s">
        <v>1587</v>
      </c>
      <c r="J185" s="29" t="s">
        <v>1507</v>
      </c>
      <c r="K185" s="29" t="s">
        <v>1093</v>
      </c>
      <c r="L185" s="29" t="s">
        <v>1088</v>
      </c>
      <c r="M185" s="29" t="s">
        <v>1094</v>
      </c>
      <c r="N185" s="29" t="s">
        <v>1095</v>
      </c>
      <c r="O185" s="29">
        <v>540289</v>
      </c>
      <c r="P185" s="29">
        <v>188521</v>
      </c>
      <c r="Q185" s="29">
        <v>51.578100999999997</v>
      </c>
      <c r="R185" s="29">
        <v>2.3187508999999999E-2</v>
      </c>
    </row>
    <row r="186" spans="1:18" x14ac:dyDescent="0.25">
      <c r="A186" s="29" t="s">
        <v>1540</v>
      </c>
      <c r="B186" s="29" t="s">
        <v>1096</v>
      </c>
      <c r="C186" s="29" t="s">
        <v>1097</v>
      </c>
      <c r="D186" s="29" t="s">
        <v>943</v>
      </c>
      <c r="E186" s="29" t="s">
        <v>944</v>
      </c>
      <c r="F186" s="29" t="s">
        <v>1085</v>
      </c>
      <c r="G186" s="29" t="s">
        <v>1086</v>
      </c>
      <c r="H186" s="29" t="s">
        <v>1086</v>
      </c>
      <c r="I186" s="29" t="s">
        <v>1587</v>
      </c>
      <c r="J186" s="29" t="s">
        <v>1507</v>
      </c>
      <c r="K186" s="29" t="s">
        <v>1098</v>
      </c>
      <c r="L186" s="29" t="s">
        <v>1099</v>
      </c>
      <c r="M186" s="29" t="s">
        <v>1100</v>
      </c>
      <c r="N186" s="29" t="s">
        <v>1101</v>
      </c>
      <c r="O186" s="29">
        <v>541394</v>
      </c>
      <c r="P186" s="29">
        <v>186612</v>
      </c>
      <c r="Q186" s="29">
        <v>51.560670999999999</v>
      </c>
      <c r="R186" s="29">
        <v>3.8356031999999998E-2</v>
      </c>
    </row>
    <row r="187" spans="1:18" x14ac:dyDescent="0.25">
      <c r="A187" s="29" t="s">
        <v>1540</v>
      </c>
      <c r="B187" s="29" t="s">
        <v>1102</v>
      </c>
      <c r="C187" s="29" t="s">
        <v>1103</v>
      </c>
      <c r="D187" s="29" t="s">
        <v>943</v>
      </c>
      <c r="E187" s="29" t="s">
        <v>944</v>
      </c>
      <c r="F187" s="29" t="s">
        <v>1085</v>
      </c>
      <c r="G187" s="29" t="s">
        <v>1086</v>
      </c>
      <c r="H187" s="29" t="s">
        <v>1086</v>
      </c>
      <c r="I187" s="29" t="s">
        <v>1587</v>
      </c>
      <c r="J187" s="29" t="s">
        <v>1507</v>
      </c>
      <c r="K187" s="29" t="s">
        <v>1104</v>
      </c>
      <c r="L187" s="29" t="s">
        <v>1105</v>
      </c>
      <c r="M187" s="29" t="s">
        <v>1106</v>
      </c>
      <c r="N187" s="29" t="s">
        <v>1107</v>
      </c>
      <c r="O187" s="29">
        <v>540404</v>
      </c>
      <c r="P187" s="29">
        <v>190279</v>
      </c>
      <c r="Q187" s="29">
        <v>51.593868999999998</v>
      </c>
      <c r="R187" s="29">
        <v>2.554851E-2</v>
      </c>
    </row>
    <row r="188" spans="1:18" x14ac:dyDescent="0.25">
      <c r="A188" s="29" t="s">
        <v>1540</v>
      </c>
      <c r="B188" s="29" t="s">
        <v>1108</v>
      </c>
      <c r="C188" s="29" t="s">
        <v>1109</v>
      </c>
      <c r="D188" s="29" t="s">
        <v>943</v>
      </c>
      <c r="E188" s="29" t="s">
        <v>944</v>
      </c>
      <c r="F188" s="29" t="s">
        <v>1085</v>
      </c>
      <c r="G188" s="29" t="s">
        <v>1086</v>
      </c>
      <c r="H188" s="29" t="s">
        <v>1086</v>
      </c>
      <c r="I188" s="29" t="s">
        <v>1587</v>
      </c>
      <c r="J188" s="29" t="s">
        <v>1507</v>
      </c>
      <c r="K188" s="29" t="s">
        <v>1110</v>
      </c>
      <c r="L188" s="29" t="s">
        <v>1105</v>
      </c>
      <c r="M188" s="29" t="s">
        <v>1106</v>
      </c>
      <c r="N188" s="29" t="s">
        <v>1107</v>
      </c>
      <c r="O188" s="29">
        <v>540404</v>
      </c>
      <c r="P188" s="29">
        <v>190279</v>
      </c>
      <c r="Q188" s="29">
        <v>51.593868999999998</v>
      </c>
      <c r="R188" s="29">
        <v>2.554851E-2</v>
      </c>
    </row>
    <row r="189" spans="1:18" x14ac:dyDescent="0.25">
      <c r="A189" s="29" t="s">
        <v>1540</v>
      </c>
      <c r="B189" s="29" t="s">
        <v>1111</v>
      </c>
      <c r="C189" s="29" t="s">
        <v>1112</v>
      </c>
      <c r="D189" s="29" t="s">
        <v>943</v>
      </c>
      <c r="E189" s="29" t="s">
        <v>944</v>
      </c>
      <c r="F189" s="29" t="s">
        <v>1085</v>
      </c>
      <c r="G189" s="29" t="s">
        <v>1086</v>
      </c>
      <c r="H189" s="29" t="s">
        <v>1086</v>
      </c>
      <c r="I189" s="29" t="s">
        <v>1587</v>
      </c>
      <c r="J189" s="29" t="s">
        <v>1507</v>
      </c>
      <c r="K189" s="29" t="s">
        <v>1113</v>
      </c>
      <c r="L189" s="29" t="s">
        <v>1105</v>
      </c>
      <c r="M189" s="29" t="s">
        <v>1114</v>
      </c>
      <c r="N189" s="29" t="s">
        <v>1115</v>
      </c>
      <c r="O189" s="29">
        <v>540310</v>
      </c>
      <c r="P189" s="29">
        <v>190124</v>
      </c>
      <c r="Q189" s="29">
        <v>51.592500000000001</v>
      </c>
      <c r="R189" s="29">
        <v>2.4130467999999999E-2</v>
      </c>
    </row>
    <row r="190" spans="1:18" x14ac:dyDescent="0.25">
      <c r="A190" s="29" t="s">
        <v>1540</v>
      </c>
      <c r="B190" s="29" t="s">
        <v>1116</v>
      </c>
      <c r="C190" s="29" t="s">
        <v>1117</v>
      </c>
      <c r="D190" s="29" t="s">
        <v>943</v>
      </c>
      <c r="E190" s="29" t="s">
        <v>944</v>
      </c>
      <c r="F190" s="29" t="s">
        <v>1085</v>
      </c>
      <c r="G190" s="29" t="s">
        <v>1086</v>
      </c>
      <c r="H190" s="29" t="s">
        <v>1086</v>
      </c>
      <c r="I190" s="29" t="s">
        <v>1587</v>
      </c>
      <c r="J190" s="29" t="s">
        <v>1507</v>
      </c>
      <c r="K190" s="29" t="s">
        <v>1118</v>
      </c>
      <c r="L190" s="29" t="s">
        <v>1105</v>
      </c>
      <c r="M190" s="29" t="s">
        <v>1119</v>
      </c>
      <c r="N190" s="29" t="s">
        <v>1120</v>
      </c>
      <c r="O190" s="29">
        <v>540129</v>
      </c>
      <c r="P190" s="29">
        <v>190669</v>
      </c>
      <c r="Q190" s="29">
        <v>51.597442000000001</v>
      </c>
      <c r="R190" s="29">
        <v>2.1736756999999999E-2</v>
      </c>
    </row>
    <row r="191" spans="1:18" x14ac:dyDescent="0.25">
      <c r="A191" s="29" t="s">
        <v>1540</v>
      </c>
      <c r="B191" s="29" t="s">
        <v>1123</v>
      </c>
      <c r="C191" s="29" t="s">
        <v>1124</v>
      </c>
      <c r="D191" s="29" t="s">
        <v>943</v>
      </c>
      <c r="E191" s="29" t="s">
        <v>944</v>
      </c>
      <c r="F191" s="29" t="s">
        <v>1085</v>
      </c>
      <c r="G191" s="29" t="s">
        <v>1086</v>
      </c>
      <c r="H191" s="29" t="s">
        <v>1086</v>
      </c>
      <c r="I191" s="29" t="s">
        <v>1587</v>
      </c>
      <c r="J191" s="29" t="s">
        <v>1507</v>
      </c>
      <c r="K191" s="29" t="s">
        <v>1125</v>
      </c>
      <c r="L191" s="29" t="s">
        <v>948</v>
      </c>
      <c r="M191" s="29" t="s">
        <v>1126</v>
      </c>
      <c r="N191" s="29" t="s">
        <v>1127</v>
      </c>
      <c r="O191" s="29">
        <v>542206</v>
      </c>
      <c r="P191" s="29">
        <v>190038</v>
      </c>
      <c r="Q191" s="29">
        <v>51.591251999999997</v>
      </c>
      <c r="R191" s="29">
        <v>5.1447693000000003E-2</v>
      </c>
    </row>
    <row r="192" spans="1:18" x14ac:dyDescent="0.25">
      <c r="A192" s="29" t="s">
        <v>1540</v>
      </c>
      <c r="B192" s="29" t="s">
        <v>1134</v>
      </c>
      <c r="C192" s="29" t="s">
        <v>1135</v>
      </c>
      <c r="D192" s="29" t="s">
        <v>943</v>
      </c>
      <c r="E192" s="29" t="s">
        <v>944</v>
      </c>
      <c r="F192" s="29" t="s">
        <v>1085</v>
      </c>
      <c r="G192" s="29" t="s">
        <v>1086</v>
      </c>
      <c r="H192" s="29" t="s">
        <v>1086</v>
      </c>
      <c r="I192" s="29" t="s">
        <v>1587</v>
      </c>
      <c r="J192" s="29" t="s">
        <v>1507</v>
      </c>
      <c r="K192" s="29" t="s">
        <v>1136</v>
      </c>
      <c r="L192" s="29" t="s">
        <v>1131</v>
      </c>
      <c r="M192" s="29" t="s">
        <v>1137</v>
      </c>
      <c r="N192" s="29" t="s">
        <v>1138</v>
      </c>
      <c r="O192" s="29">
        <v>539982</v>
      </c>
      <c r="P192" s="29">
        <v>191888</v>
      </c>
      <c r="Q192" s="29">
        <v>51.608432000000001</v>
      </c>
      <c r="R192" s="29">
        <v>2.0101964E-2</v>
      </c>
    </row>
    <row r="193" spans="1:18" x14ac:dyDescent="0.25">
      <c r="A193" s="29" t="s">
        <v>1540</v>
      </c>
      <c r="B193" s="29" t="s">
        <v>1121</v>
      </c>
      <c r="C193" s="29" t="s">
        <v>1122</v>
      </c>
      <c r="D193" s="29" t="s">
        <v>943</v>
      </c>
      <c r="E193" s="29" t="s">
        <v>944</v>
      </c>
      <c r="F193" s="29" t="s">
        <v>1085</v>
      </c>
      <c r="G193" s="29" t="s">
        <v>1086</v>
      </c>
      <c r="H193" s="29" t="s">
        <v>1086</v>
      </c>
      <c r="I193" s="29" t="s">
        <v>1587</v>
      </c>
      <c r="J193" s="29" t="s">
        <v>1507</v>
      </c>
      <c r="K193" s="29" t="s">
        <v>1118</v>
      </c>
      <c r="L193" s="29" t="s">
        <v>1105</v>
      </c>
      <c r="M193" s="29" t="s">
        <v>1119</v>
      </c>
      <c r="N193" s="29" t="s">
        <v>1120</v>
      </c>
      <c r="O193" s="29">
        <v>540129</v>
      </c>
      <c r="P193" s="29">
        <v>190669</v>
      </c>
      <c r="Q193" s="29">
        <v>51.597442000000001</v>
      </c>
      <c r="R193" s="29">
        <v>2.1736756999999999E-2</v>
      </c>
    </row>
    <row r="194" spans="1:18" x14ac:dyDescent="0.25">
      <c r="A194" s="29" t="s">
        <v>1540</v>
      </c>
      <c r="B194" s="29" t="s">
        <v>1139</v>
      </c>
      <c r="C194" s="29" t="s">
        <v>1140</v>
      </c>
      <c r="D194" s="29" t="s">
        <v>943</v>
      </c>
      <c r="E194" s="29" t="s">
        <v>944</v>
      </c>
      <c r="F194" s="29" t="s">
        <v>1141</v>
      </c>
      <c r="G194" s="29" t="s">
        <v>1142</v>
      </c>
      <c r="H194" s="29" t="s">
        <v>1142</v>
      </c>
      <c r="I194" s="29" t="s">
        <v>1588</v>
      </c>
      <c r="J194" s="29" t="s">
        <v>1507</v>
      </c>
      <c r="K194" s="29" t="s">
        <v>1143</v>
      </c>
      <c r="L194" s="29" t="s">
        <v>948</v>
      </c>
      <c r="M194" s="29" t="s">
        <v>1144</v>
      </c>
      <c r="N194" s="29" t="s">
        <v>1145</v>
      </c>
      <c r="O194" s="29">
        <v>543897</v>
      </c>
      <c r="P194" s="29">
        <v>186254</v>
      </c>
      <c r="Q194" s="29">
        <v>51.556821999999997</v>
      </c>
      <c r="R194" s="29">
        <v>7.4292691999999994E-2</v>
      </c>
    </row>
    <row r="195" spans="1:18" x14ac:dyDescent="0.25">
      <c r="A195" s="29" t="s">
        <v>1540</v>
      </c>
      <c r="B195" s="29" t="s">
        <v>1151</v>
      </c>
      <c r="C195" s="29" t="s">
        <v>1152</v>
      </c>
      <c r="D195" s="29" t="s">
        <v>943</v>
      </c>
      <c r="E195" s="29" t="s">
        <v>944</v>
      </c>
      <c r="F195" s="29" t="s">
        <v>1141</v>
      </c>
      <c r="G195" s="29" t="s">
        <v>1142</v>
      </c>
      <c r="H195" s="29" t="s">
        <v>1142</v>
      </c>
      <c r="I195" s="29" t="s">
        <v>1588</v>
      </c>
      <c r="J195" s="29" t="s">
        <v>1507</v>
      </c>
      <c r="K195" s="29" t="s">
        <v>1148</v>
      </c>
      <c r="L195" s="29" t="s">
        <v>948</v>
      </c>
      <c r="M195" s="29" t="s">
        <v>1149</v>
      </c>
      <c r="N195" s="29" t="s">
        <v>1150</v>
      </c>
      <c r="O195" s="29">
        <v>544106</v>
      </c>
      <c r="P195" s="29">
        <v>185110</v>
      </c>
      <c r="Q195" s="29">
        <v>51.546489000000001</v>
      </c>
      <c r="R195" s="29">
        <v>7.6837077000000004E-2</v>
      </c>
    </row>
    <row r="196" spans="1:18" x14ac:dyDescent="0.25">
      <c r="A196" s="29" t="s">
        <v>1540</v>
      </c>
      <c r="B196" s="29" t="s">
        <v>1153</v>
      </c>
      <c r="C196" s="29" t="s">
        <v>1154</v>
      </c>
      <c r="D196" s="29" t="s">
        <v>943</v>
      </c>
      <c r="E196" s="29" t="s">
        <v>944</v>
      </c>
      <c r="F196" s="29" t="s">
        <v>1141</v>
      </c>
      <c r="G196" s="29" t="s">
        <v>1142</v>
      </c>
      <c r="H196" s="29" t="s">
        <v>1142</v>
      </c>
      <c r="I196" s="29" t="s">
        <v>1588</v>
      </c>
      <c r="J196" s="29" t="s">
        <v>1507</v>
      </c>
      <c r="K196" s="29" t="s">
        <v>1155</v>
      </c>
      <c r="L196" s="29" t="s">
        <v>948</v>
      </c>
      <c r="M196" s="29" t="s">
        <v>1156</v>
      </c>
      <c r="N196" s="29" t="s">
        <v>1157</v>
      </c>
      <c r="O196" s="29">
        <v>543991</v>
      </c>
      <c r="P196" s="29">
        <v>185477</v>
      </c>
      <c r="Q196" s="29">
        <v>51.549816</v>
      </c>
      <c r="R196" s="29">
        <v>7.5329842999999994E-2</v>
      </c>
    </row>
    <row r="197" spans="1:18" x14ac:dyDescent="0.25">
      <c r="A197" s="29" t="s">
        <v>1540</v>
      </c>
      <c r="B197" s="29" t="s">
        <v>1146</v>
      </c>
      <c r="C197" s="29" t="s">
        <v>1147</v>
      </c>
      <c r="D197" s="29" t="s">
        <v>943</v>
      </c>
      <c r="E197" s="29" t="s">
        <v>944</v>
      </c>
      <c r="F197" s="29" t="s">
        <v>1141</v>
      </c>
      <c r="G197" s="29" t="s">
        <v>1142</v>
      </c>
      <c r="H197" s="29" t="s">
        <v>1142</v>
      </c>
      <c r="I197" s="29" t="s">
        <v>1588</v>
      </c>
      <c r="J197" s="29" t="s">
        <v>1509</v>
      </c>
      <c r="K197" s="29" t="s">
        <v>1148</v>
      </c>
      <c r="L197" s="29" t="s">
        <v>948</v>
      </c>
      <c r="M197" s="29" t="s">
        <v>1149</v>
      </c>
      <c r="N197" s="29" t="s">
        <v>1150</v>
      </c>
      <c r="O197" s="29">
        <v>544106</v>
      </c>
      <c r="P197" s="29">
        <v>185110</v>
      </c>
      <c r="Q197" s="29">
        <v>51.546489000000001</v>
      </c>
      <c r="R197" s="29">
        <v>7.6837077000000004E-2</v>
      </c>
    </row>
    <row r="198" spans="1:18" x14ac:dyDescent="0.25">
      <c r="A198" s="29" t="s">
        <v>1540</v>
      </c>
      <c r="B198" s="29" t="s">
        <v>1158</v>
      </c>
      <c r="C198" s="29" t="s">
        <v>1159</v>
      </c>
      <c r="D198" s="29" t="s">
        <v>943</v>
      </c>
      <c r="E198" s="29" t="s">
        <v>944</v>
      </c>
      <c r="F198" s="29" t="s">
        <v>1141</v>
      </c>
      <c r="G198" s="29" t="s">
        <v>1142</v>
      </c>
      <c r="H198" s="29" t="s">
        <v>1142</v>
      </c>
      <c r="I198" s="29" t="s">
        <v>1588</v>
      </c>
      <c r="J198" s="29" t="s">
        <v>1509</v>
      </c>
      <c r="K198" s="29" t="s">
        <v>1160</v>
      </c>
      <c r="L198" s="29" t="s">
        <v>1038</v>
      </c>
      <c r="M198" s="29" t="s">
        <v>1161</v>
      </c>
      <c r="N198" s="29" t="s">
        <v>1162</v>
      </c>
      <c r="O198" s="29">
        <v>545422</v>
      </c>
      <c r="P198" s="29">
        <v>186734</v>
      </c>
      <c r="Q198" s="29">
        <v>51.560744</v>
      </c>
      <c r="R198" s="29">
        <v>9.6473119999999996E-2</v>
      </c>
    </row>
    <row r="199" spans="1:18" x14ac:dyDescent="0.25">
      <c r="A199" s="29" t="s">
        <v>1540</v>
      </c>
      <c r="B199" s="29" t="s">
        <v>1021</v>
      </c>
      <c r="C199" s="29" t="s">
        <v>1022</v>
      </c>
      <c r="D199" s="29" t="s">
        <v>943</v>
      </c>
      <c r="E199" s="29" t="s">
        <v>944</v>
      </c>
      <c r="F199" s="29" t="s">
        <v>1524</v>
      </c>
      <c r="G199" s="29" t="s">
        <v>1525</v>
      </c>
      <c r="H199" s="29" t="s">
        <v>1589</v>
      </c>
      <c r="I199" s="29" t="s">
        <v>1590</v>
      </c>
      <c r="J199" s="29" t="s">
        <v>1507</v>
      </c>
      <c r="K199" s="29" t="s">
        <v>1023</v>
      </c>
      <c r="L199" s="29" t="s">
        <v>1024</v>
      </c>
      <c r="M199" s="29" t="s">
        <v>1025</v>
      </c>
      <c r="N199" s="29" t="s">
        <v>1026</v>
      </c>
      <c r="O199" s="29">
        <v>544572</v>
      </c>
      <c r="P199" s="29">
        <v>191321</v>
      </c>
      <c r="Q199" s="29">
        <v>51.602179</v>
      </c>
      <c r="R199" s="29">
        <v>8.6106632000000002E-2</v>
      </c>
    </row>
    <row r="200" spans="1:18" x14ac:dyDescent="0.25">
      <c r="A200" s="29" t="s">
        <v>1540</v>
      </c>
      <c r="B200" s="29" t="s">
        <v>1016</v>
      </c>
      <c r="C200" s="29" t="s">
        <v>1017</v>
      </c>
      <c r="D200" s="29" t="s">
        <v>943</v>
      </c>
      <c r="E200" s="29" t="s">
        <v>944</v>
      </c>
      <c r="F200" s="29" t="s">
        <v>1524</v>
      </c>
      <c r="G200" s="29" t="s">
        <v>1525</v>
      </c>
      <c r="H200" s="29" t="s">
        <v>1589</v>
      </c>
      <c r="I200" s="29" t="s">
        <v>1590</v>
      </c>
      <c r="J200" s="29" t="s">
        <v>1507</v>
      </c>
      <c r="K200" s="29" t="s">
        <v>1018</v>
      </c>
      <c r="L200" s="29" t="s">
        <v>990</v>
      </c>
      <c r="M200" s="29" t="s">
        <v>1019</v>
      </c>
      <c r="N200" s="29" t="s">
        <v>1020</v>
      </c>
      <c r="O200" s="29">
        <v>544435</v>
      </c>
      <c r="P200" s="29">
        <v>190476</v>
      </c>
      <c r="Q200" s="29">
        <v>51.594620999999997</v>
      </c>
      <c r="R200" s="29">
        <v>8.3782263999999995E-2</v>
      </c>
    </row>
    <row r="201" spans="1:18" x14ac:dyDescent="0.25">
      <c r="A201" s="29" t="s">
        <v>1540</v>
      </c>
      <c r="B201" s="29" t="s">
        <v>1043</v>
      </c>
      <c r="C201" s="29" t="s">
        <v>1044</v>
      </c>
      <c r="D201" s="29" t="s">
        <v>943</v>
      </c>
      <c r="E201" s="29" t="s">
        <v>944</v>
      </c>
      <c r="F201" s="29" t="s">
        <v>1524</v>
      </c>
      <c r="G201" s="29" t="s">
        <v>1525</v>
      </c>
      <c r="H201" s="29" t="s">
        <v>1589</v>
      </c>
      <c r="I201" s="29" t="s">
        <v>1590</v>
      </c>
      <c r="J201" s="29" t="s">
        <v>1507</v>
      </c>
      <c r="K201" s="29" t="s">
        <v>1045</v>
      </c>
      <c r="L201" s="29" t="s">
        <v>1040</v>
      </c>
      <c r="M201" s="29" t="s">
        <v>1046</v>
      </c>
      <c r="N201" s="29" t="s">
        <v>1047</v>
      </c>
      <c r="O201" s="29">
        <v>544654</v>
      </c>
      <c r="P201" s="29">
        <v>188447</v>
      </c>
      <c r="Q201" s="29">
        <v>51.576334000000003</v>
      </c>
      <c r="R201" s="29">
        <v>8.6106352999999997E-2</v>
      </c>
    </row>
    <row r="202" spans="1:18" x14ac:dyDescent="0.25">
      <c r="A202" s="29" t="s">
        <v>1540</v>
      </c>
      <c r="B202" s="29" t="s">
        <v>1163</v>
      </c>
      <c r="C202" s="29" t="s">
        <v>1164</v>
      </c>
      <c r="D202" s="29" t="s">
        <v>1165</v>
      </c>
      <c r="E202" s="29" t="s">
        <v>1166</v>
      </c>
      <c r="F202" s="29" t="s">
        <v>1167</v>
      </c>
      <c r="G202" s="29" t="s">
        <v>1168</v>
      </c>
      <c r="H202" s="29" t="s">
        <v>1591</v>
      </c>
      <c r="I202" s="29" t="s">
        <v>1592</v>
      </c>
      <c r="J202" s="29" t="s">
        <v>1507</v>
      </c>
      <c r="K202" s="29" t="s">
        <v>1169</v>
      </c>
      <c r="L202" s="29"/>
      <c r="M202" s="29" t="s">
        <v>1170</v>
      </c>
      <c r="N202" s="29" t="s">
        <v>1171</v>
      </c>
      <c r="O202" s="29">
        <v>534381</v>
      </c>
      <c r="P202" s="29">
        <v>182665</v>
      </c>
      <c r="Q202" s="29">
        <v>51.526916</v>
      </c>
      <c r="R202" s="29">
        <v>-6.4255604999999993E-2</v>
      </c>
    </row>
    <row r="203" spans="1:18" x14ac:dyDescent="0.25">
      <c r="A203" s="29" t="s">
        <v>1540</v>
      </c>
      <c r="B203" s="29" t="s">
        <v>1172</v>
      </c>
      <c r="C203" s="29" t="s">
        <v>1173</v>
      </c>
      <c r="D203" s="29" t="s">
        <v>1165</v>
      </c>
      <c r="E203" s="29" t="s">
        <v>1166</v>
      </c>
      <c r="F203" s="29" t="s">
        <v>1167</v>
      </c>
      <c r="G203" s="29" t="s">
        <v>1168</v>
      </c>
      <c r="H203" s="29" t="s">
        <v>1591</v>
      </c>
      <c r="I203" s="29" t="s">
        <v>1592</v>
      </c>
      <c r="J203" s="29" t="s">
        <v>1507</v>
      </c>
      <c r="K203" s="29" t="s">
        <v>1174</v>
      </c>
      <c r="L203" s="29"/>
      <c r="M203" s="29" t="s">
        <v>1175</v>
      </c>
      <c r="N203" s="29" t="s">
        <v>1176</v>
      </c>
      <c r="O203" s="29">
        <v>534907</v>
      </c>
      <c r="P203" s="29">
        <v>183175</v>
      </c>
      <c r="Q203" s="29">
        <v>51.531373000000002</v>
      </c>
      <c r="R203" s="29">
        <v>-5.6482689000000003E-2</v>
      </c>
    </row>
    <row r="204" spans="1:18" x14ac:dyDescent="0.25">
      <c r="A204" s="29" t="s">
        <v>1540</v>
      </c>
      <c r="B204" s="29" t="s">
        <v>1177</v>
      </c>
      <c r="C204" s="29" t="s">
        <v>1178</v>
      </c>
      <c r="D204" s="29" t="s">
        <v>1165</v>
      </c>
      <c r="E204" s="29" t="s">
        <v>1166</v>
      </c>
      <c r="F204" s="29" t="s">
        <v>1167</v>
      </c>
      <c r="G204" s="29" t="s">
        <v>1168</v>
      </c>
      <c r="H204" s="29" t="s">
        <v>1591</v>
      </c>
      <c r="I204" s="29" t="s">
        <v>1592</v>
      </c>
      <c r="J204" s="29" t="s">
        <v>1507</v>
      </c>
      <c r="K204" s="29" t="s">
        <v>1179</v>
      </c>
      <c r="L204" s="29"/>
      <c r="M204" s="29" t="s">
        <v>1180</v>
      </c>
      <c r="N204" s="29" t="s">
        <v>1181</v>
      </c>
      <c r="O204" s="29">
        <v>535420</v>
      </c>
      <c r="P204" s="29">
        <v>182859</v>
      </c>
      <c r="Q204" s="29">
        <v>51.528410999999998</v>
      </c>
      <c r="R204" s="29">
        <v>-4.9212931000000001E-2</v>
      </c>
    </row>
    <row r="205" spans="1:18" x14ac:dyDescent="0.25">
      <c r="A205" s="29" t="s">
        <v>1540</v>
      </c>
      <c r="B205" s="29" t="s">
        <v>1182</v>
      </c>
      <c r="C205" s="29" t="s">
        <v>1183</v>
      </c>
      <c r="D205" s="29" t="s">
        <v>1165</v>
      </c>
      <c r="E205" s="29" t="s">
        <v>1166</v>
      </c>
      <c r="F205" s="29" t="s">
        <v>1167</v>
      </c>
      <c r="G205" s="29" t="s">
        <v>1168</v>
      </c>
      <c r="H205" s="29" t="s">
        <v>1591</v>
      </c>
      <c r="I205" s="29" t="s">
        <v>1592</v>
      </c>
      <c r="J205" s="29" t="s">
        <v>1507</v>
      </c>
      <c r="K205" s="29" t="s">
        <v>1184</v>
      </c>
      <c r="L205" s="29"/>
      <c r="M205" s="29" t="s">
        <v>1185</v>
      </c>
      <c r="N205" s="29" t="s">
        <v>1186</v>
      </c>
      <c r="O205" s="29">
        <v>533683</v>
      </c>
      <c r="P205" s="29">
        <v>182924</v>
      </c>
      <c r="Q205" s="29">
        <v>51.529409000000001</v>
      </c>
      <c r="R205" s="29">
        <v>-7.4213118999999994E-2</v>
      </c>
    </row>
    <row r="206" spans="1:18" x14ac:dyDescent="0.25">
      <c r="A206" s="29" t="s">
        <v>1540</v>
      </c>
      <c r="B206" s="29" t="s">
        <v>1187</v>
      </c>
      <c r="C206" s="29" t="s">
        <v>1188</v>
      </c>
      <c r="D206" s="29" t="s">
        <v>1165</v>
      </c>
      <c r="E206" s="29" t="s">
        <v>1166</v>
      </c>
      <c r="F206" s="29" t="s">
        <v>1189</v>
      </c>
      <c r="G206" s="29" t="s">
        <v>1190</v>
      </c>
      <c r="H206" s="29" t="s">
        <v>1593</v>
      </c>
      <c r="I206" s="29" t="s">
        <v>1594</v>
      </c>
      <c r="J206" s="29" t="s">
        <v>1507</v>
      </c>
      <c r="K206" s="29" t="s">
        <v>1191</v>
      </c>
      <c r="L206" s="29"/>
      <c r="M206" s="29" t="s">
        <v>1192</v>
      </c>
      <c r="N206" s="29" t="s">
        <v>1193</v>
      </c>
      <c r="O206" s="29">
        <v>534066</v>
      </c>
      <c r="P206" s="29">
        <v>181571</v>
      </c>
      <c r="Q206" s="29">
        <v>51.517158999999999</v>
      </c>
      <c r="R206" s="29">
        <v>-6.9209514E-2</v>
      </c>
    </row>
    <row r="207" spans="1:18" x14ac:dyDescent="0.25">
      <c r="A207" s="29" t="s">
        <v>1540</v>
      </c>
      <c r="B207" s="29" t="s">
        <v>1194</v>
      </c>
      <c r="C207" s="29" t="s">
        <v>1195</v>
      </c>
      <c r="D207" s="29" t="s">
        <v>1165</v>
      </c>
      <c r="E207" s="29" t="s">
        <v>1166</v>
      </c>
      <c r="F207" s="29" t="s">
        <v>1189</v>
      </c>
      <c r="G207" s="29" t="s">
        <v>1190</v>
      </c>
      <c r="H207" s="29" t="s">
        <v>1593</v>
      </c>
      <c r="I207" s="29" t="s">
        <v>1594</v>
      </c>
      <c r="J207" s="29" t="s">
        <v>1507</v>
      </c>
      <c r="K207" s="29" t="s">
        <v>1196</v>
      </c>
      <c r="L207" s="29"/>
      <c r="M207" s="29" t="s">
        <v>1197</v>
      </c>
      <c r="N207" s="29" t="s">
        <v>1198</v>
      </c>
      <c r="O207" s="29">
        <v>534306</v>
      </c>
      <c r="P207" s="29">
        <v>182311</v>
      </c>
      <c r="Q207" s="29">
        <v>51.523752000000002</v>
      </c>
      <c r="R207" s="29">
        <v>-6.5470924E-2</v>
      </c>
    </row>
    <row r="208" spans="1:18" x14ac:dyDescent="0.25">
      <c r="A208" s="29" t="s">
        <v>1540</v>
      </c>
      <c r="B208" s="29" t="s">
        <v>1199</v>
      </c>
      <c r="C208" s="29" t="s">
        <v>1200</v>
      </c>
      <c r="D208" s="29" t="s">
        <v>1165</v>
      </c>
      <c r="E208" s="29" t="s">
        <v>1166</v>
      </c>
      <c r="F208" s="29" t="s">
        <v>1189</v>
      </c>
      <c r="G208" s="29" t="s">
        <v>1190</v>
      </c>
      <c r="H208" s="29" t="s">
        <v>1593</v>
      </c>
      <c r="I208" s="29" t="s">
        <v>1594</v>
      </c>
      <c r="J208" s="29" t="s">
        <v>1507</v>
      </c>
      <c r="K208" s="29" t="s">
        <v>1201</v>
      </c>
      <c r="L208" s="29"/>
      <c r="M208" s="29" t="s">
        <v>1202</v>
      </c>
      <c r="N208" s="29" t="s">
        <v>1203</v>
      </c>
      <c r="O208" s="29">
        <v>533910</v>
      </c>
      <c r="P208" s="29">
        <v>181676</v>
      </c>
      <c r="Q208" s="29">
        <v>51.518140000000002</v>
      </c>
      <c r="R208" s="29">
        <v>-7.1416585000000005E-2</v>
      </c>
    </row>
    <row r="209" spans="1:18" x14ac:dyDescent="0.25">
      <c r="A209" s="29" t="s">
        <v>1540</v>
      </c>
      <c r="B209" s="29" t="s">
        <v>1204</v>
      </c>
      <c r="C209" s="29" t="s">
        <v>1205</v>
      </c>
      <c r="D209" s="29" t="s">
        <v>1165</v>
      </c>
      <c r="E209" s="29" t="s">
        <v>1166</v>
      </c>
      <c r="F209" s="29" t="s">
        <v>1189</v>
      </c>
      <c r="G209" s="29" t="s">
        <v>1190</v>
      </c>
      <c r="H209" s="29" t="s">
        <v>1593</v>
      </c>
      <c r="I209" s="29" t="s">
        <v>1594</v>
      </c>
      <c r="J209" s="29" t="s">
        <v>1507</v>
      </c>
      <c r="K209" s="29" t="s">
        <v>1206</v>
      </c>
      <c r="L209" s="29"/>
      <c r="M209" s="29" t="s">
        <v>1207</v>
      </c>
      <c r="N209" s="29" t="s">
        <v>1208</v>
      </c>
      <c r="O209" s="29">
        <v>534859</v>
      </c>
      <c r="P209" s="29">
        <v>181910</v>
      </c>
      <c r="Q209" s="29">
        <v>51.520017000000003</v>
      </c>
      <c r="R209" s="29">
        <v>-5.7658092000000001E-2</v>
      </c>
    </row>
    <row r="210" spans="1:18" x14ac:dyDescent="0.25">
      <c r="A210" s="29" t="s">
        <v>1540</v>
      </c>
      <c r="B210" s="29" t="s">
        <v>1209</v>
      </c>
      <c r="C210" s="29" t="s">
        <v>1210</v>
      </c>
      <c r="D210" s="29" t="s">
        <v>1165</v>
      </c>
      <c r="E210" s="29" t="s">
        <v>1166</v>
      </c>
      <c r="F210" s="29" t="s">
        <v>1211</v>
      </c>
      <c r="G210" s="29" t="s">
        <v>1526</v>
      </c>
      <c r="H210" s="29" t="s">
        <v>1526</v>
      </c>
      <c r="I210" s="29" t="s">
        <v>1595</v>
      </c>
      <c r="J210" s="29" t="s">
        <v>1507</v>
      </c>
      <c r="K210" s="29" t="s">
        <v>1212</v>
      </c>
      <c r="L210" s="29"/>
      <c r="M210" s="29" t="s">
        <v>1213</v>
      </c>
      <c r="N210" s="29" t="s">
        <v>1214</v>
      </c>
      <c r="O210" s="29">
        <v>535898</v>
      </c>
      <c r="P210" s="29">
        <v>181752</v>
      </c>
      <c r="Q210" s="29">
        <v>51.518349000000001</v>
      </c>
      <c r="R210" s="29">
        <v>-4.2753129000000001E-2</v>
      </c>
    </row>
    <row r="211" spans="1:18" x14ac:dyDescent="0.25">
      <c r="A211" s="29" t="s">
        <v>1540</v>
      </c>
      <c r="B211" s="29" t="s">
        <v>1215</v>
      </c>
      <c r="C211" s="29" t="s">
        <v>1527</v>
      </c>
      <c r="D211" s="29" t="s">
        <v>1165</v>
      </c>
      <c r="E211" s="29" t="s">
        <v>1166</v>
      </c>
      <c r="F211" s="29" t="s">
        <v>1211</v>
      </c>
      <c r="G211" s="29" t="s">
        <v>1526</v>
      </c>
      <c r="H211" s="29" t="s">
        <v>1526</v>
      </c>
      <c r="I211" s="29" t="s">
        <v>1595</v>
      </c>
      <c r="J211" s="29" t="s">
        <v>1507</v>
      </c>
      <c r="K211" s="29" t="s">
        <v>1216</v>
      </c>
      <c r="L211" s="29"/>
      <c r="M211" s="29" t="s">
        <v>1217</v>
      </c>
      <c r="N211" s="29" t="s">
        <v>1218</v>
      </c>
      <c r="O211" s="29">
        <v>534537</v>
      </c>
      <c r="P211" s="29">
        <v>181246</v>
      </c>
      <c r="Q211" s="29">
        <v>51.514127000000002</v>
      </c>
      <c r="R211" s="29">
        <v>-6.2549480000000005E-2</v>
      </c>
    </row>
    <row r="212" spans="1:18" x14ac:dyDescent="0.25">
      <c r="A212" s="29" t="s">
        <v>1540</v>
      </c>
      <c r="B212" s="29" t="s">
        <v>1219</v>
      </c>
      <c r="C212" s="29" t="s">
        <v>1528</v>
      </c>
      <c r="D212" s="29" t="s">
        <v>1165</v>
      </c>
      <c r="E212" s="29" t="s">
        <v>1166</v>
      </c>
      <c r="F212" s="29" t="s">
        <v>1211</v>
      </c>
      <c r="G212" s="29" t="s">
        <v>1526</v>
      </c>
      <c r="H212" s="29" t="s">
        <v>1526</v>
      </c>
      <c r="I212" s="29" t="s">
        <v>1595</v>
      </c>
      <c r="J212" s="29" t="s">
        <v>1507</v>
      </c>
      <c r="K212" s="29" t="s">
        <v>1220</v>
      </c>
      <c r="L212" s="29"/>
      <c r="M212" s="29" t="s">
        <v>1221</v>
      </c>
      <c r="N212" s="29" t="s">
        <v>1222</v>
      </c>
      <c r="O212" s="29">
        <v>534595</v>
      </c>
      <c r="P212" s="29">
        <v>181156</v>
      </c>
      <c r="Q212" s="29">
        <v>51.513303999999998</v>
      </c>
      <c r="R212" s="29">
        <v>-6.1748474999999997E-2</v>
      </c>
    </row>
    <row r="213" spans="1:18" x14ac:dyDescent="0.25">
      <c r="A213" s="29" t="s">
        <v>1540</v>
      </c>
      <c r="B213" s="29" t="s">
        <v>1223</v>
      </c>
      <c r="C213" s="29" t="s">
        <v>1224</v>
      </c>
      <c r="D213" s="29" t="s">
        <v>1165</v>
      </c>
      <c r="E213" s="29" t="s">
        <v>1166</v>
      </c>
      <c r="F213" s="29" t="s">
        <v>1211</v>
      </c>
      <c r="G213" s="29" t="s">
        <v>1526</v>
      </c>
      <c r="H213" s="29" t="s">
        <v>1526</v>
      </c>
      <c r="I213" s="29" t="s">
        <v>1595</v>
      </c>
      <c r="J213" s="29" t="s">
        <v>1507</v>
      </c>
      <c r="K213" s="29" t="s">
        <v>1226</v>
      </c>
      <c r="L213" s="29"/>
      <c r="M213" s="29" t="s">
        <v>1227</v>
      </c>
      <c r="N213" s="29" t="s">
        <v>1228</v>
      </c>
      <c r="O213" s="29">
        <v>534810</v>
      </c>
      <c r="P213" s="29">
        <v>180364</v>
      </c>
      <c r="Q213" s="29">
        <v>51.506135999999998</v>
      </c>
      <c r="R213" s="29">
        <v>-5.8954558999999997E-2</v>
      </c>
    </row>
    <row r="214" spans="1:18" x14ac:dyDescent="0.25">
      <c r="A214" s="29" t="s">
        <v>1540</v>
      </c>
      <c r="B214" s="29" t="s">
        <v>1229</v>
      </c>
      <c r="C214" s="29" t="s">
        <v>1230</v>
      </c>
      <c r="D214" s="29" t="s">
        <v>1165</v>
      </c>
      <c r="E214" s="29" t="s">
        <v>1166</v>
      </c>
      <c r="F214" s="29" t="s">
        <v>1211</v>
      </c>
      <c r="G214" s="29" t="s">
        <v>1526</v>
      </c>
      <c r="H214" s="29" t="s">
        <v>1526</v>
      </c>
      <c r="I214" s="29" t="s">
        <v>1595</v>
      </c>
      <c r="J214" s="29" t="s">
        <v>1507</v>
      </c>
      <c r="K214" s="29" t="s">
        <v>1231</v>
      </c>
      <c r="L214" s="29"/>
      <c r="M214" s="29" t="s">
        <v>1232</v>
      </c>
      <c r="N214" s="29" t="s">
        <v>1233</v>
      </c>
      <c r="O214" s="29">
        <v>535359</v>
      </c>
      <c r="P214" s="29">
        <v>181212</v>
      </c>
      <c r="Q214" s="29">
        <v>51.513624999999998</v>
      </c>
      <c r="R214" s="29">
        <v>-5.0723846000000003E-2</v>
      </c>
    </row>
    <row r="215" spans="1:18" x14ac:dyDescent="0.25">
      <c r="A215" s="29" t="s">
        <v>1540</v>
      </c>
      <c r="B215" s="29" t="s">
        <v>1234</v>
      </c>
      <c r="C215" s="29" t="s">
        <v>1235</v>
      </c>
      <c r="D215" s="29" t="s">
        <v>1165</v>
      </c>
      <c r="E215" s="29" t="s">
        <v>1166</v>
      </c>
      <c r="F215" s="29" t="s">
        <v>1211</v>
      </c>
      <c r="G215" s="29" t="s">
        <v>1526</v>
      </c>
      <c r="H215" s="29" t="s">
        <v>1526</v>
      </c>
      <c r="I215" s="29" t="s">
        <v>1595</v>
      </c>
      <c r="J215" s="29" t="s">
        <v>1507</v>
      </c>
      <c r="K215" s="29" t="s">
        <v>1236</v>
      </c>
      <c r="L215" s="29"/>
      <c r="M215" s="29" t="s">
        <v>1237</v>
      </c>
      <c r="N215" s="29" t="s">
        <v>1238</v>
      </c>
      <c r="O215" s="29">
        <v>534160</v>
      </c>
      <c r="P215" s="29">
        <v>180441</v>
      </c>
      <c r="Q215" s="29">
        <v>51.506982999999998</v>
      </c>
      <c r="R215" s="29">
        <v>-6.8285214999999996E-2</v>
      </c>
    </row>
    <row r="216" spans="1:18" x14ac:dyDescent="0.25">
      <c r="A216" s="29" t="s">
        <v>1540</v>
      </c>
      <c r="B216" s="29" t="s">
        <v>1239</v>
      </c>
      <c r="C216" s="29" t="s">
        <v>1240</v>
      </c>
      <c r="D216" s="29" t="s">
        <v>1165</v>
      </c>
      <c r="E216" s="29" t="s">
        <v>1166</v>
      </c>
      <c r="F216" s="29" t="s">
        <v>1225</v>
      </c>
      <c r="G216" s="29" t="s">
        <v>1529</v>
      </c>
      <c r="H216" s="29" t="s">
        <v>1596</v>
      </c>
      <c r="I216" s="29" t="s">
        <v>1597</v>
      </c>
      <c r="J216" s="29" t="s">
        <v>1507</v>
      </c>
      <c r="K216" s="29" t="s">
        <v>1242</v>
      </c>
      <c r="L216" s="29"/>
      <c r="M216" s="29" t="s">
        <v>1243</v>
      </c>
      <c r="N216" s="29" t="s">
        <v>1244</v>
      </c>
      <c r="O216" s="29">
        <v>536903</v>
      </c>
      <c r="P216" s="29">
        <v>182836</v>
      </c>
      <c r="Q216" s="29">
        <v>51.527847000000001</v>
      </c>
      <c r="R216" s="29">
        <v>-2.7856860000000001E-2</v>
      </c>
    </row>
    <row r="217" spans="1:18" x14ac:dyDescent="0.25">
      <c r="A217" s="29" t="s">
        <v>1540</v>
      </c>
      <c r="B217" s="29" t="s">
        <v>1245</v>
      </c>
      <c r="C217" s="29" t="s">
        <v>1246</v>
      </c>
      <c r="D217" s="29" t="s">
        <v>1165</v>
      </c>
      <c r="E217" s="29" t="s">
        <v>1166</v>
      </c>
      <c r="F217" s="29" t="s">
        <v>1225</v>
      </c>
      <c r="G217" s="29" t="s">
        <v>1529</v>
      </c>
      <c r="H217" s="29" t="s">
        <v>1596</v>
      </c>
      <c r="I217" s="29" t="s">
        <v>1597</v>
      </c>
      <c r="J217" s="29" t="s">
        <v>1507</v>
      </c>
      <c r="K217" s="29" t="s">
        <v>1247</v>
      </c>
      <c r="L217" s="29"/>
      <c r="M217" s="29" t="s">
        <v>1248</v>
      </c>
      <c r="N217" s="29" t="s">
        <v>1249</v>
      </c>
      <c r="O217" s="29">
        <v>536678</v>
      </c>
      <c r="P217" s="29">
        <v>183316</v>
      </c>
      <c r="Q217" s="29">
        <v>51.532215000000001</v>
      </c>
      <c r="R217" s="29">
        <v>-3.0912192000000002E-2</v>
      </c>
    </row>
    <row r="218" spans="1:18" x14ac:dyDescent="0.25">
      <c r="A218" s="29" t="s">
        <v>1540</v>
      </c>
      <c r="B218" s="29" t="s">
        <v>1250</v>
      </c>
      <c r="C218" s="29" t="s">
        <v>1251</v>
      </c>
      <c r="D218" s="29" t="s">
        <v>1165</v>
      </c>
      <c r="E218" s="29" t="s">
        <v>1166</v>
      </c>
      <c r="F218" s="29" t="s">
        <v>1225</v>
      </c>
      <c r="G218" s="29" t="s">
        <v>1529</v>
      </c>
      <c r="H218" s="29" t="s">
        <v>1596</v>
      </c>
      <c r="I218" s="29" t="s">
        <v>1597</v>
      </c>
      <c r="J218" s="29" t="s">
        <v>1507</v>
      </c>
      <c r="K218" s="29" t="s">
        <v>1252</v>
      </c>
      <c r="L218" s="29"/>
      <c r="M218" s="29" t="s">
        <v>1253</v>
      </c>
      <c r="N218" s="29" t="s">
        <v>1254</v>
      </c>
      <c r="O218" s="29">
        <v>536931</v>
      </c>
      <c r="P218" s="29">
        <v>183782</v>
      </c>
      <c r="Q218" s="29">
        <v>51.536341</v>
      </c>
      <c r="R218" s="29">
        <v>-2.7085962000000002E-2</v>
      </c>
    </row>
    <row r="219" spans="1:18" x14ac:dyDescent="0.25">
      <c r="A219" s="29" t="s">
        <v>1540</v>
      </c>
      <c r="B219" s="29" t="s">
        <v>1255</v>
      </c>
      <c r="C219" s="29" t="s">
        <v>1256</v>
      </c>
      <c r="D219" s="29" t="s">
        <v>1165</v>
      </c>
      <c r="E219" s="29" t="s">
        <v>1166</v>
      </c>
      <c r="F219" s="29" t="s">
        <v>1225</v>
      </c>
      <c r="G219" s="29" t="s">
        <v>1529</v>
      </c>
      <c r="H219" s="29" t="s">
        <v>1596</v>
      </c>
      <c r="I219" s="29" t="s">
        <v>1597</v>
      </c>
      <c r="J219" s="29" t="s">
        <v>1507</v>
      </c>
      <c r="K219" s="29" t="s">
        <v>1257</v>
      </c>
      <c r="L219" s="29"/>
      <c r="M219" s="29" t="s">
        <v>1258</v>
      </c>
      <c r="N219" s="29" t="s">
        <v>1259</v>
      </c>
      <c r="O219" s="29">
        <v>536133</v>
      </c>
      <c r="P219" s="29">
        <v>183031</v>
      </c>
      <c r="Q219" s="29">
        <v>51.529784999999997</v>
      </c>
      <c r="R219" s="29">
        <v>-3.8874542999999998E-2</v>
      </c>
    </row>
    <row r="220" spans="1:18" x14ac:dyDescent="0.25">
      <c r="A220" s="29" t="s">
        <v>1540</v>
      </c>
      <c r="B220" s="29" t="s">
        <v>1260</v>
      </c>
      <c r="C220" s="29" t="s">
        <v>1261</v>
      </c>
      <c r="D220" s="29" t="s">
        <v>1165</v>
      </c>
      <c r="E220" s="29" t="s">
        <v>1166</v>
      </c>
      <c r="F220" s="29" t="s">
        <v>1225</v>
      </c>
      <c r="G220" s="29" t="s">
        <v>1529</v>
      </c>
      <c r="H220" s="29" t="s">
        <v>1596</v>
      </c>
      <c r="I220" s="29" t="s">
        <v>1597</v>
      </c>
      <c r="J220" s="29" t="s">
        <v>1507</v>
      </c>
      <c r="K220" s="29" t="s">
        <v>1262</v>
      </c>
      <c r="L220" s="29"/>
      <c r="M220" s="29" t="s">
        <v>1263</v>
      </c>
      <c r="N220" s="29" t="s">
        <v>1264</v>
      </c>
      <c r="O220" s="29">
        <v>536617</v>
      </c>
      <c r="P220" s="29">
        <v>183214</v>
      </c>
      <c r="Q220" s="29">
        <v>51.531312999999997</v>
      </c>
      <c r="R220" s="29">
        <v>-3.1830602999999999E-2</v>
      </c>
    </row>
    <row r="221" spans="1:18" x14ac:dyDescent="0.25">
      <c r="A221" s="29" t="s">
        <v>1540</v>
      </c>
      <c r="B221" s="29" t="s">
        <v>1265</v>
      </c>
      <c r="C221" s="29" t="s">
        <v>1266</v>
      </c>
      <c r="D221" s="29" t="s">
        <v>1165</v>
      </c>
      <c r="E221" s="29" t="s">
        <v>1166</v>
      </c>
      <c r="F221" s="29" t="s">
        <v>1241</v>
      </c>
      <c r="G221" s="29" t="s">
        <v>1268</v>
      </c>
      <c r="H221" s="29" t="s">
        <v>1598</v>
      </c>
      <c r="I221" s="29" t="s">
        <v>1599</v>
      </c>
      <c r="J221" s="29" t="s">
        <v>1507</v>
      </c>
      <c r="K221" s="29" t="s">
        <v>1269</v>
      </c>
      <c r="L221" s="29"/>
      <c r="M221" s="29" t="s">
        <v>1270</v>
      </c>
      <c r="N221" s="29" t="s">
        <v>1271</v>
      </c>
      <c r="O221" s="29">
        <v>537650</v>
      </c>
      <c r="P221" s="29">
        <v>182725</v>
      </c>
      <c r="Q221" s="29">
        <v>51.526668000000001</v>
      </c>
      <c r="R221" s="29">
        <v>-1.7138677000000001E-2</v>
      </c>
    </row>
    <row r="222" spans="1:18" x14ac:dyDescent="0.25">
      <c r="A222" s="29" t="s">
        <v>1540</v>
      </c>
      <c r="B222" s="29" t="s">
        <v>1272</v>
      </c>
      <c r="C222" s="29" t="s">
        <v>1273</v>
      </c>
      <c r="D222" s="29" t="s">
        <v>1165</v>
      </c>
      <c r="E222" s="29" t="s">
        <v>1166</v>
      </c>
      <c r="F222" s="29" t="s">
        <v>1241</v>
      </c>
      <c r="G222" s="29" t="s">
        <v>1268</v>
      </c>
      <c r="H222" s="29" t="s">
        <v>1598</v>
      </c>
      <c r="I222" s="29" t="s">
        <v>1599</v>
      </c>
      <c r="J222" s="29" t="s">
        <v>1507</v>
      </c>
      <c r="K222" s="29" t="s">
        <v>1274</v>
      </c>
      <c r="L222" s="29"/>
      <c r="M222" s="29" t="s">
        <v>1275</v>
      </c>
      <c r="N222" s="29" t="s">
        <v>1276</v>
      </c>
      <c r="O222" s="29">
        <v>537837</v>
      </c>
      <c r="P222" s="29">
        <v>182418</v>
      </c>
      <c r="Q222" s="29">
        <v>51.523864000000003</v>
      </c>
      <c r="R222" s="29">
        <v>-1.4564782E-2</v>
      </c>
    </row>
    <row r="223" spans="1:18" x14ac:dyDescent="0.25">
      <c r="A223" s="29" t="s">
        <v>1540</v>
      </c>
      <c r="B223" s="29" t="s">
        <v>1277</v>
      </c>
      <c r="C223" s="29" t="s">
        <v>1278</v>
      </c>
      <c r="D223" s="29" t="s">
        <v>1165</v>
      </c>
      <c r="E223" s="29" t="s">
        <v>1166</v>
      </c>
      <c r="F223" s="29" t="s">
        <v>1241</v>
      </c>
      <c r="G223" s="29" t="s">
        <v>1268</v>
      </c>
      <c r="H223" s="29" t="s">
        <v>1598</v>
      </c>
      <c r="I223" s="29" t="s">
        <v>1599</v>
      </c>
      <c r="J223" s="29" t="s">
        <v>1507</v>
      </c>
      <c r="K223" s="29" t="s">
        <v>1279</v>
      </c>
      <c r="L223" s="29"/>
      <c r="M223" s="29" t="s">
        <v>1280</v>
      </c>
      <c r="N223" s="29" t="s">
        <v>1281</v>
      </c>
      <c r="O223" s="29">
        <v>536940</v>
      </c>
      <c r="P223" s="29">
        <v>182648</v>
      </c>
      <c r="Q223" s="29">
        <v>51.526148999999997</v>
      </c>
      <c r="R223" s="29">
        <v>-2.7396845E-2</v>
      </c>
    </row>
    <row r="224" spans="1:18" x14ac:dyDescent="0.25">
      <c r="A224" s="29" t="s">
        <v>1540</v>
      </c>
      <c r="B224" s="29" t="s">
        <v>1282</v>
      </c>
      <c r="C224" s="29" t="s">
        <v>1283</v>
      </c>
      <c r="D224" s="29" t="s">
        <v>1165</v>
      </c>
      <c r="E224" s="29" t="s">
        <v>1166</v>
      </c>
      <c r="F224" s="29" t="s">
        <v>1241</v>
      </c>
      <c r="G224" s="29" t="s">
        <v>1268</v>
      </c>
      <c r="H224" s="29" t="s">
        <v>1598</v>
      </c>
      <c r="I224" s="29" t="s">
        <v>1599</v>
      </c>
      <c r="J224" s="29" t="s">
        <v>1507</v>
      </c>
      <c r="K224" s="29" t="s">
        <v>1284</v>
      </c>
      <c r="L224" s="29"/>
      <c r="M224" s="29" t="s">
        <v>1285</v>
      </c>
      <c r="N224" s="29" t="s">
        <v>1286</v>
      </c>
      <c r="O224" s="29">
        <v>537160</v>
      </c>
      <c r="P224" s="29">
        <v>181748</v>
      </c>
      <c r="Q224" s="29">
        <v>51.518008000000002</v>
      </c>
      <c r="R224" s="29">
        <v>-2.4577591999999999E-2</v>
      </c>
    </row>
    <row r="225" spans="1:18" x14ac:dyDescent="0.25">
      <c r="A225" s="29" t="s">
        <v>1540</v>
      </c>
      <c r="B225" s="29" t="s">
        <v>1287</v>
      </c>
      <c r="C225" s="29" t="s">
        <v>1600</v>
      </c>
      <c r="D225" s="29" t="s">
        <v>1165</v>
      </c>
      <c r="E225" s="29" t="s">
        <v>1166</v>
      </c>
      <c r="F225" s="29" t="s">
        <v>1241</v>
      </c>
      <c r="G225" s="29" t="s">
        <v>1268</v>
      </c>
      <c r="H225" s="29" t="s">
        <v>1598</v>
      </c>
      <c r="I225" s="29" t="s">
        <v>1599</v>
      </c>
      <c r="J225" s="29" t="s">
        <v>1507</v>
      </c>
      <c r="K225" s="29" t="s">
        <v>1288</v>
      </c>
      <c r="L225" s="29"/>
      <c r="M225" s="29" t="s">
        <v>1289</v>
      </c>
      <c r="N225" s="29" t="s">
        <v>1290</v>
      </c>
      <c r="O225" s="29">
        <v>537975</v>
      </c>
      <c r="P225" s="29">
        <v>182706</v>
      </c>
      <c r="Q225" s="29">
        <v>51.526418</v>
      </c>
      <c r="R225" s="29">
        <v>-1.2464196E-2</v>
      </c>
    </row>
    <row r="226" spans="1:18" x14ac:dyDescent="0.25">
      <c r="A226" s="29" t="s">
        <v>1540</v>
      </c>
      <c r="B226" s="29" t="s">
        <v>1291</v>
      </c>
      <c r="C226" s="29" t="s">
        <v>1292</v>
      </c>
      <c r="D226" s="29" t="s">
        <v>1165</v>
      </c>
      <c r="E226" s="29" t="s">
        <v>1166</v>
      </c>
      <c r="F226" s="29" t="s">
        <v>1267</v>
      </c>
      <c r="G226" s="29" t="s">
        <v>1294</v>
      </c>
      <c r="H226" s="29" t="s">
        <v>1601</v>
      </c>
      <c r="I226" s="29" t="s">
        <v>1602</v>
      </c>
      <c r="J226" s="29" t="s">
        <v>1507</v>
      </c>
      <c r="K226" s="29" t="s">
        <v>1295</v>
      </c>
      <c r="L226" s="29"/>
      <c r="M226" s="29" t="s">
        <v>1296</v>
      </c>
      <c r="N226" s="29" t="s">
        <v>1297</v>
      </c>
      <c r="O226" s="29">
        <v>536891</v>
      </c>
      <c r="P226" s="29">
        <v>180989</v>
      </c>
      <c r="Q226" s="29">
        <v>51.511253000000004</v>
      </c>
      <c r="R226" s="29">
        <v>-2.8746565000000002E-2</v>
      </c>
    </row>
    <row r="227" spans="1:18" x14ac:dyDescent="0.25">
      <c r="A227" s="29" t="s">
        <v>1540</v>
      </c>
      <c r="B227" s="29" t="s">
        <v>1298</v>
      </c>
      <c r="C227" s="29" t="s">
        <v>1299</v>
      </c>
      <c r="D227" s="29" t="s">
        <v>1165</v>
      </c>
      <c r="E227" s="29" t="s">
        <v>1166</v>
      </c>
      <c r="F227" s="29" t="s">
        <v>1267</v>
      </c>
      <c r="G227" s="29" t="s">
        <v>1294</v>
      </c>
      <c r="H227" s="29" t="s">
        <v>1601</v>
      </c>
      <c r="I227" s="29" t="s">
        <v>1602</v>
      </c>
      <c r="J227" s="29" t="s">
        <v>1507</v>
      </c>
      <c r="K227" s="29" t="s">
        <v>1300</v>
      </c>
      <c r="L227" s="29"/>
      <c r="M227" s="29" t="s">
        <v>1301</v>
      </c>
      <c r="N227" s="29" t="s">
        <v>1302</v>
      </c>
      <c r="O227" s="29">
        <v>537882</v>
      </c>
      <c r="P227" s="29">
        <v>181345</v>
      </c>
      <c r="Q227" s="29">
        <v>51.514211000000003</v>
      </c>
      <c r="R227" s="29">
        <v>-1.4335996E-2</v>
      </c>
    </row>
    <row r="228" spans="1:18" x14ac:dyDescent="0.25">
      <c r="A228" s="29" t="s">
        <v>1540</v>
      </c>
      <c r="B228" s="29" t="s">
        <v>1303</v>
      </c>
      <c r="C228" s="29" t="s">
        <v>1304</v>
      </c>
      <c r="D228" s="29" t="s">
        <v>1165</v>
      </c>
      <c r="E228" s="29" t="s">
        <v>1166</v>
      </c>
      <c r="F228" s="29" t="s">
        <v>1267</v>
      </c>
      <c r="G228" s="29" t="s">
        <v>1294</v>
      </c>
      <c r="H228" s="29" t="s">
        <v>1601</v>
      </c>
      <c r="I228" s="29" t="s">
        <v>1602</v>
      </c>
      <c r="J228" s="29" t="s">
        <v>1507</v>
      </c>
      <c r="K228" s="29" t="s">
        <v>1305</v>
      </c>
      <c r="L228" s="29"/>
      <c r="M228" s="29" t="s">
        <v>1306</v>
      </c>
      <c r="N228" s="29" t="s">
        <v>1307</v>
      </c>
      <c r="O228" s="29">
        <v>538534</v>
      </c>
      <c r="P228" s="29">
        <v>181393</v>
      </c>
      <c r="Q228" s="29">
        <v>51.514482999999998</v>
      </c>
      <c r="R228" s="29">
        <v>-4.9271033000000001E-3</v>
      </c>
    </row>
    <row r="229" spans="1:18" x14ac:dyDescent="0.25">
      <c r="A229" s="29" t="s">
        <v>1540</v>
      </c>
      <c r="B229" s="29" t="s">
        <v>1308</v>
      </c>
      <c r="C229" s="29" t="s">
        <v>1309</v>
      </c>
      <c r="D229" s="29" t="s">
        <v>1165</v>
      </c>
      <c r="E229" s="29" t="s">
        <v>1166</v>
      </c>
      <c r="F229" s="29" t="s">
        <v>1267</v>
      </c>
      <c r="G229" s="29" t="s">
        <v>1294</v>
      </c>
      <c r="H229" s="29" t="s">
        <v>1601</v>
      </c>
      <c r="I229" s="29" t="s">
        <v>1602</v>
      </c>
      <c r="J229" s="29" t="s">
        <v>1507</v>
      </c>
      <c r="K229" s="29" t="s">
        <v>1310</v>
      </c>
      <c r="L229" s="29"/>
      <c r="M229" s="29" t="s">
        <v>1311</v>
      </c>
      <c r="N229" s="29" t="s">
        <v>1312</v>
      </c>
      <c r="O229" s="29">
        <v>538012</v>
      </c>
      <c r="P229" s="29">
        <v>180933</v>
      </c>
      <c r="Q229" s="29">
        <v>51.510477000000002</v>
      </c>
      <c r="R229" s="29">
        <v>-1.2624882E-2</v>
      </c>
    </row>
    <row r="230" spans="1:18" x14ac:dyDescent="0.25">
      <c r="A230" s="29" t="s">
        <v>1540</v>
      </c>
      <c r="B230" s="29" t="s">
        <v>1313</v>
      </c>
      <c r="C230" s="29" t="s">
        <v>1314</v>
      </c>
      <c r="D230" s="29" t="s">
        <v>1165</v>
      </c>
      <c r="E230" s="29" t="s">
        <v>1166</v>
      </c>
      <c r="F230" s="29" t="s">
        <v>1293</v>
      </c>
      <c r="G230" s="29" t="s">
        <v>1315</v>
      </c>
      <c r="H230" s="29" t="s">
        <v>1603</v>
      </c>
      <c r="I230" s="29" t="s">
        <v>1604</v>
      </c>
      <c r="J230" s="29" t="s">
        <v>1507</v>
      </c>
      <c r="K230" s="29" t="s">
        <v>1316</v>
      </c>
      <c r="L230" s="29"/>
      <c r="M230" s="29" t="s">
        <v>1317</v>
      </c>
      <c r="N230" s="29" t="s">
        <v>1318</v>
      </c>
      <c r="O230" s="29">
        <v>537996</v>
      </c>
      <c r="P230" s="29">
        <v>179250</v>
      </c>
      <c r="Q230" s="29">
        <v>51.495356999999998</v>
      </c>
      <c r="R230" s="29">
        <v>-1.3513117E-2</v>
      </c>
    </row>
    <row r="231" spans="1:18" x14ac:dyDescent="0.25">
      <c r="A231" s="29" t="s">
        <v>1540</v>
      </c>
      <c r="B231" s="29" t="s">
        <v>1319</v>
      </c>
      <c r="C231" s="29" t="s">
        <v>1320</v>
      </c>
      <c r="D231" s="29" t="s">
        <v>1165</v>
      </c>
      <c r="E231" s="29" t="s">
        <v>1166</v>
      </c>
      <c r="F231" s="29" t="s">
        <v>1293</v>
      </c>
      <c r="G231" s="29" t="s">
        <v>1315</v>
      </c>
      <c r="H231" s="29" t="s">
        <v>1603</v>
      </c>
      <c r="I231" s="29" t="s">
        <v>1604</v>
      </c>
      <c r="J231" s="29" t="s">
        <v>1507</v>
      </c>
      <c r="K231" s="29" t="s">
        <v>1321</v>
      </c>
      <c r="L231" s="29"/>
      <c r="M231" s="29" t="s">
        <v>1322</v>
      </c>
      <c r="N231" s="29" t="s">
        <v>1323</v>
      </c>
      <c r="O231" s="29">
        <v>537480</v>
      </c>
      <c r="P231" s="29">
        <v>178772</v>
      </c>
      <c r="Q231" s="29">
        <v>51.491188000000001</v>
      </c>
      <c r="R231" s="29">
        <v>-2.1127525000000001E-2</v>
      </c>
    </row>
    <row r="232" spans="1:18" x14ac:dyDescent="0.25">
      <c r="A232" s="29" t="s">
        <v>1540</v>
      </c>
      <c r="B232" s="29" t="s">
        <v>1324</v>
      </c>
      <c r="C232" s="29" t="s">
        <v>1325</v>
      </c>
      <c r="D232" s="29" t="s">
        <v>1165</v>
      </c>
      <c r="E232" s="29" t="s">
        <v>1166</v>
      </c>
      <c r="F232" s="29" t="s">
        <v>1293</v>
      </c>
      <c r="G232" s="29" t="s">
        <v>1315</v>
      </c>
      <c r="H232" s="29" t="s">
        <v>1603</v>
      </c>
      <c r="I232" s="29" t="s">
        <v>1604</v>
      </c>
      <c r="J232" s="29" t="s">
        <v>1507</v>
      </c>
      <c r="K232" s="29" t="s">
        <v>1326</v>
      </c>
      <c r="L232" s="29"/>
      <c r="M232" s="29" t="s">
        <v>1327</v>
      </c>
      <c r="N232" s="29" t="s">
        <v>1328</v>
      </c>
      <c r="O232" s="29">
        <v>538227</v>
      </c>
      <c r="P232" s="29">
        <v>179604</v>
      </c>
      <c r="Q232" s="29">
        <v>51.498482000000003</v>
      </c>
      <c r="R232" s="29">
        <v>-1.0049091E-2</v>
      </c>
    </row>
    <row r="233" spans="1:18" x14ac:dyDescent="0.25">
      <c r="A233" s="29" t="s">
        <v>1540</v>
      </c>
      <c r="B233" s="29" t="s">
        <v>1329</v>
      </c>
      <c r="C233" s="29" t="s">
        <v>1330</v>
      </c>
      <c r="D233" s="29" t="s">
        <v>1165</v>
      </c>
      <c r="E233" s="29" t="s">
        <v>1166</v>
      </c>
      <c r="F233" s="29" t="s">
        <v>1293</v>
      </c>
      <c r="G233" s="29" t="s">
        <v>1315</v>
      </c>
      <c r="H233" s="29" t="s">
        <v>1603</v>
      </c>
      <c r="I233" s="29" t="s">
        <v>1604</v>
      </c>
      <c r="J233" s="29" t="s">
        <v>1507</v>
      </c>
      <c r="K233" s="29" t="s">
        <v>1331</v>
      </c>
      <c r="L233" s="29"/>
      <c r="M233" s="29" t="s">
        <v>1332</v>
      </c>
      <c r="N233" s="29" t="s">
        <v>1333</v>
      </c>
      <c r="O233" s="29">
        <v>537136</v>
      </c>
      <c r="P233" s="29">
        <v>179834</v>
      </c>
      <c r="Q233" s="29">
        <v>51.500813999999998</v>
      </c>
      <c r="R233" s="29">
        <v>-2.5666996000000001E-2</v>
      </c>
    </row>
    <row r="234" spans="1:18" x14ac:dyDescent="0.25">
      <c r="A234" s="29" t="s">
        <v>1540</v>
      </c>
      <c r="B234" s="29" t="s">
        <v>48</v>
      </c>
      <c r="C234" s="29" t="s">
        <v>1361</v>
      </c>
      <c r="D234" s="29" t="s">
        <v>1334</v>
      </c>
      <c r="E234" s="29" t="s">
        <v>1335</v>
      </c>
      <c r="F234" s="29" t="s">
        <v>39</v>
      </c>
      <c r="G234" s="29" t="s">
        <v>49</v>
      </c>
      <c r="H234" s="29" t="s">
        <v>1605</v>
      </c>
      <c r="I234" s="29" t="s">
        <v>1606</v>
      </c>
      <c r="J234" s="29" t="s">
        <v>1509</v>
      </c>
      <c r="K234" s="29" t="s">
        <v>1362</v>
      </c>
      <c r="L234" s="29" t="s">
        <v>1348</v>
      </c>
      <c r="M234" s="29" t="s">
        <v>1363</v>
      </c>
      <c r="N234" s="29" t="s">
        <v>1364</v>
      </c>
      <c r="O234" s="29">
        <v>538283</v>
      </c>
      <c r="P234" s="29">
        <v>190316</v>
      </c>
      <c r="Q234" s="29">
        <v>51.594726000000001</v>
      </c>
      <c r="R234" s="29">
        <v>-5.0366318E-3</v>
      </c>
    </row>
    <row r="235" spans="1:18" x14ac:dyDescent="0.25">
      <c r="A235" s="29" t="s">
        <v>1540</v>
      </c>
      <c r="B235" s="29" t="s">
        <v>27</v>
      </c>
      <c r="C235" s="29" t="s">
        <v>38</v>
      </c>
      <c r="D235" s="29" t="s">
        <v>1334</v>
      </c>
      <c r="E235" s="29" t="s">
        <v>1335</v>
      </c>
      <c r="F235" s="29" t="s">
        <v>39</v>
      </c>
      <c r="G235" s="29" t="s">
        <v>49</v>
      </c>
      <c r="H235" s="29" t="s">
        <v>1605</v>
      </c>
      <c r="I235" s="29" t="s">
        <v>1606</v>
      </c>
      <c r="J235" s="29" t="s">
        <v>1507</v>
      </c>
      <c r="K235" s="29" t="s">
        <v>1336</v>
      </c>
      <c r="L235" s="29" t="s">
        <v>1337</v>
      </c>
      <c r="M235" s="29" t="s">
        <v>1338</v>
      </c>
      <c r="N235" s="29" t="s">
        <v>1339</v>
      </c>
      <c r="O235" s="29">
        <v>537715</v>
      </c>
      <c r="P235" s="29">
        <v>194859</v>
      </c>
      <c r="Q235" s="29">
        <v>51.635688000000002</v>
      </c>
      <c r="R235" s="29">
        <v>-1.1447793E-2</v>
      </c>
    </row>
    <row r="236" spans="1:18" x14ac:dyDescent="0.25">
      <c r="A236" s="29" t="s">
        <v>1540</v>
      </c>
      <c r="B236" s="29" t="s">
        <v>22</v>
      </c>
      <c r="C236" s="29" t="s">
        <v>40</v>
      </c>
      <c r="D236" s="29" t="s">
        <v>1334</v>
      </c>
      <c r="E236" s="29" t="s">
        <v>1335</v>
      </c>
      <c r="F236" s="29" t="s">
        <v>39</v>
      </c>
      <c r="G236" s="29" t="s">
        <v>49</v>
      </c>
      <c r="H236" s="29" t="s">
        <v>1605</v>
      </c>
      <c r="I236" s="29" t="s">
        <v>1606</v>
      </c>
      <c r="J236" s="29" t="s">
        <v>1507</v>
      </c>
      <c r="K236" s="29" t="s">
        <v>1340</v>
      </c>
      <c r="L236" s="29" t="s">
        <v>1337</v>
      </c>
      <c r="M236" s="29" t="s">
        <v>1341</v>
      </c>
      <c r="N236" s="29" t="s">
        <v>1342</v>
      </c>
      <c r="O236" s="29">
        <v>538739</v>
      </c>
      <c r="P236" s="29">
        <v>193914</v>
      </c>
      <c r="Q236" s="29">
        <v>51.626944999999999</v>
      </c>
      <c r="R236" s="29">
        <v>2.9649466000000002E-3</v>
      </c>
    </row>
    <row r="237" spans="1:18" x14ac:dyDescent="0.25">
      <c r="A237" s="29" t="s">
        <v>1540</v>
      </c>
      <c r="B237" s="29" t="s">
        <v>1</v>
      </c>
      <c r="C237" s="29" t="s">
        <v>1607</v>
      </c>
      <c r="D237" s="29" t="s">
        <v>1334</v>
      </c>
      <c r="E237" s="29" t="s">
        <v>1335</v>
      </c>
      <c r="F237" s="29" t="s">
        <v>39</v>
      </c>
      <c r="G237" s="29" t="s">
        <v>49</v>
      </c>
      <c r="H237" s="29" t="s">
        <v>1605</v>
      </c>
      <c r="I237" s="29" t="s">
        <v>1606</v>
      </c>
      <c r="J237" s="29" t="s">
        <v>1507</v>
      </c>
      <c r="K237" s="29" t="s">
        <v>1347</v>
      </c>
      <c r="L237" s="29" t="s">
        <v>1348</v>
      </c>
      <c r="M237" s="29" t="s">
        <v>1349</v>
      </c>
      <c r="N237" s="29" t="s">
        <v>1350</v>
      </c>
      <c r="O237" s="29">
        <v>536985</v>
      </c>
      <c r="P237" s="29">
        <v>190544</v>
      </c>
      <c r="Q237" s="29">
        <v>51.597090999999999</v>
      </c>
      <c r="R237" s="29">
        <v>-2.3674555E-2</v>
      </c>
    </row>
    <row r="238" spans="1:18" x14ac:dyDescent="0.25">
      <c r="A238" s="29" t="s">
        <v>1540</v>
      </c>
      <c r="B238" s="29" t="s">
        <v>18</v>
      </c>
      <c r="C238" s="29" t="s">
        <v>44</v>
      </c>
      <c r="D238" s="29" t="s">
        <v>1334</v>
      </c>
      <c r="E238" s="29" t="s">
        <v>1335</v>
      </c>
      <c r="F238" s="29" t="s">
        <v>39</v>
      </c>
      <c r="G238" s="29" t="s">
        <v>49</v>
      </c>
      <c r="H238" s="29" t="s">
        <v>1605</v>
      </c>
      <c r="I238" s="29" t="s">
        <v>1606</v>
      </c>
      <c r="J238" s="29" t="s">
        <v>1507</v>
      </c>
      <c r="K238" s="29" t="s">
        <v>1351</v>
      </c>
      <c r="L238" s="29" t="s">
        <v>1348</v>
      </c>
      <c r="M238" s="29" t="s">
        <v>1352</v>
      </c>
      <c r="N238" s="29" t="s">
        <v>1353</v>
      </c>
      <c r="O238" s="29">
        <v>536694</v>
      </c>
      <c r="P238" s="29">
        <v>189687</v>
      </c>
      <c r="Q238" s="29">
        <v>51.589461</v>
      </c>
      <c r="R238" s="29">
        <v>-2.8206729E-2</v>
      </c>
    </row>
    <row r="239" spans="1:18" x14ac:dyDescent="0.25">
      <c r="A239" s="29" t="s">
        <v>1540</v>
      </c>
      <c r="B239" s="29" t="s">
        <v>33</v>
      </c>
      <c r="C239" s="29" t="s">
        <v>1354</v>
      </c>
      <c r="D239" s="29" t="s">
        <v>1334</v>
      </c>
      <c r="E239" s="29" t="s">
        <v>1335</v>
      </c>
      <c r="F239" s="29" t="s">
        <v>39</v>
      </c>
      <c r="G239" s="29" t="s">
        <v>49</v>
      </c>
      <c r="H239" s="29" t="s">
        <v>1605</v>
      </c>
      <c r="I239" s="29" t="s">
        <v>1606</v>
      </c>
      <c r="J239" s="29" t="s">
        <v>1507</v>
      </c>
      <c r="K239" s="29" t="s">
        <v>1355</v>
      </c>
      <c r="L239" s="29" t="s">
        <v>1348</v>
      </c>
      <c r="M239" s="29" t="s">
        <v>1356</v>
      </c>
      <c r="N239" s="29" t="s">
        <v>1357</v>
      </c>
      <c r="O239" s="29">
        <v>535891</v>
      </c>
      <c r="P239" s="29">
        <v>190652</v>
      </c>
      <c r="Q239" s="29">
        <v>51.598326999999998</v>
      </c>
      <c r="R239" s="29">
        <v>-3.9417391000000003E-2</v>
      </c>
    </row>
    <row r="240" spans="1:18" x14ac:dyDescent="0.25">
      <c r="A240" s="29" t="s">
        <v>1540</v>
      </c>
      <c r="B240" s="29" t="s">
        <v>25</v>
      </c>
      <c r="C240" s="29" t="s">
        <v>46</v>
      </c>
      <c r="D240" s="29" t="s">
        <v>1334</v>
      </c>
      <c r="E240" s="29" t="s">
        <v>1335</v>
      </c>
      <c r="F240" s="29" t="s">
        <v>39</v>
      </c>
      <c r="G240" s="29" t="s">
        <v>49</v>
      </c>
      <c r="H240" s="29" t="s">
        <v>1605</v>
      </c>
      <c r="I240" s="29" t="s">
        <v>1606</v>
      </c>
      <c r="J240" s="29" t="s">
        <v>1507</v>
      </c>
      <c r="K240" s="29" t="s">
        <v>1358</v>
      </c>
      <c r="L240" s="29" t="s">
        <v>1348</v>
      </c>
      <c r="M240" s="29" t="s">
        <v>1359</v>
      </c>
      <c r="N240" s="29" t="s">
        <v>1360</v>
      </c>
      <c r="O240" s="29">
        <v>538167</v>
      </c>
      <c r="P240" s="29">
        <v>189081</v>
      </c>
      <c r="Q240" s="29">
        <v>51.583657000000002</v>
      </c>
      <c r="R240" s="29">
        <v>-7.1959318999999999E-3</v>
      </c>
    </row>
    <row r="241" spans="1:18" x14ac:dyDescent="0.25">
      <c r="A241" s="29" t="s">
        <v>1540</v>
      </c>
      <c r="B241" s="29" t="s">
        <v>42</v>
      </c>
      <c r="C241" s="29" t="s">
        <v>1343</v>
      </c>
      <c r="D241" s="29" t="s">
        <v>1334</v>
      </c>
      <c r="E241" s="29" t="s">
        <v>1335</v>
      </c>
      <c r="F241" s="29" t="s">
        <v>39</v>
      </c>
      <c r="G241" s="29" t="s">
        <v>49</v>
      </c>
      <c r="H241" s="29" t="s">
        <v>1605</v>
      </c>
      <c r="I241" s="29" t="s">
        <v>1606</v>
      </c>
      <c r="J241" s="29" t="s">
        <v>1509</v>
      </c>
      <c r="K241" s="29" t="s">
        <v>1344</v>
      </c>
      <c r="L241" s="29" t="s">
        <v>1337</v>
      </c>
      <c r="M241" s="29" t="s">
        <v>1345</v>
      </c>
      <c r="N241" s="29" t="s">
        <v>1346</v>
      </c>
      <c r="O241" s="29">
        <v>537307</v>
      </c>
      <c r="P241" s="29">
        <v>192314</v>
      </c>
      <c r="Q241" s="29">
        <v>51.612918000000001</v>
      </c>
      <c r="R241" s="29">
        <v>-1.8336228999999999E-2</v>
      </c>
    </row>
    <row r="242" spans="1:18" x14ac:dyDescent="0.25">
      <c r="A242" s="29" t="s">
        <v>1540</v>
      </c>
      <c r="B242" s="29" t="s">
        <v>54</v>
      </c>
      <c r="C242" s="29" t="s">
        <v>1365</v>
      </c>
      <c r="D242" s="29" t="s">
        <v>1334</v>
      </c>
      <c r="E242" s="29" t="s">
        <v>1335</v>
      </c>
      <c r="F242" s="29" t="s">
        <v>51</v>
      </c>
      <c r="G242" s="29" t="s">
        <v>57</v>
      </c>
      <c r="H242" s="29" t="s">
        <v>57</v>
      </c>
      <c r="I242" s="29" t="s">
        <v>1608</v>
      </c>
      <c r="J242" s="29" t="s">
        <v>1509</v>
      </c>
      <c r="K242" s="29" t="s">
        <v>1366</v>
      </c>
      <c r="L242" s="29" t="s">
        <v>1337</v>
      </c>
      <c r="M242" s="29" t="s">
        <v>1367</v>
      </c>
      <c r="N242" s="29"/>
      <c r="O242" s="29"/>
      <c r="P242" s="29"/>
      <c r="Q242" s="29"/>
      <c r="R242" s="29"/>
    </row>
    <row r="243" spans="1:18" x14ac:dyDescent="0.25">
      <c r="A243" s="29" t="s">
        <v>1540</v>
      </c>
      <c r="B243" s="29" t="s">
        <v>32</v>
      </c>
      <c r="C243" s="29" t="s">
        <v>50</v>
      </c>
      <c r="D243" s="29" t="s">
        <v>1334</v>
      </c>
      <c r="E243" s="29" t="s">
        <v>1335</v>
      </c>
      <c r="F243" s="29" t="s">
        <v>51</v>
      </c>
      <c r="G243" s="29" t="s">
        <v>57</v>
      </c>
      <c r="H243" s="29" t="s">
        <v>57</v>
      </c>
      <c r="I243" s="29" t="s">
        <v>1608</v>
      </c>
      <c r="J243" s="29" t="s">
        <v>1507</v>
      </c>
      <c r="K243" s="29" t="s">
        <v>1368</v>
      </c>
      <c r="L243" s="29" t="s">
        <v>1337</v>
      </c>
      <c r="M243" s="29" t="s">
        <v>1369</v>
      </c>
      <c r="N243" s="29" t="s">
        <v>1370</v>
      </c>
      <c r="O243" s="29">
        <v>537006</v>
      </c>
      <c r="P243" s="29">
        <v>192657</v>
      </c>
      <c r="Q243" s="29">
        <v>51.616073999999998</v>
      </c>
      <c r="R243" s="29">
        <v>-2.2546676000000002E-2</v>
      </c>
    </row>
    <row r="244" spans="1:18" x14ac:dyDescent="0.25">
      <c r="A244" s="29" t="s">
        <v>1540</v>
      </c>
      <c r="B244" s="29" t="s">
        <v>19</v>
      </c>
      <c r="C244" s="29" t="s">
        <v>52</v>
      </c>
      <c r="D244" s="29" t="s">
        <v>1334</v>
      </c>
      <c r="E244" s="29" t="s">
        <v>1335</v>
      </c>
      <c r="F244" s="29" t="s">
        <v>51</v>
      </c>
      <c r="G244" s="29" t="s">
        <v>57</v>
      </c>
      <c r="H244" s="29" t="s">
        <v>57</v>
      </c>
      <c r="I244" s="29" t="s">
        <v>1608</v>
      </c>
      <c r="J244" s="29" t="s">
        <v>1507</v>
      </c>
      <c r="K244" s="29" t="s">
        <v>1371</v>
      </c>
      <c r="L244" s="29" t="s">
        <v>1337</v>
      </c>
      <c r="M244" s="29" t="s">
        <v>1372</v>
      </c>
      <c r="N244" s="29" t="s">
        <v>1373</v>
      </c>
      <c r="O244" s="29">
        <v>537293</v>
      </c>
      <c r="P244" s="29">
        <v>192913</v>
      </c>
      <c r="Q244" s="29">
        <v>51.618304000000002</v>
      </c>
      <c r="R244" s="29">
        <v>-1.8303841000000001E-2</v>
      </c>
    </row>
    <row r="245" spans="1:18" x14ac:dyDescent="0.25">
      <c r="A245" s="29" t="s">
        <v>1540</v>
      </c>
      <c r="B245" s="29" t="s">
        <v>11</v>
      </c>
      <c r="C245" s="29" t="s">
        <v>55</v>
      </c>
      <c r="D245" s="29" t="s">
        <v>1334</v>
      </c>
      <c r="E245" s="29" t="s">
        <v>1335</v>
      </c>
      <c r="F245" s="29" t="s">
        <v>51</v>
      </c>
      <c r="G245" s="29" t="s">
        <v>57</v>
      </c>
      <c r="H245" s="29" t="s">
        <v>57</v>
      </c>
      <c r="I245" s="29" t="s">
        <v>1608</v>
      </c>
      <c r="J245" s="29" t="s">
        <v>1507</v>
      </c>
      <c r="K245" s="29" t="s">
        <v>1374</v>
      </c>
      <c r="L245" s="29" t="s">
        <v>1337</v>
      </c>
      <c r="M245" s="29" t="s">
        <v>1375</v>
      </c>
      <c r="N245" s="29" t="s">
        <v>1376</v>
      </c>
      <c r="O245" s="29">
        <v>537765</v>
      </c>
      <c r="P245" s="29">
        <v>194083</v>
      </c>
      <c r="Q245" s="29">
        <v>51.628701999999997</v>
      </c>
      <c r="R245" s="29">
        <v>-1.1030843E-2</v>
      </c>
    </row>
    <row r="246" spans="1:18" x14ac:dyDescent="0.25">
      <c r="A246" s="29" t="s">
        <v>1540</v>
      </c>
      <c r="B246" s="29" t="s">
        <v>15</v>
      </c>
      <c r="C246" s="29" t="s">
        <v>56</v>
      </c>
      <c r="D246" s="29" t="s">
        <v>1334</v>
      </c>
      <c r="E246" s="29" t="s">
        <v>1335</v>
      </c>
      <c r="F246" s="29" t="s">
        <v>51</v>
      </c>
      <c r="G246" s="29" t="s">
        <v>57</v>
      </c>
      <c r="H246" s="29" t="s">
        <v>57</v>
      </c>
      <c r="I246" s="29" t="s">
        <v>1608</v>
      </c>
      <c r="J246" s="29" t="s">
        <v>1507</v>
      </c>
      <c r="K246" s="29" t="s">
        <v>1377</v>
      </c>
      <c r="L246" s="29" t="s">
        <v>1337</v>
      </c>
      <c r="M246" s="29" t="s">
        <v>1378</v>
      </c>
      <c r="N246" s="29" t="s">
        <v>1379</v>
      </c>
      <c r="O246" s="29">
        <v>537534</v>
      </c>
      <c r="P246" s="29">
        <v>193450</v>
      </c>
      <c r="Q246" s="29">
        <v>51.623071000000003</v>
      </c>
      <c r="R246" s="29">
        <v>-1.4614411000000001E-2</v>
      </c>
    </row>
    <row r="247" spans="1:18" x14ac:dyDescent="0.25">
      <c r="A247" s="29" t="s">
        <v>1540</v>
      </c>
      <c r="B247" s="29" t="s">
        <v>62</v>
      </c>
      <c r="C247" s="29" t="s">
        <v>1389</v>
      </c>
      <c r="D247" s="29" t="s">
        <v>1334</v>
      </c>
      <c r="E247" s="29" t="s">
        <v>1335</v>
      </c>
      <c r="F247" s="29" t="s">
        <v>59</v>
      </c>
      <c r="G247" s="29" t="s">
        <v>63</v>
      </c>
      <c r="H247" s="29" t="s">
        <v>63</v>
      </c>
      <c r="I247" s="29" t="s">
        <v>1609</v>
      </c>
      <c r="J247" s="29" t="s">
        <v>1509</v>
      </c>
      <c r="K247" s="29" t="s">
        <v>1390</v>
      </c>
      <c r="L247" s="29" t="s">
        <v>1381</v>
      </c>
      <c r="M247" s="29" t="s">
        <v>1387</v>
      </c>
      <c r="N247" s="29" t="s">
        <v>1388</v>
      </c>
      <c r="O247" s="29">
        <v>537815</v>
      </c>
      <c r="P247" s="29">
        <v>186429</v>
      </c>
      <c r="Q247" s="29">
        <v>51.559911999999997</v>
      </c>
      <c r="R247" s="29">
        <v>-1.3312475000000001E-2</v>
      </c>
    </row>
    <row r="248" spans="1:18" x14ac:dyDescent="0.25">
      <c r="A248" s="29" t="s">
        <v>1540</v>
      </c>
      <c r="B248" s="29" t="s">
        <v>3</v>
      </c>
      <c r="C248" s="29" t="s">
        <v>58</v>
      </c>
      <c r="D248" s="29" t="s">
        <v>1334</v>
      </c>
      <c r="E248" s="29" t="s">
        <v>1335</v>
      </c>
      <c r="F248" s="29" t="s">
        <v>59</v>
      </c>
      <c r="G248" s="29" t="s">
        <v>63</v>
      </c>
      <c r="H248" s="29" t="s">
        <v>63</v>
      </c>
      <c r="I248" s="29" t="s">
        <v>1609</v>
      </c>
      <c r="J248" s="29" t="s">
        <v>1507</v>
      </c>
      <c r="K248" s="29" t="s">
        <v>1380</v>
      </c>
      <c r="L248" s="29" t="s">
        <v>1381</v>
      </c>
      <c r="M248" s="29" t="s">
        <v>1382</v>
      </c>
      <c r="N248" s="29" t="s">
        <v>1383</v>
      </c>
      <c r="O248" s="29">
        <v>537179</v>
      </c>
      <c r="P248" s="29">
        <v>187682</v>
      </c>
      <c r="Q248" s="29">
        <v>51.571325999999999</v>
      </c>
      <c r="R248" s="29">
        <v>-2.1992728E-2</v>
      </c>
    </row>
    <row r="249" spans="1:18" x14ac:dyDescent="0.25">
      <c r="A249" s="29" t="s">
        <v>1540</v>
      </c>
      <c r="B249" s="29" t="s">
        <v>6</v>
      </c>
      <c r="C249" s="29" t="s">
        <v>60</v>
      </c>
      <c r="D249" s="29" t="s">
        <v>1334</v>
      </c>
      <c r="E249" s="29" t="s">
        <v>1335</v>
      </c>
      <c r="F249" s="29" t="s">
        <v>59</v>
      </c>
      <c r="G249" s="29" t="s">
        <v>63</v>
      </c>
      <c r="H249" s="29" t="s">
        <v>63</v>
      </c>
      <c r="I249" s="29" t="s">
        <v>1609</v>
      </c>
      <c r="J249" s="29" t="s">
        <v>1507</v>
      </c>
      <c r="K249" s="29" t="s">
        <v>1384</v>
      </c>
      <c r="L249" s="29" t="s">
        <v>1381</v>
      </c>
      <c r="M249" s="29" t="s">
        <v>1385</v>
      </c>
      <c r="N249" s="29" t="s">
        <v>1386</v>
      </c>
      <c r="O249" s="29">
        <v>538108</v>
      </c>
      <c r="P249" s="29">
        <v>187688</v>
      </c>
      <c r="Q249" s="29">
        <v>51.571154</v>
      </c>
      <c r="R249" s="29">
        <v>-8.5942013999999994E-3</v>
      </c>
    </row>
    <row r="250" spans="1:18" x14ac:dyDescent="0.25">
      <c r="A250" s="29" t="s">
        <v>1540</v>
      </c>
      <c r="B250" s="29" t="s">
        <v>72</v>
      </c>
      <c r="C250" s="29" t="s">
        <v>1410</v>
      </c>
      <c r="D250" s="29" t="s">
        <v>1334</v>
      </c>
      <c r="E250" s="29" t="s">
        <v>1335</v>
      </c>
      <c r="F250" s="29" t="s">
        <v>65</v>
      </c>
      <c r="G250" s="29" t="s">
        <v>73</v>
      </c>
      <c r="H250" s="29" t="s">
        <v>1610</v>
      </c>
      <c r="I250" s="29" t="s">
        <v>1611</v>
      </c>
      <c r="J250" s="29" t="s">
        <v>1509</v>
      </c>
      <c r="K250" s="29" t="s">
        <v>1411</v>
      </c>
      <c r="L250" s="29" t="s">
        <v>1381</v>
      </c>
      <c r="M250" s="29" t="s">
        <v>1412</v>
      </c>
      <c r="N250" s="29" t="s">
        <v>1413</v>
      </c>
      <c r="O250" s="29">
        <v>538574</v>
      </c>
      <c r="P250" s="29">
        <v>188755</v>
      </c>
      <c r="Q250" s="29">
        <v>51.580627</v>
      </c>
      <c r="R250" s="29">
        <v>-1.4539803E-3</v>
      </c>
    </row>
    <row r="251" spans="1:18" x14ac:dyDescent="0.25">
      <c r="A251" s="29" t="s">
        <v>1540</v>
      </c>
      <c r="B251" s="29" t="s">
        <v>5</v>
      </c>
      <c r="C251" s="29" t="s">
        <v>64</v>
      </c>
      <c r="D251" s="29" t="s">
        <v>1334</v>
      </c>
      <c r="E251" s="29" t="s">
        <v>1335</v>
      </c>
      <c r="F251" s="29" t="s">
        <v>65</v>
      </c>
      <c r="G251" s="29" t="s">
        <v>73</v>
      </c>
      <c r="H251" s="29" t="s">
        <v>1610</v>
      </c>
      <c r="I251" s="29" t="s">
        <v>1611</v>
      </c>
      <c r="J251" s="29" t="s">
        <v>1507</v>
      </c>
      <c r="K251" s="29" t="s">
        <v>1391</v>
      </c>
      <c r="L251" s="29" t="s">
        <v>1392</v>
      </c>
      <c r="M251" s="29" t="s">
        <v>1393</v>
      </c>
      <c r="N251" s="29" t="s">
        <v>1394</v>
      </c>
      <c r="O251" s="29">
        <v>538947</v>
      </c>
      <c r="P251" s="29">
        <v>187574</v>
      </c>
      <c r="Q251" s="29">
        <v>51.569923000000003</v>
      </c>
      <c r="R251" s="29">
        <v>3.4589922000000002E-3</v>
      </c>
    </row>
    <row r="252" spans="1:18" x14ac:dyDescent="0.25">
      <c r="A252" s="29" t="s">
        <v>1540</v>
      </c>
      <c r="B252" s="29" t="s">
        <v>7</v>
      </c>
      <c r="C252" s="29" t="s">
        <v>1612</v>
      </c>
      <c r="D252" s="29" t="s">
        <v>1334</v>
      </c>
      <c r="E252" s="29" t="s">
        <v>1335</v>
      </c>
      <c r="F252" s="29" t="s">
        <v>65</v>
      </c>
      <c r="G252" s="29" t="s">
        <v>73</v>
      </c>
      <c r="H252" s="29" t="s">
        <v>1610</v>
      </c>
      <c r="I252" s="29" t="s">
        <v>1611</v>
      </c>
      <c r="J252" s="29" t="s">
        <v>1507</v>
      </c>
      <c r="K252" s="29" t="s">
        <v>1395</v>
      </c>
      <c r="L252" s="29" t="s">
        <v>1381</v>
      </c>
      <c r="M252" s="29" t="s">
        <v>1396</v>
      </c>
      <c r="N252" s="29" t="s">
        <v>1397</v>
      </c>
      <c r="O252" s="29">
        <v>537940</v>
      </c>
      <c r="P252" s="29">
        <v>186918</v>
      </c>
      <c r="Q252" s="29">
        <v>51.564276</v>
      </c>
      <c r="R252" s="29">
        <v>-1.1318719E-2</v>
      </c>
    </row>
    <row r="253" spans="1:18" x14ac:dyDescent="0.25">
      <c r="A253" s="29" t="s">
        <v>1540</v>
      </c>
      <c r="B253" s="29" t="s">
        <v>26</v>
      </c>
      <c r="C253" s="29" t="s">
        <v>67</v>
      </c>
      <c r="D253" s="29" t="s">
        <v>1334</v>
      </c>
      <c r="E253" s="29" t="s">
        <v>1335</v>
      </c>
      <c r="F253" s="29" t="s">
        <v>65</v>
      </c>
      <c r="G253" s="29" t="s">
        <v>73</v>
      </c>
      <c r="H253" s="29" t="s">
        <v>1610</v>
      </c>
      <c r="I253" s="29" t="s">
        <v>1611</v>
      </c>
      <c r="J253" s="29" t="s">
        <v>1507</v>
      </c>
      <c r="K253" s="29" t="s">
        <v>1398</v>
      </c>
      <c r="L253" s="29" t="s">
        <v>1381</v>
      </c>
      <c r="M253" s="29" t="s">
        <v>1399</v>
      </c>
      <c r="N253" s="29" t="s">
        <v>1400</v>
      </c>
      <c r="O253" s="29">
        <v>538466</v>
      </c>
      <c r="P253" s="29">
        <v>186672</v>
      </c>
      <c r="Q253" s="29">
        <v>51.561936000000003</v>
      </c>
      <c r="R253" s="29">
        <v>-3.8318204999999998E-3</v>
      </c>
    </row>
    <row r="254" spans="1:18" x14ac:dyDescent="0.25">
      <c r="A254" s="29" t="s">
        <v>1540</v>
      </c>
      <c r="B254" s="29" t="s">
        <v>31</v>
      </c>
      <c r="C254" s="29" t="s">
        <v>68</v>
      </c>
      <c r="D254" s="29" t="s">
        <v>1334</v>
      </c>
      <c r="E254" s="29" t="s">
        <v>1335</v>
      </c>
      <c r="F254" s="29" t="s">
        <v>65</v>
      </c>
      <c r="G254" s="29" t="s">
        <v>73</v>
      </c>
      <c r="H254" s="29" t="s">
        <v>1610</v>
      </c>
      <c r="I254" s="29" t="s">
        <v>1611</v>
      </c>
      <c r="J254" s="29" t="s">
        <v>1507</v>
      </c>
      <c r="K254" s="29" t="s">
        <v>1401</v>
      </c>
      <c r="L254" s="29" t="s">
        <v>1392</v>
      </c>
      <c r="M254" s="29" t="s">
        <v>1402</v>
      </c>
      <c r="N254" s="29" t="s">
        <v>1403</v>
      </c>
      <c r="O254" s="29">
        <v>538721</v>
      </c>
      <c r="P254" s="29">
        <v>187186</v>
      </c>
      <c r="Q254" s="29">
        <v>51.566491999999997</v>
      </c>
      <c r="R254" s="29">
        <v>4.7171125999999997E-5</v>
      </c>
    </row>
    <row r="255" spans="1:18" x14ac:dyDescent="0.25">
      <c r="A255" s="29" t="s">
        <v>1540</v>
      </c>
      <c r="B255" s="29" t="s">
        <v>21</v>
      </c>
      <c r="C255" s="29" t="s">
        <v>69</v>
      </c>
      <c r="D255" s="29" t="s">
        <v>1334</v>
      </c>
      <c r="E255" s="29" t="s">
        <v>1335</v>
      </c>
      <c r="F255" s="29" t="s">
        <v>65</v>
      </c>
      <c r="G255" s="29" t="s">
        <v>73</v>
      </c>
      <c r="H255" s="29" t="s">
        <v>1610</v>
      </c>
      <c r="I255" s="29" t="s">
        <v>1611</v>
      </c>
      <c r="J255" s="29" t="s">
        <v>1507</v>
      </c>
      <c r="K255" s="29" t="s">
        <v>1404</v>
      </c>
      <c r="L255" s="29" t="s">
        <v>1392</v>
      </c>
      <c r="M255" s="29" t="s">
        <v>1405</v>
      </c>
      <c r="N255" s="29" t="s">
        <v>1406</v>
      </c>
      <c r="O255" s="29">
        <v>539258</v>
      </c>
      <c r="P255" s="29">
        <v>185734</v>
      </c>
      <c r="Q255" s="29">
        <v>51.553313000000003</v>
      </c>
      <c r="R255" s="29">
        <v>7.2151919999999996E-3</v>
      </c>
    </row>
    <row r="256" spans="1:18" x14ac:dyDescent="0.25">
      <c r="A256" s="29" t="s">
        <v>1540</v>
      </c>
      <c r="B256" s="29" t="s">
        <v>13</v>
      </c>
      <c r="C256" s="29" t="s">
        <v>70</v>
      </c>
      <c r="D256" s="29" t="s">
        <v>1334</v>
      </c>
      <c r="E256" s="29" t="s">
        <v>1335</v>
      </c>
      <c r="F256" s="29" t="s">
        <v>65</v>
      </c>
      <c r="G256" s="29" t="s">
        <v>73</v>
      </c>
      <c r="H256" s="29" t="s">
        <v>1610</v>
      </c>
      <c r="I256" s="29" t="s">
        <v>1611</v>
      </c>
      <c r="J256" s="29" t="s">
        <v>1507</v>
      </c>
      <c r="K256" s="29" t="s">
        <v>1407</v>
      </c>
      <c r="L256" s="29" t="s">
        <v>1381</v>
      </c>
      <c r="M256" s="29" t="s">
        <v>1408</v>
      </c>
      <c r="N256" s="29" t="s">
        <v>1409</v>
      </c>
      <c r="O256" s="29">
        <v>538433</v>
      </c>
      <c r="P256" s="29">
        <v>187787</v>
      </c>
      <c r="Q256" s="29">
        <v>51.571964000000001</v>
      </c>
      <c r="R256" s="29">
        <v>-3.8687688000000001E-3</v>
      </c>
    </row>
    <row r="257" spans="1:18" x14ac:dyDescent="0.25">
      <c r="A257" s="29" t="s">
        <v>1540</v>
      </c>
      <c r="B257" s="29" t="s">
        <v>16</v>
      </c>
      <c r="C257" s="29" t="s">
        <v>74</v>
      </c>
      <c r="D257" s="29" t="s">
        <v>1334</v>
      </c>
      <c r="E257" s="29" t="s">
        <v>1335</v>
      </c>
      <c r="F257" s="29" t="s">
        <v>75</v>
      </c>
      <c r="G257" s="29" t="s">
        <v>81</v>
      </c>
      <c r="H257" s="29" t="s">
        <v>81</v>
      </c>
      <c r="I257" s="29" t="s">
        <v>1613</v>
      </c>
      <c r="J257" s="29" t="s">
        <v>1507</v>
      </c>
      <c r="K257" s="29" t="s">
        <v>1414</v>
      </c>
      <c r="L257" s="29" t="s">
        <v>1392</v>
      </c>
      <c r="M257" s="29" t="s">
        <v>1415</v>
      </c>
      <c r="N257" s="29" t="s">
        <v>1416</v>
      </c>
      <c r="O257" s="29">
        <v>539685</v>
      </c>
      <c r="P257" s="29">
        <v>187696</v>
      </c>
      <c r="Q257" s="29">
        <v>51.570836999999997</v>
      </c>
      <c r="R257" s="29">
        <v>1.4148923000000001E-2</v>
      </c>
    </row>
    <row r="258" spans="1:18" x14ac:dyDescent="0.25">
      <c r="A258" s="29" t="s">
        <v>1540</v>
      </c>
      <c r="B258" s="29" t="s">
        <v>8</v>
      </c>
      <c r="C258" s="29" t="s">
        <v>76</v>
      </c>
      <c r="D258" s="29" t="s">
        <v>1334</v>
      </c>
      <c r="E258" s="29" t="s">
        <v>1335</v>
      </c>
      <c r="F258" s="29" t="s">
        <v>75</v>
      </c>
      <c r="G258" s="29" t="s">
        <v>81</v>
      </c>
      <c r="H258" s="29" t="s">
        <v>81</v>
      </c>
      <c r="I258" s="29" t="s">
        <v>1613</v>
      </c>
      <c r="J258" s="29" t="s">
        <v>1507</v>
      </c>
      <c r="K258" s="29" t="s">
        <v>1417</v>
      </c>
      <c r="L258" s="29" t="s">
        <v>1392</v>
      </c>
      <c r="M258" s="29" t="s">
        <v>1418</v>
      </c>
      <c r="N258" s="29" t="s">
        <v>1419</v>
      </c>
      <c r="O258" s="29">
        <v>539101</v>
      </c>
      <c r="P258" s="29">
        <v>185749</v>
      </c>
      <c r="Q258" s="29">
        <v>51.553485999999999</v>
      </c>
      <c r="R258" s="29">
        <v>4.9580980000000002E-3</v>
      </c>
    </row>
    <row r="259" spans="1:18" x14ac:dyDescent="0.25">
      <c r="A259" s="29" t="s">
        <v>1540</v>
      </c>
      <c r="B259" s="29" t="s">
        <v>28</v>
      </c>
      <c r="C259" s="29" t="s">
        <v>77</v>
      </c>
      <c r="D259" s="29" t="s">
        <v>1334</v>
      </c>
      <c r="E259" s="29" t="s">
        <v>1335</v>
      </c>
      <c r="F259" s="29" t="s">
        <v>75</v>
      </c>
      <c r="G259" s="29" t="s">
        <v>81</v>
      </c>
      <c r="H259" s="29" t="s">
        <v>81</v>
      </c>
      <c r="I259" s="29" t="s">
        <v>1613</v>
      </c>
      <c r="J259" s="29" t="s">
        <v>1507</v>
      </c>
      <c r="K259" s="29" t="s">
        <v>1420</v>
      </c>
      <c r="L259" s="29" t="s">
        <v>1392</v>
      </c>
      <c r="M259" s="29" t="s">
        <v>1421</v>
      </c>
      <c r="N259" s="29" t="s">
        <v>1422</v>
      </c>
      <c r="O259" s="29">
        <v>538897</v>
      </c>
      <c r="P259" s="29">
        <v>185957</v>
      </c>
      <c r="Q259" s="29">
        <v>51.555405999999998</v>
      </c>
      <c r="R259" s="29">
        <v>2.0996700000000001E-3</v>
      </c>
    </row>
    <row r="260" spans="1:18" x14ac:dyDescent="0.25">
      <c r="A260" s="29" t="s">
        <v>1540</v>
      </c>
      <c r="B260" s="29" t="s">
        <v>17</v>
      </c>
      <c r="C260" s="29" t="s">
        <v>78</v>
      </c>
      <c r="D260" s="29" t="s">
        <v>1334</v>
      </c>
      <c r="E260" s="29" t="s">
        <v>1335</v>
      </c>
      <c r="F260" s="29" t="s">
        <v>75</v>
      </c>
      <c r="G260" s="29" t="s">
        <v>81</v>
      </c>
      <c r="H260" s="29" t="s">
        <v>81</v>
      </c>
      <c r="I260" s="29" t="s">
        <v>1613</v>
      </c>
      <c r="J260" s="29" t="s">
        <v>1507</v>
      </c>
      <c r="K260" s="29" t="s">
        <v>1420</v>
      </c>
      <c r="L260" s="29" t="s">
        <v>1392</v>
      </c>
      <c r="M260" s="29" t="s">
        <v>1421</v>
      </c>
      <c r="N260" s="29" t="s">
        <v>1422</v>
      </c>
      <c r="O260" s="29">
        <v>538897</v>
      </c>
      <c r="P260" s="29">
        <v>185957</v>
      </c>
      <c r="Q260" s="29">
        <v>51.555405999999998</v>
      </c>
      <c r="R260" s="29">
        <v>2.0996700000000001E-3</v>
      </c>
    </row>
    <row r="261" spans="1:18" x14ac:dyDescent="0.25">
      <c r="A261" s="29" t="s">
        <v>1540</v>
      </c>
      <c r="B261" s="29" t="s">
        <v>23</v>
      </c>
      <c r="C261" s="29" t="s">
        <v>79</v>
      </c>
      <c r="D261" s="29" t="s">
        <v>1334</v>
      </c>
      <c r="E261" s="29" t="s">
        <v>1335</v>
      </c>
      <c r="F261" s="29" t="s">
        <v>75</v>
      </c>
      <c r="G261" s="29" t="s">
        <v>81</v>
      </c>
      <c r="H261" s="29" t="s">
        <v>81</v>
      </c>
      <c r="I261" s="29" t="s">
        <v>1613</v>
      </c>
      <c r="J261" s="29" t="s">
        <v>1507</v>
      </c>
      <c r="K261" s="29" t="s">
        <v>1423</v>
      </c>
      <c r="L261" s="29" t="s">
        <v>1392</v>
      </c>
      <c r="M261" s="29" t="s">
        <v>1424</v>
      </c>
      <c r="N261" s="29" t="s">
        <v>1425</v>
      </c>
      <c r="O261" s="29">
        <v>539369</v>
      </c>
      <c r="P261" s="29">
        <v>186366</v>
      </c>
      <c r="Q261" s="29">
        <v>51.558964000000003</v>
      </c>
      <c r="R261" s="29">
        <v>9.0654107999999997E-3</v>
      </c>
    </row>
    <row r="262" spans="1:18" x14ac:dyDescent="0.25">
      <c r="A262" s="29" t="s">
        <v>1540</v>
      </c>
      <c r="B262" s="29" t="s">
        <v>29</v>
      </c>
      <c r="C262" s="29" t="s">
        <v>80</v>
      </c>
      <c r="D262" s="29" t="s">
        <v>1334</v>
      </c>
      <c r="E262" s="29" t="s">
        <v>1335</v>
      </c>
      <c r="F262" s="29" t="s">
        <v>75</v>
      </c>
      <c r="G262" s="29" t="s">
        <v>81</v>
      </c>
      <c r="H262" s="29" t="s">
        <v>81</v>
      </c>
      <c r="I262" s="29" t="s">
        <v>1613</v>
      </c>
      <c r="J262" s="29" t="s">
        <v>1507</v>
      </c>
      <c r="K262" s="29" t="s">
        <v>1420</v>
      </c>
      <c r="L262" s="29" t="s">
        <v>1392</v>
      </c>
      <c r="M262" s="29" t="s">
        <v>1421</v>
      </c>
      <c r="N262" s="29" t="s">
        <v>1422</v>
      </c>
      <c r="O262" s="29">
        <v>538897</v>
      </c>
      <c r="P262" s="29">
        <v>185957</v>
      </c>
      <c r="Q262" s="29">
        <v>51.555405999999998</v>
      </c>
      <c r="R262" s="29">
        <v>2.0996700000000001E-3</v>
      </c>
    </row>
    <row r="263" spans="1:18" x14ac:dyDescent="0.25">
      <c r="A263" s="29" t="s">
        <v>1540</v>
      </c>
      <c r="B263" s="29" t="s">
        <v>14</v>
      </c>
      <c r="C263" s="29" t="s">
        <v>82</v>
      </c>
      <c r="D263" s="29" t="s">
        <v>1334</v>
      </c>
      <c r="E263" s="29" t="s">
        <v>1335</v>
      </c>
      <c r="F263" s="29" t="s">
        <v>83</v>
      </c>
      <c r="G263" s="29" t="s">
        <v>88</v>
      </c>
      <c r="H263" s="29" t="s">
        <v>88</v>
      </c>
      <c r="I263" s="29" t="s">
        <v>1614</v>
      </c>
      <c r="J263" s="29" t="s">
        <v>1507</v>
      </c>
      <c r="K263" s="29" t="s">
        <v>1426</v>
      </c>
      <c r="L263" s="29" t="s">
        <v>1348</v>
      </c>
      <c r="M263" s="29" t="s">
        <v>1427</v>
      </c>
      <c r="N263" s="29" t="s">
        <v>1428</v>
      </c>
      <c r="O263" s="29">
        <v>538040</v>
      </c>
      <c r="P263" s="29">
        <v>189024</v>
      </c>
      <c r="Q263" s="29">
        <v>51.583176000000002</v>
      </c>
      <c r="R263" s="29">
        <v>-9.0501534999999998E-3</v>
      </c>
    </row>
    <row r="264" spans="1:18" x14ac:dyDescent="0.25">
      <c r="A264" s="29" t="s">
        <v>1540</v>
      </c>
      <c r="B264" s="29" t="s">
        <v>30</v>
      </c>
      <c r="C264" s="29" t="s">
        <v>84</v>
      </c>
      <c r="D264" s="29" t="s">
        <v>1334</v>
      </c>
      <c r="E264" s="29" t="s">
        <v>1335</v>
      </c>
      <c r="F264" s="29" t="s">
        <v>83</v>
      </c>
      <c r="G264" s="29" t="s">
        <v>88</v>
      </c>
      <c r="H264" s="29" t="s">
        <v>88</v>
      </c>
      <c r="I264" s="29" t="s">
        <v>1614</v>
      </c>
      <c r="J264" s="29" t="s">
        <v>1507</v>
      </c>
      <c r="K264" s="29" t="s">
        <v>1429</v>
      </c>
      <c r="L264" s="29" t="s">
        <v>1348</v>
      </c>
      <c r="M264" s="29" t="s">
        <v>1430</v>
      </c>
      <c r="N264" s="29" t="s">
        <v>1431</v>
      </c>
      <c r="O264" s="29">
        <v>536291</v>
      </c>
      <c r="P264" s="29">
        <v>190221</v>
      </c>
      <c r="Q264" s="29">
        <v>51.594357000000002</v>
      </c>
      <c r="R264" s="29">
        <v>-3.3813172000000002E-2</v>
      </c>
    </row>
    <row r="265" spans="1:18" x14ac:dyDescent="0.25">
      <c r="A265" s="29" t="s">
        <v>1540</v>
      </c>
      <c r="B265" s="29" t="s">
        <v>0</v>
      </c>
      <c r="C265" s="29" t="s">
        <v>1615</v>
      </c>
      <c r="D265" s="29" t="s">
        <v>1334</v>
      </c>
      <c r="E265" s="29" t="s">
        <v>1335</v>
      </c>
      <c r="F265" s="29" t="s">
        <v>83</v>
      </c>
      <c r="G265" s="29" t="s">
        <v>88</v>
      </c>
      <c r="H265" s="29" t="s">
        <v>88</v>
      </c>
      <c r="I265" s="29" t="s">
        <v>1614</v>
      </c>
      <c r="J265" s="29" t="s">
        <v>1507</v>
      </c>
      <c r="K265" s="29" t="s">
        <v>1432</v>
      </c>
      <c r="L265" s="29" t="s">
        <v>1348</v>
      </c>
      <c r="M265" s="29" t="s">
        <v>1433</v>
      </c>
      <c r="N265" s="29" t="s">
        <v>1434</v>
      </c>
      <c r="O265" s="29">
        <v>536241</v>
      </c>
      <c r="P265" s="29">
        <v>188655</v>
      </c>
      <c r="Q265" s="29">
        <v>51.580297000000002</v>
      </c>
      <c r="R265" s="29">
        <v>-3.5141800000000001E-2</v>
      </c>
    </row>
    <row r="266" spans="1:18" x14ac:dyDescent="0.25">
      <c r="A266" s="29" t="s">
        <v>1540</v>
      </c>
      <c r="B266" s="29" t="s">
        <v>12</v>
      </c>
      <c r="C266" s="29" t="s">
        <v>86</v>
      </c>
      <c r="D266" s="29" t="s">
        <v>1334</v>
      </c>
      <c r="E266" s="29" t="s">
        <v>1335</v>
      </c>
      <c r="F266" s="29" t="s">
        <v>83</v>
      </c>
      <c r="G266" s="29" t="s">
        <v>88</v>
      </c>
      <c r="H266" s="29" t="s">
        <v>88</v>
      </c>
      <c r="I266" s="29" t="s">
        <v>1614</v>
      </c>
      <c r="J266" s="29" t="s">
        <v>1507</v>
      </c>
      <c r="K266" s="29" t="s">
        <v>1435</v>
      </c>
      <c r="L266" s="29" t="s">
        <v>1348</v>
      </c>
      <c r="M266" s="29" t="s">
        <v>1436</v>
      </c>
      <c r="N266" s="29" t="s">
        <v>1437</v>
      </c>
      <c r="O266" s="29">
        <v>538444</v>
      </c>
      <c r="P266" s="29">
        <v>189544</v>
      </c>
      <c r="Q266" s="29">
        <v>51.587749000000002</v>
      </c>
      <c r="R266" s="29">
        <v>-3.0181050000000001E-3</v>
      </c>
    </row>
    <row r="267" spans="1:18" x14ac:dyDescent="0.25">
      <c r="A267" s="29" t="s">
        <v>1540</v>
      </c>
      <c r="B267" s="29" t="s">
        <v>20</v>
      </c>
      <c r="C267" s="29" t="s">
        <v>87</v>
      </c>
      <c r="D267" s="29" t="s">
        <v>1334</v>
      </c>
      <c r="E267" s="29" t="s">
        <v>1335</v>
      </c>
      <c r="F267" s="29" t="s">
        <v>83</v>
      </c>
      <c r="G267" s="29" t="s">
        <v>88</v>
      </c>
      <c r="H267" s="29" t="s">
        <v>88</v>
      </c>
      <c r="I267" s="29" t="s">
        <v>1614</v>
      </c>
      <c r="J267" s="29" t="s">
        <v>1507</v>
      </c>
      <c r="K267" s="29" t="s">
        <v>1435</v>
      </c>
      <c r="L267" s="29" t="s">
        <v>1348</v>
      </c>
      <c r="M267" s="29" t="s">
        <v>1436</v>
      </c>
      <c r="N267" s="29" t="s">
        <v>1437</v>
      </c>
      <c r="O267" s="29">
        <v>538444</v>
      </c>
      <c r="P267" s="29">
        <v>189544</v>
      </c>
      <c r="Q267" s="29">
        <v>51.587749000000002</v>
      </c>
      <c r="R267" s="29">
        <v>-3.0181050000000001E-3</v>
      </c>
    </row>
    <row r="268" spans="1:18" x14ac:dyDescent="0.25">
      <c r="A268" s="29" t="s">
        <v>1540</v>
      </c>
      <c r="B268" s="29" t="s">
        <v>2</v>
      </c>
      <c r="C268" s="29" t="s">
        <v>89</v>
      </c>
      <c r="D268" s="29" t="s">
        <v>1334</v>
      </c>
      <c r="E268" s="29" t="s">
        <v>1335</v>
      </c>
      <c r="F268" s="29" t="s">
        <v>90</v>
      </c>
      <c r="G268" s="29" t="s">
        <v>95</v>
      </c>
      <c r="H268" s="29" t="s">
        <v>1616</v>
      </c>
      <c r="I268" s="29" t="s">
        <v>1617</v>
      </c>
      <c r="J268" s="29" t="s">
        <v>1507</v>
      </c>
      <c r="K268" s="29" t="s">
        <v>1438</v>
      </c>
      <c r="L268" s="29" t="s">
        <v>1348</v>
      </c>
      <c r="M268" s="29" t="s">
        <v>1439</v>
      </c>
      <c r="N268" s="29" t="s">
        <v>1440</v>
      </c>
      <c r="O268" s="29">
        <v>536763</v>
      </c>
      <c r="P268" s="29">
        <v>187420</v>
      </c>
      <c r="Q268" s="29">
        <v>51.569073000000003</v>
      </c>
      <c r="R268" s="29">
        <v>-2.8093386000000001E-2</v>
      </c>
    </row>
    <row r="269" spans="1:18" x14ac:dyDescent="0.25">
      <c r="A269" s="29" t="s">
        <v>1540</v>
      </c>
      <c r="B269" s="29" t="s">
        <v>4</v>
      </c>
      <c r="C269" s="29" t="s">
        <v>1530</v>
      </c>
      <c r="D269" s="29" t="s">
        <v>1334</v>
      </c>
      <c r="E269" s="29" t="s">
        <v>1335</v>
      </c>
      <c r="F269" s="29" t="s">
        <v>90</v>
      </c>
      <c r="G269" s="29" t="s">
        <v>95</v>
      </c>
      <c r="H269" s="29" t="s">
        <v>1616</v>
      </c>
      <c r="I269" s="29" t="s">
        <v>1617</v>
      </c>
      <c r="J269" s="29" t="s">
        <v>1507</v>
      </c>
      <c r="K269" s="29" t="s">
        <v>1441</v>
      </c>
      <c r="L269" s="29" t="s">
        <v>1348</v>
      </c>
      <c r="M269" s="29" t="s">
        <v>1442</v>
      </c>
      <c r="N269" s="29" t="s">
        <v>1443</v>
      </c>
      <c r="O269" s="29">
        <v>537259</v>
      </c>
      <c r="P269" s="29">
        <v>188627</v>
      </c>
      <c r="Q269" s="29">
        <v>51.579799000000001</v>
      </c>
      <c r="R269" s="29">
        <v>-2.0470187000000001E-2</v>
      </c>
    </row>
    <row r="270" spans="1:18" x14ac:dyDescent="0.25">
      <c r="A270" s="29" t="s">
        <v>1540</v>
      </c>
      <c r="B270" s="29" t="s">
        <v>10</v>
      </c>
      <c r="C270" s="29" t="s">
        <v>92</v>
      </c>
      <c r="D270" s="29" t="s">
        <v>1334</v>
      </c>
      <c r="E270" s="29" t="s">
        <v>1335</v>
      </c>
      <c r="F270" s="29" t="s">
        <v>90</v>
      </c>
      <c r="G270" s="29" t="s">
        <v>95</v>
      </c>
      <c r="H270" s="29" t="s">
        <v>1616</v>
      </c>
      <c r="I270" s="29" t="s">
        <v>1617</v>
      </c>
      <c r="J270" s="29" t="s">
        <v>1507</v>
      </c>
      <c r="K270" s="29" t="s">
        <v>1444</v>
      </c>
      <c r="L270" s="29" t="s">
        <v>1348</v>
      </c>
      <c r="M270" s="29" t="s">
        <v>1445</v>
      </c>
      <c r="N270" s="29" t="s">
        <v>1446</v>
      </c>
      <c r="O270" s="29">
        <v>537919</v>
      </c>
      <c r="P270" s="29">
        <v>188578</v>
      </c>
      <c r="Q270" s="29">
        <v>51.579197000000001</v>
      </c>
      <c r="R270" s="29">
        <v>-1.0970442E-2</v>
      </c>
    </row>
    <row r="271" spans="1:18" x14ac:dyDescent="0.25">
      <c r="A271" s="29" t="s">
        <v>1540</v>
      </c>
      <c r="B271" s="29" t="s">
        <v>24</v>
      </c>
      <c r="C271" s="29" t="s">
        <v>93</v>
      </c>
      <c r="D271" s="29" t="s">
        <v>1334</v>
      </c>
      <c r="E271" s="29" t="s">
        <v>1335</v>
      </c>
      <c r="F271" s="29" t="s">
        <v>90</v>
      </c>
      <c r="G271" s="29" t="s">
        <v>95</v>
      </c>
      <c r="H271" s="29" t="s">
        <v>1616</v>
      </c>
      <c r="I271" s="29" t="s">
        <v>1617</v>
      </c>
      <c r="J271" s="29" t="s">
        <v>1507</v>
      </c>
      <c r="K271" s="29" t="s">
        <v>1447</v>
      </c>
      <c r="L271" s="29" t="s">
        <v>1348</v>
      </c>
      <c r="M271" s="29" t="s">
        <v>1448</v>
      </c>
      <c r="N271" s="29" t="s">
        <v>1449</v>
      </c>
      <c r="O271" s="29">
        <v>536234</v>
      </c>
      <c r="P271" s="29">
        <v>190272</v>
      </c>
      <c r="Q271" s="29">
        <v>51.594828999999997</v>
      </c>
      <c r="R271" s="29">
        <v>-3.4615754999999998E-2</v>
      </c>
    </row>
    <row r="272" spans="1:18" x14ac:dyDescent="0.25">
      <c r="A272" s="29" t="s">
        <v>1540</v>
      </c>
      <c r="B272" s="29" t="s">
        <v>9</v>
      </c>
      <c r="C272" s="29" t="s">
        <v>94</v>
      </c>
      <c r="D272" s="29" t="s">
        <v>1334</v>
      </c>
      <c r="E272" s="29" t="s">
        <v>1335</v>
      </c>
      <c r="F272" s="29" t="s">
        <v>90</v>
      </c>
      <c r="G272" s="29" t="s">
        <v>95</v>
      </c>
      <c r="H272" s="29" t="s">
        <v>1616</v>
      </c>
      <c r="I272" s="29" t="s">
        <v>1618</v>
      </c>
      <c r="J272" s="29" t="s">
        <v>1507</v>
      </c>
      <c r="K272" s="29" t="s">
        <v>1450</v>
      </c>
      <c r="L272" s="29" t="s">
        <v>1348</v>
      </c>
      <c r="M272" s="29" t="s">
        <v>1451</v>
      </c>
      <c r="N272" s="29" t="s">
        <v>1452</v>
      </c>
      <c r="O272" s="29">
        <v>536455</v>
      </c>
      <c r="P272" s="29">
        <v>188670</v>
      </c>
      <c r="Q272" s="29">
        <v>51.580379999999998</v>
      </c>
      <c r="R272" s="29">
        <v>-3.2049451E-2</v>
      </c>
    </row>
    <row r="273" spans="1:18" x14ac:dyDescent="0.25">
      <c r="A273" s="29" t="s">
        <v>1619</v>
      </c>
      <c r="B273" s="29" t="s">
        <v>1531</v>
      </c>
      <c r="C273" s="29" t="s">
        <v>1532</v>
      </c>
      <c r="D273" s="29" t="s">
        <v>309</v>
      </c>
      <c r="E273" s="29" t="s">
        <v>310</v>
      </c>
      <c r="F273" s="29"/>
      <c r="G273" s="29"/>
      <c r="H273" s="29"/>
      <c r="I273" s="29"/>
      <c r="J273" s="29" t="s">
        <v>1507</v>
      </c>
      <c r="K273" s="29"/>
      <c r="L273" s="29"/>
      <c r="M273" s="29"/>
      <c r="N273" s="29"/>
      <c r="O273" s="29"/>
      <c r="P273" s="29"/>
      <c r="Q273" s="29"/>
      <c r="R273" s="29"/>
    </row>
  </sheetData>
  <phoneticPr fontId="34" type="noConversion"/>
  <pageMargins left="0.7" right="0.7" top="0.75" bottom="0.75" header="0.3" footer="0.3"/>
  <tableParts count="1">
    <tablePart r:id="rId1"/>
  </tablePart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Sheet7"/>
  <dimension ref="A1:N274"/>
  <sheetViews>
    <sheetView workbookViewId="0">
      <selection sqref="A1:N235"/>
    </sheetView>
  </sheetViews>
  <sheetFormatPr defaultRowHeight="15" x14ac:dyDescent="0.25"/>
  <cols>
    <col min="1" max="1" width="11.42578125" bestFit="1" customWidth="1"/>
    <col min="2" max="2" width="8.42578125" bestFit="1" customWidth="1"/>
    <col min="3" max="3" width="9" bestFit="1" customWidth="1"/>
    <col min="4" max="4" width="8.28515625" bestFit="1" customWidth="1"/>
    <col min="5" max="5" width="38.140625" bestFit="1" customWidth="1"/>
    <col min="6" max="6" width="33.7109375" bestFit="1" customWidth="1"/>
    <col min="7" max="7" width="46.7109375" bestFit="1" customWidth="1"/>
    <col min="8" max="8" width="31.28515625" bestFit="1" customWidth="1"/>
    <col min="9" max="9" width="18.5703125" bestFit="1" customWidth="1"/>
    <col min="10" max="10" width="31.5703125" bestFit="1" customWidth="1"/>
    <col min="11" max="11" width="52.42578125" bestFit="1" customWidth="1"/>
    <col min="12" max="12" width="12.28515625" bestFit="1" customWidth="1"/>
    <col min="13" max="13" width="15.7109375" bestFit="1" customWidth="1"/>
    <col min="14" max="14" width="23.7109375" bestFit="1" customWidth="1"/>
  </cols>
  <sheetData>
    <row r="1" spans="1:14" x14ac:dyDescent="0.25">
      <c r="A1" s="30" t="s">
        <v>1458</v>
      </c>
      <c r="B1" s="32" t="s">
        <v>1459</v>
      </c>
      <c r="C1" s="32" t="s">
        <v>1460</v>
      </c>
      <c r="D1" s="31" t="s">
        <v>118</v>
      </c>
      <c r="E1" s="31" t="s">
        <v>1480</v>
      </c>
      <c r="F1" s="31" t="s">
        <v>99</v>
      </c>
      <c r="G1" s="31" t="s">
        <v>121</v>
      </c>
      <c r="H1" s="31" t="s">
        <v>119</v>
      </c>
      <c r="I1" s="31" t="s">
        <v>102</v>
      </c>
      <c r="J1" s="31" t="s">
        <v>120</v>
      </c>
      <c r="K1" s="31" t="s">
        <v>35</v>
      </c>
      <c r="L1" s="31" t="s">
        <v>123</v>
      </c>
      <c r="M1" s="31" t="s">
        <v>124</v>
      </c>
      <c r="N1" s="31" t="s">
        <v>125</v>
      </c>
    </row>
    <row r="2" spans="1:14" x14ac:dyDescent="0.25">
      <c r="A2" s="31" t="s">
        <v>1461</v>
      </c>
      <c r="B2" s="31">
        <v>44470</v>
      </c>
      <c r="C2" s="31">
        <v>44491</v>
      </c>
      <c r="D2" s="31" t="s">
        <v>24</v>
      </c>
      <c r="E2" s="31">
        <v>4588</v>
      </c>
      <c r="F2" s="31">
        <v>221</v>
      </c>
      <c r="G2" s="31">
        <v>156</v>
      </c>
      <c r="H2" s="31">
        <v>18735</v>
      </c>
      <c r="I2" s="31">
        <v>542</v>
      </c>
      <c r="J2" s="31">
        <v>158</v>
      </c>
      <c r="K2" s="31" t="s">
        <v>93</v>
      </c>
      <c r="L2" s="31" t="s">
        <v>1334</v>
      </c>
      <c r="M2" s="31" t="s">
        <v>90</v>
      </c>
      <c r="N2" s="31" t="s">
        <v>95</v>
      </c>
    </row>
    <row r="3" spans="1:14" x14ac:dyDescent="0.25">
      <c r="A3" s="31" t="s">
        <v>1461</v>
      </c>
      <c r="B3" s="31">
        <v>44470</v>
      </c>
      <c r="C3" s="31">
        <v>44491</v>
      </c>
      <c r="D3" s="31" t="s">
        <v>12</v>
      </c>
      <c r="E3" s="31">
        <v>4592</v>
      </c>
      <c r="F3" s="31">
        <v>297</v>
      </c>
      <c r="G3" s="31">
        <v>39</v>
      </c>
      <c r="H3" s="31">
        <v>8778</v>
      </c>
      <c r="I3" s="31">
        <v>521</v>
      </c>
      <c r="J3" s="31">
        <v>40</v>
      </c>
      <c r="K3" s="31" t="s">
        <v>86</v>
      </c>
      <c r="L3" s="31" t="s">
        <v>1334</v>
      </c>
      <c r="M3" s="31" t="s">
        <v>83</v>
      </c>
      <c r="N3" s="31" t="s">
        <v>88</v>
      </c>
    </row>
    <row r="4" spans="1:14" x14ac:dyDescent="0.25">
      <c r="A4" s="31" t="s">
        <v>1461</v>
      </c>
      <c r="B4" s="31">
        <v>44470</v>
      </c>
      <c r="C4" s="31">
        <v>44491</v>
      </c>
      <c r="D4" s="31" t="s">
        <v>29</v>
      </c>
      <c r="E4" s="31">
        <v>2948</v>
      </c>
      <c r="F4" s="31">
        <v>207</v>
      </c>
      <c r="G4" s="31">
        <v>10</v>
      </c>
      <c r="H4" s="31">
        <v>11059</v>
      </c>
      <c r="I4" s="31">
        <v>386</v>
      </c>
      <c r="J4" s="31">
        <v>11</v>
      </c>
      <c r="K4" s="31" t="s">
        <v>80</v>
      </c>
      <c r="L4" s="31" t="s">
        <v>1334</v>
      </c>
      <c r="M4" s="31" t="s">
        <v>75</v>
      </c>
      <c r="N4" s="31" t="s">
        <v>81</v>
      </c>
    </row>
    <row r="5" spans="1:14" x14ac:dyDescent="0.25">
      <c r="A5" s="31" t="s">
        <v>1461</v>
      </c>
      <c r="B5" s="31">
        <v>44470</v>
      </c>
      <c r="C5" s="31">
        <v>44491</v>
      </c>
      <c r="D5" s="31" t="s">
        <v>0</v>
      </c>
      <c r="E5" s="31">
        <v>6265</v>
      </c>
      <c r="F5" s="31">
        <v>507</v>
      </c>
      <c r="G5" s="31">
        <v>0</v>
      </c>
      <c r="H5" s="31">
        <v>12381</v>
      </c>
      <c r="I5" s="31">
        <v>870</v>
      </c>
      <c r="J5" s="31">
        <v>0</v>
      </c>
      <c r="K5" s="31" t="s">
        <v>1615</v>
      </c>
      <c r="L5" s="31" t="s">
        <v>1334</v>
      </c>
      <c r="M5" s="31" t="s">
        <v>83</v>
      </c>
      <c r="N5" s="31" t="s">
        <v>88</v>
      </c>
    </row>
    <row r="6" spans="1:14" x14ac:dyDescent="0.25">
      <c r="A6" s="31" t="s">
        <v>1461</v>
      </c>
      <c r="B6" s="31">
        <v>44470</v>
      </c>
      <c r="C6" s="31">
        <v>44491</v>
      </c>
      <c r="D6" s="31" t="s">
        <v>17</v>
      </c>
      <c r="E6" s="31">
        <v>4733</v>
      </c>
      <c r="F6" s="31">
        <v>406</v>
      </c>
      <c r="G6" s="31">
        <v>64</v>
      </c>
      <c r="H6" s="31">
        <v>8694</v>
      </c>
      <c r="I6" s="31">
        <v>658</v>
      </c>
      <c r="J6" s="31">
        <v>64</v>
      </c>
      <c r="K6" s="31" t="s">
        <v>78</v>
      </c>
      <c r="L6" s="31" t="s">
        <v>1334</v>
      </c>
      <c r="M6" s="31" t="s">
        <v>75</v>
      </c>
      <c r="N6" s="31" t="s">
        <v>81</v>
      </c>
    </row>
    <row r="7" spans="1:14" x14ac:dyDescent="0.25">
      <c r="A7" s="31" t="s">
        <v>1461</v>
      </c>
      <c r="B7" s="31">
        <v>44470</v>
      </c>
      <c r="C7" s="31">
        <v>44491</v>
      </c>
      <c r="D7" s="31" t="s">
        <v>5</v>
      </c>
      <c r="E7" s="31">
        <v>12052</v>
      </c>
      <c r="F7" s="31">
        <v>724</v>
      </c>
      <c r="G7" s="31">
        <v>218</v>
      </c>
      <c r="H7" s="31">
        <v>52170</v>
      </c>
      <c r="I7" s="31">
        <v>1488</v>
      </c>
      <c r="J7" s="31">
        <v>220</v>
      </c>
      <c r="K7" s="31" t="s">
        <v>64</v>
      </c>
      <c r="L7" s="31" t="s">
        <v>1334</v>
      </c>
      <c r="M7" s="31" t="s">
        <v>65</v>
      </c>
      <c r="N7" s="31" t="s">
        <v>73</v>
      </c>
    </row>
    <row r="8" spans="1:14" x14ac:dyDescent="0.25">
      <c r="A8" s="31" t="s">
        <v>1461</v>
      </c>
      <c r="B8" s="31">
        <v>44470</v>
      </c>
      <c r="C8" s="31">
        <v>44491</v>
      </c>
      <c r="D8" s="31" t="s">
        <v>23</v>
      </c>
      <c r="E8" s="31">
        <v>11826</v>
      </c>
      <c r="F8" s="31">
        <v>829</v>
      </c>
      <c r="G8" s="31">
        <v>0</v>
      </c>
      <c r="H8" s="31">
        <v>36766</v>
      </c>
      <c r="I8" s="31">
        <v>1581</v>
      </c>
      <c r="J8" s="31">
        <v>0</v>
      </c>
      <c r="K8" s="31" t="s">
        <v>79</v>
      </c>
      <c r="L8" s="31" t="s">
        <v>1334</v>
      </c>
      <c r="M8" s="31" t="s">
        <v>75</v>
      </c>
      <c r="N8" s="31" t="s">
        <v>81</v>
      </c>
    </row>
    <row r="9" spans="1:14" x14ac:dyDescent="0.25">
      <c r="A9" s="31" t="s">
        <v>1461</v>
      </c>
      <c r="B9" s="31">
        <v>44470</v>
      </c>
      <c r="C9" s="31">
        <v>44491</v>
      </c>
      <c r="D9" s="31" t="s">
        <v>20</v>
      </c>
      <c r="E9" s="31">
        <v>7431</v>
      </c>
      <c r="F9" s="31">
        <v>501</v>
      </c>
      <c r="G9" s="31">
        <v>12</v>
      </c>
      <c r="H9" s="31">
        <v>17747</v>
      </c>
      <c r="I9" s="31">
        <v>1040</v>
      </c>
      <c r="J9" s="31">
        <v>12</v>
      </c>
      <c r="K9" s="31" t="s">
        <v>87</v>
      </c>
      <c r="L9" s="31" t="s">
        <v>1334</v>
      </c>
      <c r="M9" s="31" t="s">
        <v>83</v>
      </c>
      <c r="N9" s="31" t="s">
        <v>88</v>
      </c>
    </row>
    <row r="10" spans="1:14" x14ac:dyDescent="0.25">
      <c r="A10" s="31" t="s">
        <v>1461</v>
      </c>
      <c r="B10" s="31">
        <v>44470</v>
      </c>
      <c r="C10" s="31">
        <v>44491</v>
      </c>
      <c r="D10" s="31" t="s">
        <v>9</v>
      </c>
      <c r="E10" s="31">
        <v>12969</v>
      </c>
      <c r="F10" s="31">
        <v>727</v>
      </c>
      <c r="G10" s="31">
        <v>44</v>
      </c>
      <c r="H10" s="31">
        <v>42785</v>
      </c>
      <c r="I10" s="31">
        <v>1413</v>
      </c>
      <c r="J10" s="31">
        <v>44</v>
      </c>
      <c r="K10" s="31" t="s">
        <v>94</v>
      </c>
      <c r="L10" s="31" t="s">
        <v>1334</v>
      </c>
      <c r="M10" s="31" t="s">
        <v>90</v>
      </c>
      <c r="N10" s="31" t="s">
        <v>95</v>
      </c>
    </row>
    <row r="11" spans="1:14" x14ac:dyDescent="0.25">
      <c r="A11" s="31" t="s">
        <v>1461</v>
      </c>
      <c r="B11" s="31">
        <v>44470</v>
      </c>
      <c r="C11" s="31">
        <v>44491</v>
      </c>
      <c r="D11" s="31" t="s">
        <v>42</v>
      </c>
      <c r="E11" s="31">
        <v>4173</v>
      </c>
      <c r="F11" s="31">
        <v>374</v>
      </c>
      <c r="G11" s="31">
        <v>2</v>
      </c>
      <c r="H11" s="31">
        <v>10258</v>
      </c>
      <c r="I11" s="31">
        <v>790</v>
      </c>
      <c r="J11" s="31">
        <v>2</v>
      </c>
      <c r="K11" s="31" t="s">
        <v>1343</v>
      </c>
      <c r="L11" s="31" t="s">
        <v>1334</v>
      </c>
      <c r="M11" s="31" t="s">
        <v>39</v>
      </c>
      <c r="N11" s="31" t="s">
        <v>49</v>
      </c>
    </row>
    <row r="12" spans="1:14" x14ac:dyDescent="0.25">
      <c r="A12" s="31" t="s">
        <v>1461</v>
      </c>
      <c r="B12" s="31">
        <v>44470</v>
      </c>
      <c r="C12" s="31">
        <v>44491</v>
      </c>
      <c r="D12" s="31" t="s">
        <v>30</v>
      </c>
      <c r="E12" s="31">
        <v>2243</v>
      </c>
      <c r="F12" s="31">
        <v>202</v>
      </c>
      <c r="G12" s="31">
        <v>120</v>
      </c>
      <c r="H12" s="31">
        <v>5045</v>
      </c>
      <c r="I12" s="31">
        <v>344</v>
      </c>
      <c r="J12" s="31">
        <v>120</v>
      </c>
      <c r="K12" s="31" t="s">
        <v>84</v>
      </c>
      <c r="L12" s="31" t="s">
        <v>1334</v>
      </c>
      <c r="M12" s="31" t="s">
        <v>83</v>
      </c>
      <c r="N12" s="31" t="s">
        <v>88</v>
      </c>
    </row>
    <row r="13" spans="1:14" x14ac:dyDescent="0.25">
      <c r="A13" s="31" t="s">
        <v>1461</v>
      </c>
      <c r="B13" s="31">
        <v>44470</v>
      </c>
      <c r="C13" s="31">
        <v>44491</v>
      </c>
      <c r="D13" s="31" t="s">
        <v>4</v>
      </c>
      <c r="E13" s="31">
        <v>6372</v>
      </c>
      <c r="F13" s="31">
        <v>542</v>
      </c>
      <c r="G13" s="31">
        <v>296</v>
      </c>
      <c r="H13" s="31">
        <v>11550</v>
      </c>
      <c r="I13" s="31">
        <v>826</v>
      </c>
      <c r="J13" s="31">
        <v>300</v>
      </c>
      <c r="K13" s="31" t="s">
        <v>1530</v>
      </c>
      <c r="L13" s="31" t="s">
        <v>1334</v>
      </c>
      <c r="M13" s="31" t="s">
        <v>90</v>
      </c>
      <c r="N13" s="31" t="s">
        <v>95</v>
      </c>
    </row>
    <row r="14" spans="1:14" x14ac:dyDescent="0.25">
      <c r="A14" s="31" t="s">
        <v>1461</v>
      </c>
      <c r="B14" s="31">
        <v>44470</v>
      </c>
      <c r="C14" s="31">
        <v>44491</v>
      </c>
      <c r="D14" s="31" t="s">
        <v>18</v>
      </c>
      <c r="E14" s="31">
        <v>5372</v>
      </c>
      <c r="F14" s="31">
        <v>283</v>
      </c>
      <c r="G14" s="31">
        <v>19</v>
      </c>
      <c r="H14" s="31">
        <v>16283</v>
      </c>
      <c r="I14" s="31">
        <v>469</v>
      </c>
      <c r="J14" s="31">
        <v>19</v>
      </c>
      <c r="K14" s="31" t="s">
        <v>44</v>
      </c>
      <c r="L14" s="31" t="s">
        <v>1334</v>
      </c>
      <c r="M14" s="31" t="s">
        <v>39</v>
      </c>
      <c r="N14" s="31" t="s">
        <v>49</v>
      </c>
    </row>
    <row r="15" spans="1:14" x14ac:dyDescent="0.25">
      <c r="A15" s="31" t="s">
        <v>1461</v>
      </c>
      <c r="B15" s="31">
        <v>44470</v>
      </c>
      <c r="C15" s="31">
        <v>44491</v>
      </c>
      <c r="D15" s="31" t="s">
        <v>27</v>
      </c>
      <c r="E15" s="31">
        <v>3102</v>
      </c>
      <c r="F15" s="31">
        <v>208</v>
      </c>
      <c r="G15" s="31">
        <v>76</v>
      </c>
      <c r="H15" s="31">
        <v>9677</v>
      </c>
      <c r="I15" s="31">
        <v>524</v>
      </c>
      <c r="J15" s="31">
        <v>78</v>
      </c>
      <c r="K15" s="31" t="s">
        <v>38</v>
      </c>
      <c r="L15" s="31" t="s">
        <v>1334</v>
      </c>
      <c r="M15" s="31" t="s">
        <v>39</v>
      </c>
      <c r="N15" s="31" t="s">
        <v>49</v>
      </c>
    </row>
    <row r="16" spans="1:14" x14ac:dyDescent="0.25">
      <c r="A16" s="31" t="s">
        <v>1461</v>
      </c>
      <c r="B16" s="31">
        <v>44470</v>
      </c>
      <c r="C16" s="31">
        <v>44491</v>
      </c>
      <c r="D16" s="31" t="s">
        <v>2</v>
      </c>
      <c r="E16" s="31">
        <v>5334</v>
      </c>
      <c r="F16" s="31">
        <v>404</v>
      </c>
      <c r="G16" s="31">
        <v>109</v>
      </c>
      <c r="H16" s="31">
        <v>12687</v>
      </c>
      <c r="I16" s="31">
        <v>731</v>
      </c>
      <c r="J16" s="31">
        <v>109</v>
      </c>
      <c r="K16" s="31" t="s">
        <v>89</v>
      </c>
      <c r="L16" s="31" t="s">
        <v>1334</v>
      </c>
      <c r="M16" s="31" t="s">
        <v>90</v>
      </c>
      <c r="N16" s="31" t="s">
        <v>95</v>
      </c>
    </row>
    <row r="17" spans="1:14" x14ac:dyDescent="0.25">
      <c r="A17" s="31" t="s">
        <v>1461</v>
      </c>
      <c r="B17" s="31">
        <v>44470</v>
      </c>
      <c r="C17" s="31">
        <v>44491</v>
      </c>
      <c r="D17" s="31" t="s">
        <v>26</v>
      </c>
      <c r="E17" s="31">
        <v>5586</v>
      </c>
      <c r="F17" s="31">
        <v>343</v>
      </c>
      <c r="G17" s="31">
        <v>193</v>
      </c>
      <c r="H17" s="31">
        <v>15178</v>
      </c>
      <c r="I17" s="31">
        <v>581</v>
      </c>
      <c r="J17" s="31">
        <v>196</v>
      </c>
      <c r="K17" s="31" t="s">
        <v>67</v>
      </c>
      <c r="L17" s="31" t="s">
        <v>1334</v>
      </c>
      <c r="M17" s="31" t="s">
        <v>65</v>
      </c>
      <c r="N17" s="31" t="s">
        <v>73</v>
      </c>
    </row>
    <row r="18" spans="1:14" x14ac:dyDescent="0.25">
      <c r="A18" s="31" t="s">
        <v>1461</v>
      </c>
      <c r="B18" s="31">
        <v>44470</v>
      </c>
      <c r="C18" s="31">
        <v>44491</v>
      </c>
      <c r="D18" s="31" t="s">
        <v>3</v>
      </c>
      <c r="E18" s="31">
        <v>7844</v>
      </c>
      <c r="F18" s="31">
        <v>700</v>
      </c>
      <c r="G18" s="31">
        <v>62</v>
      </c>
      <c r="H18" s="31">
        <v>44723</v>
      </c>
      <c r="I18" s="31">
        <v>2366</v>
      </c>
      <c r="J18" s="31">
        <v>64</v>
      </c>
      <c r="K18" s="31" t="s">
        <v>58</v>
      </c>
      <c r="L18" s="31" t="s">
        <v>1334</v>
      </c>
      <c r="M18" s="31" t="s">
        <v>59</v>
      </c>
      <c r="N18" s="31" t="s">
        <v>63</v>
      </c>
    </row>
    <row r="19" spans="1:14" x14ac:dyDescent="0.25">
      <c r="A19" s="31" t="s">
        <v>1461</v>
      </c>
      <c r="B19" s="31">
        <v>44470</v>
      </c>
      <c r="C19" s="31">
        <v>44491</v>
      </c>
      <c r="D19" s="31" t="s">
        <v>10</v>
      </c>
      <c r="E19" s="31">
        <v>5925</v>
      </c>
      <c r="F19" s="31">
        <v>439</v>
      </c>
      <c r="G19" s="31">
        <v>21</v>
      </c>
      <c r="H19" s="31">
        <v>31566</v>
      </c>
      <c r="I19" s="31">
        <v>979</v>
      </c>
      <c r="J19" s="31">
        <v>23</v>
      </c>
      <c r="K19" s="31" t="s">
        <v>92</v>
      </c>
      <c r="L19" s="31" t="s">
        <v>1334</v>
      </c>
      <c r="M19" s="31" t="s">
        <v>90</v>
      </c>
      <c r="N19" s="31" t="s">
        <v>95</v>
      </c>
    </row>
    <row r="20" spans="1:14" x14ac:dyDescent="0.25">
      <c r="A20" s="31" t="s">
        <v>1461</v>
      </c>
      <c r="B20" s="31">
        <v>44470</v>
      </c>
      <c r="C20" s="31">
        <v>44491</v>
      </c>
      <c r="D20" s="31" t="s">
        <v>19</v>
      </c>
      <c r="E20" s="31">
        <v>10813</v>
      </c>
      <c r="F20" s="31">
        <v>767</v>
      </c>
      <c r="G20" s="31">
        <v>287</v>
      </c>
      <c r="H20" s="31">
        <v>57489</v>
      </c>
      <c r="I20" s="31">
        <v>2084</v>
      </c>
      <c r="J20" s="31">
        <v>293</v>
      </c>
      <c r="K20" s="31" t="s">
        <v>52</v>
      </c>
      <c r="L20" s="31" t="s">
        <v>1334</v>
      </c>
      <c r="M20" s="31" t="s">
        <v>51</v>
      </c>
      <c r="N20" s="31" t="s">
        <v>57</v>
      </c>
    </row>
    <row r="21" spans="1:14" x14ac:dyDescent="0.25">
      <c r="A21" s="31" t="s">
        <v>1461</v>
      </c>
      <c r="B21" s="31">
        <v>44470</v>
      </c>
      <c r="C21" s="31">
        <v>44491</v>
      </c>
      <c r="D21" s="31" t="s">
        <v>28</v>
      </c>
      <c r="E21" s="31">
        <v>3036</v>
      </c>
      <c r="F21" s="31">
        <v>245</v>
      </c>
      <c r="G21" s="31">
        <v>93</v>
      </c>
      <c r="H21" s="31">
        <v>10768</v>
      </c>
      <c r="I21" s="31">
        <v>544</v>
      </c>
      <c r="J21" s="31">
        <v>93</v>
      </c>
      <c r="K21" s="31" t="s">
        <v>77</v>
      </c>
      <c r="L21" s="31" t="s">
        <v>1334</v>
      </c>
      <c r="M21" s="31" t="s">
        <v>75</v>
      </c>
      <c r="N21" s="31" t="s">
        <v>81</v>
      </c>
    </row>
    <row r="22" spans="1:14" x14ac:dyDescent="0.25">
      <c r="A22" s="31" t="s">
        <v>1461</v>
      </c>
      <c r="B22" s="31">
        <v>44470</v>
      </c>
      <c r="C22" s="31">
        <v>44491</v>
      </c>
      <c r="D22" s="31" t="s">
        <v>1</v>
      </c>
      <c r="E22" s="31">
        <v>7271</v>
      </c>
      <c r="F22" s="31">
        <v>325</v>
      </c>
      <c r="G22" s="31">
        <v>33</v>
      </c>
      <c r="H22" s="31">
        <v>29854</v>
      </c>
      <c r="I22" s="31">
        <v>817</v>
      </c>
      <c r="J22" s="31">
        <v>35</v>
      </c>
      <c r="K22" s="31" t="s">
        <v>1607</v>
      </c>
      <c r="L22" s="31" t="s">
        <v>1334</v>
      </c>
      <c r="M22" s="31" t="s">
        <v>39</v>
      </c>
      <c r="N22" s="31" t="s">
        <v>49</v>
      </c>
    </row>
    <row r="23" spans="1:14" x14ac:dyDescent="0.25">
      <c r="A23" s="31" t="s">
        <v>1461</v>
      </c>
      <c r="B23" s="31">
        <v>44470</v>
      </c>
      <c r="C23" s="31">
        <v>44491</v>
      </c>
      <c r="D23" s="31" t="s">
        <v>11</v>
      </c>
      <c r="E23" s="31">
        <v>5775</v>
      </c>
      <c r="F23" s="31">
        <v>320</v>
      </c>
      <c r="G23" s="31">
        <v>45</v>
      </c>
      <c r="H23" s="31">
        <v>14411</v>
      </c>
      <c r="I23" s="31">
        <v>715</v>
      </c>
      <c r="J23" s="31">
        <v>46</v>
      </c>
      <c r="K23" s="31" t="s">
        <v>55</v>
      </c>
      <c r="L23" s="31" t="s">
        <v>1334</v>
      </c>
      <c r="M23" s="31" t="s">
        <v>51</v>
      </c>
      <c r="N23" s="31" t="s">
        <v>57</v>
      </c>
    </row>
    <row r="24" spans="1:14" x14ac:dyDescent="0.25">
      <c r="A24" s="31" t="s">
        <v>1461</v>
      </c>
      <c r="B24" s="31">
        <v>44470</v>
      </c>
      <c r="C24" s="31">
        <v>44491</v>
      </c>
      <c r="D24" s="31" t="s">
        <v>25</v>
      </c>
      <c r="E24" s="31">
        <v>3270</v>
      </c>
      <c r="F24" s="31">
        <v>110</v>
      </c>
      <c r="G24" s="31">
        <v>3</v>
      </c>
      <c r="H24" s="31">
        <v>8153</v>
      </c>
      <c r="I24" s="31">
        <v>203</v>
      </c>
      <c r="J24" s="31">
        <v>3</v>
      </c>
      <c r="K24" s="31" t="s">
        <v>46</v>
      </c>
      <c r="L24" s="31" t="s">
        <v>1334</v>
      </c>
      <c r="M24" s="31" t="s">
        <v>39</v>
      </c>
      <c r="N24" s="31" t="s">
        <v>49</v>
      </c>
    </row>
    <row r="25" spans="1:14" x14ac:dyDescent="0.25">
      <c r="A25" s="31" t="s">
        <v>1461</v>
      </c>
      <c r="B25" s="31">
        <v>44470</v>
      </c>
      <c r="C25" s="31">
        <v>44491</v>
      </c>
      <c r="D25" s="31" t="s">
        <v>7</v>
      </c>
      <c r="E25" s="31">
        <v>8251</v>
      </c>
      <c r="F25" s="31">
        <v>369</v>
      </c>
      <c r="G25" s="31">
        <v>3</v>
      </c>
      <c r="H25" s="31">
        <v>26085</v>
      </c>
      <c r="I25" s="31">
        <v>707</v>
      </c>
      <c r="J25" s="31">
        <v>3</v>
      </c>
      <c r="K25" s="31" t="s">
        <v>1612</v>
      </c>
      <c r="L25" s="31" t="s">
        <v>1334</v>
      </c>
      <c r="M25" s="31" t="s">
        <v>65</v>
      </c>
      <c r="N25" s="31" t="s">
        <v>73</v>
      </c>
    </row>
    <row r="26" spans="1:14" x14ac:dyDescent="0.25">
      <c r="A26" s="31" t="s">
        <v>1461</v>
      </c>
      <c r="B26" s="31">
        <v>44470</v>
      </c>
      <c r="C26" s="31">
        <v>44491</v>
      </c>
      <c r="D26" s="31" t="s">
        <v>72</v>
      </c>
      <c r="E26" s="31">
        <v>7919</v>
      </c>
      <c r="F26" s="31">
        <v>632</v>
      </c>
      <c r="G26" s="31"/>
      <c r="H26" s="31">
        <v>23345</v>
      </c>
      <c r="I26" s="31">
        <v>1226</v>
      </c>
      <c r="J26" s="31"/>
      <c r="K26" s="31" t="s">
        <v>1410</v>
      </c>
      <c r="L26" s="31" t="s">
        <v>1334</v>
      </c>
      <c r="M26" s="31" t="s">
        <v>65</v>
      </c>
      <c r="N26" s="31" t="s">
        <v>73</v>
      </c>
    </row>
    <row r="27" spans="1:14" x14ac:dyDescent="0.25">
      <c r="A27" s="31" t="s">
        <v>1461</v>
      </c>
      <c r="B27" s="31">
        <v>44470</v>
      </c>
      <c r="C27" s="31">
        <v>44491</v>
      </c>
      <c r="D27" s="31" t="s">
        <v>21</v>
      </c>
      <c r="E27" s="31">
        <v>6406</v>
      </c>
      <c r="F27" s="31">
        <v>475</v>
      </c>
      <c r="G27" s="31">
        <v>38</v>
      </c>
      <c r="H27" s="31">
        <v>31561</v>
      </c>
      <c r="I27" s="31">
        <v>1005</v>
      </c>
      <c r="J27" s="31">
        <v>38</v>
      </c>
      <c r="K27" s="31" t="s">
        <v>69</v>
      </c>
      <c r="L27" s="31" t="s">
        <v>1334</v>
      </c>
      <c r="M27" s="31" t="s">
        <v>65</v>
      </c>
      <c r="N27" s="31" t="s">
        <v>73</v>
      </c>
    </row>
    <row r="28" spans="1:14" x14ac:dyDescent="0.25">
      <c r="A28" s="31" t="s">
        <v>1461</v>
      </c>
      <c r="B28" s="31">
        <v>44470</v>
      </c>
      <c r="C28" s="31">
        <v>44491</v>
      </c>
      <c r="D28" s="31" t="s">
        <v>32</v>
      </c>
      <c r="E28" s="31">
        <v>7106</v>
      </c>
      <c r="F28" s="31">
        <v>450</v>
      </c>
      <c r="G28" s="31">
        <v>269</v>
      </c>
      <c r="H28" s="31">
        <v>28125</v>
      </c>
      <c r="I28" s="31">
        <v>1041</v>
      </c>
      <c r="J28" s="31">
        <v>274</v>
      </c>
      <c r="K28" s="31" t="s">
        <v>50</v>
      </c>
      <c r="L28" s="31" t="s">
        <v>1334</v>
      </c>
      <c r="M28" s="31" t="s">
        <v>51</v>
      </c>
      <c r="N28" s="31" t="s">
        <v>57</v>
      </c>
    </row>
    <row r="29" spans="1:14" x14ac:dyDescent="0.25">
      <c r="A29" s="31" t="s">
        <v>1461</v>
      </c>
      <c r="B29" s="31">
        <v>44470</v>
      </c>
      <c r="C29" s="31">
        <v>44491</v>
      </c>
      <c r="D29" s="31" t="s">
        <v>22</v>
      </c>
      <c r="E29" s="31">
        <v>6613</v>
      </c>
      <c r="F29" s="31">
        <v>377</v>
      </c>
      <c r="G29" s="31">
        <v>8</v>
      </c>
      <c r="H29" s="31">
        <v>19590</v>
      </c>
      <c r="I29" s="31">
        <v>755</v>
      </c>
      <c r="J29" s="31">
        <v>9</v>
      </c>
      <c r="K29" s="31" t="s">
        <v>40</v>
      </c>
      <c r="L29" s="31" t="s">
        <v>1334</v>
      </c>
      <c r="M29" s="31" t="s">
        <v>39</v>
      </c>
      <c r="N29" s="31" t="s">
        <v>49</v>
      </c>
    </row>
    <row r="30" spans="1:14" x14ac:dyDescent="0.25">
      <c r="A30" s="31" t="s">
        <v>1461</v>
      </c>
      <c r="B30" s="31">
        <v>44470</v>
      </c>
      <c r="C30" s="31">
        <v>44491</v>
      </c>
      <c r="D30" s="31" t="s">
        <v>14</v>
      </c>
      <c r="E30" s="31">
        <v>11646</v>
      </c>
      <c r="F30" s="31">
        <v>621</v>
      </c>
      <c r="G30" s="31">
        <v>182</v>
      </c>
      <c r="H30" s="31">
        <v>37824</v>
      </c>
      <c r="I30" s="31">
        <v>1396</v>
      </c>
      <c r="J30" s="31">
        <v>184</v>
      </c>
      <c r="K30" s="31" t="s">
        <v>82</v>
      </c>
      <c r="L30" s="31" t="s">
        <v>1334</v>
      </c>
      <c r="M30" s="31" t="s">
        <v>83</v>
      </c>
      <c r="N30" s="31" t="s">
        <v>88</v>
      </c>
    </row>
    <row r="31" spans="1:14" x14ac:dyDescent="0.25">
      <c r="A31" s="31" t="s">
        <v>1461</v>
      </c>
      <c r="B31" s="31">
        <v>44470</v>
      </c>
      <c r="C31" s="31">
        <v>44491</v>
      </c>
      <c r="D31" s="31" t="s">
        <v>54</v>
      </c>
      <c r="E31" s="31">
        <v>12654</v>
      </c>
      <c r="F31" s="31">
        <v>659</v>
      </c>
      <c r="G31" s="31">
        <v>160</v>
      </c>
      <c r="H31" s="31">
        <v>32799</v>
      </c>
      <c r="I31" s="31">
        <v>1373</v>
      </c>
      <c r="J31" s="31">
        <v>160</v>
      </c>
      <c r="K31" s="31" t="s">
        <v>1365</v>
      </c>
      <c r="L31" s="31" t="s">
        <v>1334</v>
      </c>
      <c r="M31" s="31" t="s">
        <v>51</v>
      </c>
      <c r="N31" s="31" t="s">
        <v>57</v>
      </c>
    </row>
    <row r="32" spans="1:14" x14ac:dyDescent="0.25">
      <c r="A32" s="31" t="s">
        <v>1461</v>
      </c>
      <c r="B32" s="31">
        <v>44470</v>
      </c>
      <c r="C32" s="31">
        <v>44491</v>
      </c>
      <c r="D32" s="31" t="s">
        <v>8</v>
      </c>
      <c r="E32" s="31">
        <v>1698</v>
      </c>
      <c r="F32" s="31">
        <v>133</v>
      </c>
      <c r="G32" s="31">
        <v>20</v>
      </c>
      <c r="H32" s="31">
        <v>8143</v>
      </c>
      <c r="I32" s="31">
        <v>387</v>
      </c>
      <c r="J32" s="31">
        <v>20</v>
      </c>
      <c r="K32" s="31" t="s">
        <v>76</v>
      </c>
      <c r="L32" s="31" t="s">
        <v>1334</v>
      </c>
      <c r="M32" s="31" t="s">
        <v>75</v>
      </c>
      <c r="N32" s="31" t="s">
        <v>81</v>
      </c>
    </row>
    <row r="33" spans="1:14" x14ac:dyDescent="0.25">
      <c r="A33" s="31" t="s">
        <v>1461</v>
      </c>
      <c r="B33" s="31">
        <v>44470</v>
      </c>
      <c r="C33" s="31">
        <v>44491</v>
      </c>
      <c r="D33" s="31" t="s">
        <v>15</v>
      </c>
      <c r="E33" s="31">
        <v>5983</v>
      </c>
      <c r="F33" s="31">
        <v>325</v>
      </c>
      <c r="G33" s="31">
        <v>179</v>
      </c>
      <c r="H33" s="31">
        <v>13875</v>
      </c>
      <c r="I33" s="31">
        <v>633</v>
      </c>
      <c r="J33" s="31">
        <v>181</v>
      </c>
      <c r="K33" s="31" t="s">
        <v>56</v>
      </c>
      <c r="L33" s="31" t="s">
        <v>1334</v>
      </c>
      <c r="M33" s="31" t="s">
        <v>51</v>
      </c>
      <c r="N33" s="31" t="s">
        <v>57</v>
      </c>
    </row>
    <row r="34" spans="1:14" x14ac:dyDescent="0.25">
      <c r="A34" s="31" t="s">
        <v>1461</v>
      </c>
      <c r="B34" s="31">
        <v>44470</v>
      </c>
      <c r="C34" s="31">
        <v>44491</v>
      </c>
      <c r="D34" s="31" t="s">
        <v>33</v>
      </c>
      <c r="E34" s="31">
        <v>4979</v>
      </c>
      <c r="F34" s="31">
        <v>386</v>
      </c>
      <c r="G34" s="31">
        <v>42</v>
      </c>
      <c r="H34" s="31">
        <v>15387</v>
      </c>
      <c r="I34" s="31">
        <v>734</v>
      </c>
      <c r="J34" s="31">
        <v>43</v>
      </c>
      <c r="K34" s="31" t="s">
        <v>1354</v>
      </c>
      <c r="L34" s="31" t="s">
        <v>1334</v>
      </c>
      <c r="M34" s="31" t="s">
        <v>39</v>
      </c>
      <c r="N34" s="31" t="s">
        <v>49</v>
      </c>
    </row>
    <row r="35" spans="1:14" x14ac:dyDescent="0.25">
      <c r="A35" s="31" t="s">
        <v>1461</v>
      </c>
      <c r="B35" s="31">
        <v>44470</v>
      </c>
      <c r="C35" s="31">
        <v>44491</v>
      </c>
      <c r="D35" s="31" t="s">
        <v>48</v>
      </c>
      <c r="E35" s="31">
        <v>5737</v>
      </c>
      <c r="F35" s="31">
        <v>404</v>
      </c>
      <c r="G35" s="31">
        <v>4</v>
      </c>
      <c r="H35" s="31">
        <v>11236</v>
      </c>
      <c r="I35" s="31">
        <v>748</v>
      </c>
      <c r="J35" s="31">
        <v>4</v>
      </c>
      <c r="K35" s="31" t="s">
        <v>1361</v>
      </c>
      <c r="L35" s="31" t="s">
        <v>1334</v>
      </c>
      <c r="M35" s="31" t="s">
        <v>39</v>
      </c>
      <c r="N35" s="31" t="s">
        <v>49</v>
      </c>
    </row>
    <row r="36" spans="1:14" x14ac:dyDescent="0.25">
      <c r="A36" s="31" t="s">
        <v>1461</v>
      </c>
      <c r="B36" s="31">
        <v>44470</v>
      </c>
      <c r="C36" s="31">
        <v>44491</v>
      </c>
      <c r="D36" s="31" t="s">
        <v>31</v>
      </c>
      <c r="E36" s="31">
        <v>2779</v>
      </c>
      <c r="F36" s="31">
        <v>192</v>
      </c>
      <c r="G36" s="31">
        <v>26</v>
      </c>
      <c r="H36" s="31">
        <v>11639</v>
      </c>
      <c r="I36" s="31">
        <v>387</v>
      </c>
      <c r="J36" s="31">
        <v>26</v>
      </c>
      <c r="K36" s="31" t="s">
        <v>68</v>
      </c>
      <c r="L36" s="31" t="s">
        <v>1334</v>
      </c>
      <c r="M36" s="31" t="s">
        <v>65</v>
      </c>
      <c r="N36" s="31" t="s">
        <v>73</v>
      </c>
    </row>
    <row r="37" spans="1:14" x14ac:dyDescent="0.25">
      <c r="A37" s="31" t="s">
        <v>1461</v>
      </c>
      <c r="B37" s="31">
        <v>44470</v>
      </c>
      <c r="C37" s="31">
        <v>44491</v>
      </c>
      <c r="D37" s="31" t="s">
        <v>13</v>
      </c>
      <c r="E37" s="31">
        <v>4106</v>
      </c>
      <c r="F37" s="31">
        <v>349</v>
      </c>
      <c r="G37" s="31">
        <v>26</v>
      </c>
      <c r="H37" s="31">
        <v>13057</v>
      </c>
      <c r="I37" s="31">
        <v>690</v>
      </c>
      <c r="J37" s="31">
        <v>26</v>
      </c>
      <c r="K37" s="31" t="s">
        <v>70</v>
      </c>
      <c r="L37" s="31" t="s">
        <v>1334</v>
      </c>
      <c r="M37" s="31" t="s">
        <v>65</v>
      </c>
      <c r="N37" s="31" t="s">
        <v>73</v>
      </c>
    </row>
    <row r="38" spans="1:14" x14ac:dyDescent="0.25">
      <c r="A38" s="31" t="s">
        <v>1461</v>
      </c>
      <c r="B38" s="31">
        <v>44470</v>
      </c>
      <c r="C38" s="31">
        <v>44491</v>
      </c>
      <c r="D38" s="31" t="s">
        <v>16</v>
      </c>
      <c r="E38" s="31">
        <v>5384</v>
      </c>
      <c r="F38" s="31">
        <v>299</v>
      </c>
      <c r="G38" s="31">
        <v>10</v>
      </c>
      <c r="H38" s="31">
        <v>17711</v>
      </c>
      <c r="I38" s="31">
        <v>627</v>
      </c>
      <c r="J38" s="31">
        <v>10</v>
      </c>
      <c r="K38" s="31" t="s">
        <v>74</v>
      </c>
      <c r="L38" s="31" t="s">
        <v>1334</v>
      </c>
      <c r="M38" s="31" t="s">
        <v>75</v>
      </c>
      <c r="N38" s="31" t="s">
        <v>81</v>
      </c>
    </row>
    <row r="39" spans="1:14" x14ac:dyDescent="0.25">
      <c r="A39" s="31" t="s">
        <v>1461</v>
      </c>
      <c r="B39" s="31">
        <v>44470</v>
      </c>
      <c r="C39" s="31">
        <v>44491</v>
      </c>
      <c r="D39" s="31" t="s">
        <v>62</v>
      </c>
      <c r="E39" s="31">
        <v>12108</v>
      </c>
      <c r="F39" s="31">
        <v>839</v>
      </c>
      <c r="G39" s="31">
        <v>35</v>
      </c>
      <c r="H39" s="31">
        <v>27788</v>
      </c>
      <c r="I39" s="31">
        <v>1333</v>
      </c>
      <c r="J39" s="31">
        <v>35</v>
      </c>
      <c r="K39" s="31" t="s">
        <v>1389</v>
      </c>
      <c r="L39" s="31" t="s">
        <v>1334</v>
      </c>
      <c r="M39" s="31" t="s">
        <v>59</v>
      </c>
      <c r="N39" s="31" t="s">
        <v>63</v>
      </c>
    </row>
    <row r="40" spans="1:14" x14ac:dyDescent="0.25">
      <c r="A40" s="31" t="s">
        <v>1461</v>
      </c>
      <c r="B40" s="31">
        <v>44470</v>
      </c>
      <c r="C40" s="31">
        <v>44491</v>
      </c>
      <c r="D40" s="31" t="s">
        <v>6</v>
      </c>
      <c r="E40" s="31">
        <v>8590</v>
      </c>
      <c r="F40" s="31">
        <v>772</v>
      </c>
      <c r="G40" s="31">
        <v>394</v>
      </c>
      <c r="H40" s="31">
        <v>24330</v>
      </c>
      <c r="I40" s="31">
        <v>1445</v>
      </c>
      <c r="J40" s="31">
        <v>396</v>
      </c>
      <c r="K40" s="31" t="s">
        <v>60</v>
      </c>
      <c r="L40" s="31" t="s">
        <v>1334</v>
      </c>
      <c r="M40" s="31" t="s">
        <v>59</v>
      </c>
      <c r="N40" s="31" t="s">
        <v>63</v>
      </c>
    </row>
    <row r="41" spans="1:14" x14ac:dyDescent="0.25">
      <c r="A41" s="31" t="s">
        <v>1461</v>
      </c>
      <c r="B41" s="31">
        <v>44501</v>
      </c>
      <c r="C41" s="31">
        <v>44502</v>
      </c>
      <c r="D41" s="31" t="s">
        <v>14</v>
      </c>
      <c r="E41" s="31">
        <v>11705</v>
      </c>
      <c r="F41" s="31">
        <v>622</v>
      </c>
      <c r="G41" s="31">
        <v>207</v>
      </c>
      <c r="H41" s="31">
        <v>37996</v>
      </c>
      <c r="I41" s="31">
        <v>1402</v>
      </c>
      <c r="J41" s="31">
        <v>209</v>
      </c>
      <c r="K41" s="31" t="s">
        <v>82</v>
      </c>
      <c r="L41" s="31" t="s">
        <v>1334</v>
      </c>
      <c r="M41" s="31" t="s">
        <v>83</v>
      </c>
      <c r="N41" s="31" t="s">
        <v>88</v>
      </c>
    </row>
    <row r="42" spans="1:14" x14ac:dyDescent="0.25">
      <c r="A42" s="31" t="s">
        <v>1461</v>
      </c>
      <c r="B42" s="31">
        <v>44501</v>
      </c>
      <c r="C42" s="31">
        <v>44502</v>
      </c>
      <c r="D42" s="31" t="s">
        <v>23</v>
      </c>
      <c r="E42" s="31">
        <v>11859</v>
      </c>
      <c r="F42" s="31">
        <v>830</v>
      </c>
      <c r="G42" s="31">
        <v>1</v>
      </c>
      <c r="H42" s="31">
        <v>36900</v>
      </c>
      <c r="I42" s="31">
        <v>1589</v>
      </c>
      <c r="J42" s="31">
        <v>1</v>
      </c>
      <c r="K42" s="31" t="s">
        <v>79</v>
      </c>
      <c r="L42" s="31" t="s">
        <v>1334</v>
      </c>
      <c r="M42" s="31" t="s">
        <v>75</v>
      </c>
      <c r="N42" s="31" t="s">
        <v>81</v>
      </c>
    </row>
    <row r="43" spans="1:14" x14ac:dyDescent="0.25">
      <c r="A43" s="31" t="s">
        <v>1461</v>
      </c>
      <c r="B43" s="31">
        <v>44501</v>
      </c>
      <c r="C43" s="31">
        <v>44502</v>
      </c>
      <c r="D43" s="31" t="s">
        <v>21</v>
      </c>
      <c r="E43" s="31">
        <v>6451</v>
      </c>
      <c r="F43" s="31">
        <v>480</v>
      </c>
      <c r="G43" s="31">
        <v>51</v>
      </c>
      <c r="H43" s="31">
        <v>31627</v>
      </c>
      <c r="I43" s="31">
        <v>1010</v>
      </c>
      <c r="J43" s="31">
        <v>51</v>
      </c>
      <c r="K43" s="31" t="s">
        <v>69</v>
      </c>
      <c r="L43" s="31" t="s">
        <v>1334</v>
      </c>
      <c r="M43" s="31" t="s">
        <v>65</v>
      </c>
      <c r="N43" s="31" t="s">
        <v>73</v>
      </c>
    </row>
    <row r="44" spans="1:14" x14ac:dyDescent="0.25">
      <c r="A44" s="31" t="s">
        <v>1461</v>
      </c>
      <c r="B44" s="31">
        <v>44501</v>
      </c>
      <c r="C44" s="31">
        <v>44502</v>
      </c>
      <c r="D44" s="31" t="s">
        <v>3</v>
      </c>
      <c r="E44" s="31">
        <v>7873</v>
      </c>
      <c r="F44" s="31">
        <v>704</v>
      </c>
      <c r="G44" s="31">
        <v>66</v>
      </c>
      <c r="H44" s="31">
        <v>44829</v>
      </c>
      <c r="I44" s="31">
        <v>2372</v>
      </c>
      <c r="J44" s="31">
        <v>68</v>
      </c>
      <c r="K44" s="31" t="s">
        <v>58</v>
      </c>
      <c r="L44" s="31" t="s">
        <v>1334</v>
      </c>
      <c r="M44" s="31" t="s">
        <v>59</v>
      </c>
      <c r="N44" s="31" t="s">
        <v>63</v>
      </c>
    </row>
    <row r="45" spans="1:14" x14ac:dyDescent="0.25">
      <c r="A45" s="31" t="s">
        <v>1461</v>
      </c>
      <c r="B45" s="31">
        <v>44501</v>
      </c>
      <c r="C45" s="31">
        <v>44502</v>
      </c>
      <c r="D45" s="31" t="s">
        <v>10</v>
      </c>
      <c r="E45" s="31">
        <v>5908</v>
      </c>
      <c r="F45" s="31">
        <v>436</v>
      </c>
      <c r="G45" s="31">
        <v>26</v>
      </c>
      <c r="H45" s="31">
        <v>31622</v>
      </c>
      <c r="I45" s="31">
        <v>981</v>
      </c>
      <c r="J45" s="31">
        <v>28</v>
      </c>
      <c r="K45" s="31" t="s">
        <v>92</v>
      </c>
      <c r="L45" s="31" t="s">
        <v>1334</v>
      </c>
      <c r="M45" s="31" t="s">
        <v>90</v>
      </c>
      <c r="N45" s="31" t="s">
        <v>95</v>
      </c>
    </row>
    <row r="46" spans="1:14" x14ac:dyDescent="0.25">
      <c r="A46" s="31" t="s">
        <v>1461</v>
      </c>
      <c r="B46" s="31">
        <v>44501</v>
      </c>
      <c r="C46" s="31">
        <v>44502</v>
      </c>
      <c r="D46" s="31" t="s">
        <v>19</v>
      </c>
      <c r="E46" s="31">
        <v>10828</v>
      </c>
      <c r="F46" s="31">
        <v>765</v>
      </c>
      <c r="G46" s="31">
        <v>303</v>
      </c>
      <c r="H46" s="31">
        <v>57614</v>
      </c>
      <c r="I46" s="31">
        <v>2089</v>
      </c>
      <c r="J46" s="31">
        <v>311</v>
      </c>
      <c r="K46" s="31" t="s">
        <v>52</v>
      </c>
      <c r="L46" s="31" t="s">
        <v>1334</v>
      </c>
      <c r="M46" s="31" t="s">
        <v>51</v>
      </c>
      <c r="N46" s="31" t="s">
        <v>57</v>
      </c>
    </row>
    <row r="47" spans="1:14" x14ac:dyDescent="0.25">
      <c r="A47" s="31" t="s">
        <v>1461</v>
      </c>
      <c r="B47" s="31">
        <v>44501</v>
      </c>
      <c r="C47" s="31">
        <v>44502</v>
      </c>
      <c r="D47" s="31" t="s">
        <v>25</v>
      </c>
      <c r="E47" s="31">
        <v>3278</v>
      </c>
      <c r="F47" s="31">
        <v>112</v>
      </c>
      <c r="G47" s="31">
        <v>3</v>
      </c>
      <c r="H47" s="31">
        <v>8189</v>
      </c>
      <c r="I47" s="31">
        <v>206</v>
      </c>
      <c r="J47" s="31">
        <v>3</v>
      </c>
      <c r="K47" s="31" t="s">
        <v>46</v>
      </c>
      <c r="L47" s="31" t="s">
        <v>1334</v>
      </c>
      <c r="M47" s="31" t="s">
        <v>39</v>
      </c>
      <c r="N47" s="31" t="s">
        <v>49</v>
      </c>
    </row>
    <row r="48" spans="1:14" x14ac:dyDescent="0.25">
      <c r="A48" s="31" t="s">
        <v>1461</v>
      </c>
      <c r="B48" s="31">
        <v>44501</v>
      </c>
      <c r="C48" s="31">
        <v>44502</v>
      </c>
      <c r="D48" s="31" t="s">
        <v>24</v>
      </c>
      <c r="E48" s="31">
        <v>4643</v>
      </c>
      <c r="F48" s="31">
        <v>224</v>
      </c>
      <c r="G48" s="31">
        <v>157</v>
      </c>
      <c r="H48" s="31">
        <v>18825</v>
      </c>
      <c r="I48" s="31">
        <v>544</v>
      </c>
      <c r="J48" s="31">
        <v>159</v>
      </c>
      <c r="K48" s="31" t="s">
        <v>93</v>
      </c>
      <c r="L48" s="31" t="s">
        <v>1334</v>
      </c>
      <c r="M48" s="31" t="s">
        <v>90</v>
      </c>
      <c r="N48" s="31" t="s">
        <v>95</v>
      </c>
    </row>
    <row r="49" spans="1:14" x14ac:dyDescent="0.25">
      <c r="A49" s="31" t="s">
        <v>1461</v>
      </c>
      <c r="B49" s="31">
        <v>44501</v>
      </c>
      <c r="C49" s="31">
        <v>44502</v>
      </c>
      <c r="D49" s="31" t="s">
        <v>5</v>
      </c>
      <c r="E49" s="31">
        <v>12027</v>
      </c>
      <c r="F49" s="31">
        <v>724</v>
      </c>
      <c r="G49" s="31">
        <v>242</v>
      </c>
      <c r="H49" s="31">
        <v>52261</v>
      </c>
      <c r="I49" s="31">
        <v>1492</v>
      </c>
      <c r="J49" s="31">
        <v>246</v>
      </c>
      <c r="K49" s="31" t="s">
        <v>64</v>
      </c>
      <c r="L49" s="31" t="s">
        <v>1334</v>
      </c>
      <c r="M49" s="31" t="s">
        <v>65</v>
      </c>
      <c r="N49" s="31" t="s">
        <v>73</v>
      </c>
    </row>
    <row r="50" spans="1:14" x14ac:dyDescent="0.25">
      <c r="A50" s="31" t="s">
        <v>1461</v>
      </c>
      <c r="B50" s="31">
        <v>44501</v>
      </c>
      <c r="C50" s="31">
        <v>44502</v>
      </c>
      <c r="D50" s="31" t="s">
        <v>20</v>
      </c>
      <c r="E50" s="31">
        <v>7429</v>
      </c>
      <c r="F50" s="31">
        <v>502</v>
      </c>
      <c r="G50" s="31">
        <v>14</v>
      </c>
      <c r="H50" s="31">
        <v>17783</v>
      </c>
      <c r="I50" s="31">
        <v>1044</v>
      </c>
      <c r="J50" s="31">
        <v>14</v>
      </c>
      <c r="K50" s="31" t="s">
        <v>87</v>
      </c>
      <c r="L50" s="31" t="s">
        <v>1334</v>
      </c>
      <c r="M50" s="31" t="s">
        <v>83</v>
      </c>
      <c r="N50" s="31" t="s">
        <v>88</v>
      </c>
    </row>
    <row r="51" spans="1:14" x14ac:dyDescent="0.25">
      <c r="A51" s="31" t="s">
        <v>1461</v>
      </c>
      <c r="B51" s="31">
        <v>44501</v>
      </c>
      <c r="C51" s="31">
        <v>44502</v>
      </c>
      <c r="D51" s="31" t="s">
        <v>6</v>
      </c>
      <c r="E51" s="31">
        <v>8605</v>
      </c>
      <c r="F51" s="31">
        <v>775</v>
      </c>
      <c r="G51" s="31">
        <v>413</v>
      </c>
      <c r="H51" s="31">
        <v>24417</v>
      </c>
      <c r="I51" s="31">
        <v>1451</v>
      </c>
      <c r="J51" s="31">
        <v>417</v>
      </c>
      <c r="K51" s="31" t="s">
        <v>60</v>
      </c>
      <c r="L51" s="31" t="s">
        <v>1334</v>
      </c>
      <c r="M51" s="31" t="s">
        <v>59</v>
      </c>
      <c r="N51" s="31" t="s">
        <v>63</v>
      </c>
    </row>
    <row r="52" spans="1:14" x14ac:dyDescent="0.25">
      <c r="A52" s="31" t="s">
        <v>1461</v>
      </c>
      <c r="B52" s="31">
        <v>44501</v>
      </c>
      <c r="C52" s="31">
        <v>44502</v>
      </c>
      <c r="D52" s="31" t="s">
        <v>4</v>
      </c>
      <c r="E52" s="31">
        <v>6361</v>
      </c>
      <c r="F52" s="31">
        <v>540</v>
      </c>
      <c r="G52" s="31">
        <v>304</v>
      </c>
      <c r="H52" s="31">
        <v>11595</v>
      </c>
      <c r="I52" s="31">
        <v>828</v>
      </c>
      <c r="J52" s="31">
        <v>309</v>
      </c>
      <c r="K52" s="31" t="s">
        <v>1530</v>
      </c>
      <c r="L52" s="31" t="s">
        <v>1334</v>
      </c>
      <c r="M52" s="31" t="s">
        <v>90</v>
      </c>
      <c r="N52" s="31" t="s">
        <v>95</v>
      </c>
    </row>
    <row r="53" spans="1:14" x14ac:dyDescent="0.25">
      <c r="A53" s="31" t="s">
        <v>1461</v>
      </c>
      <c r="B53" s="31">
        <v>44501</v>
      </c>
      <c r="C53" s="31">
        <v>44502</v>
      </c>
      <c r="D53" s="31" t="s">
        <v>9</v>
      </c>
      <c r="E53" s="31">
        <v>13164</v>
      </c>
      <c r="F53" s="31">
        <v>733</v>
      </c>
      <c r="G53" s="31">
        <v>46</v>
      </c>
      <c r="H53" s="31">
        <v>43010</v>
      </c>
      <c r="I53" s="31">
        <v>1419</v>
      </c>
      <c r="J53" s="31">
        <v>46</v>
      </c>
      <c r="K53" s="31" t="s">
        <v>94</v>
      </c>
      <c r="L53" s="31" t="s">
        <v>1334</v>
      </c>
      <c r="M53" s="31" t="s">
        <v>90</v>
      </c>
      <c r="N53" s="31" t="s">
        <v>95</v>
      </c>
    </row>
    <row r="54" spans="1:14" x14ac:dyDescent="0.25">
      <c r="A54" s="31" t="s">
        <v>1461</v>
      </c>
      <c r="B54" s="31">
        <v>44501</v>
      </c>
      <c r="C54" s="31">
        <v>44502</v>
      </c>
      <c r="D54" s="31" t="s">
        <v>22</v>
      </c>
      <c r="E54" s="31">
        <v>6644</v>
      </c>
      <c r="F54" s="31">
        <v>380</v>
      </c>
      <c r="G54" s="31">
        <v>8</v>
      </c>
      <c r="H54" s="31">
        <v>19649</v>
      </c>
      <c r="I54" s="31">
        <v>759</v>
      </c>
      <c r="J54" s="31">
        <v>9</v>
      </c>
      <c r="K54" s="31" t="s">
        <v>40</v>
      </c>
      <c r="L54" s="31" t="s">
        <v>1334</v>
      </c>
      <c r="M54" s="31" t="s">
        <v>39</v>
      </c>
      <c r="N54" s="31" t="s">
        <v>49</v>
      </c>
    </row>
    <row r="55" spans="1:14" x14ac:dyDescent="0.25">
      <c r="A55" s="31" t="s">
        <v>1461</v>
      </c>
      <c r="B55" s="31">
        <v>44501</v>
      </c>
      <c r="C55" s="31">
        <v>44502</v>
      </c>
      <c r="D55" s="31" t="s">
        <v>7</v>
      </c>
      <c r="E55" s="31">
        <v>8368</v>
      </c>
      <c r="F55" s="31">
        <v>371</v>
      </c>
      <c r="G55" s="31">
        <v>2</v>
      </c>
      <c r="H55" s="31">
        <v>26287</v>
      </c>
      <c r="I55" s="31">
        <v>712</v>
      </c>
      <c r="J55" s="31">
        <v>3</v>
      </c>
      <c r="K55" s="31" t="s">
        <v>1612</v>
      </c>
      <c r="L55" s="31" t="s">
        <v>1334</v>
      </c>
      <c r="M55" s="31" t="s">
        <v>65</v>
      </c>
      <c r="N55" s="31" t="s">
        <v>73</v>
      </c>
    </row>
    <row r="56" spans="1:14" x14ac:dyDescent="0.25">
      <c r="A56" s="31" t="s">
        <v>1461</v>
      </c>
      <c r="B56" s="31">
        <v>44501</v>
      </c>
      <c r="C56" s="31">
        <v>44502</v>
      </c>
      <c r="D56" s="31" t="s">
        <v>8</v>
      </c>
      <c r="E56" s="31">
        <v>1712</v>
      </c>
      <c r="F56" s="31">
        <v>134</v>
      </c>
      <c r="G56" s="31">
        <v>39</v>
      </c>
      <c r="H56" s="31">
        <v>8161</v>
      </c>
      <c r="I56" s="31">
        <v>388</v>
      </c>
      <c r="J56" s="31">
        <v>39</v>
      </c>
      <c r="K56" s="31" t="s">
        <v>76</v>
      </c>
      <c r="L56" s="31" t="s">
        <v>1334</v>
      </c>
      <c r="M56" s="31" t="s">
        <v>75</v>
      </c>
      <c r="N56" s="31" t="s">
        <v>81</v>
      </c>
    </row>
    <row r="57" spans="1:14" x14ac:dyDescent="0.25">
      <c r="A57" s="31" t="s">
        <v>1461</v>
      </c>
      <c r="B57" s="31">
        <v>44501</v>
      </c>
      <c r="C57" s="31">
        <v>44502</v>
      </c>
      <c r="D57" s="31" t="s">
        <v>16</v>
      </c>
      <c r="E57" s="31">
        <v>5402</v>
      </c>
      <c r="F57" s="31">
        <v>300</v>
      </c>
      <c r="G57" s="31">
        <v>14</v>
      </c>
      <c r="H57" s="31">
        <v>17779</v>
      </c>
      <c r="I57" s="31">
        <v>630</v>
      </c>
      <c r="J57" s="31">
        <v>14</v>
      </c>
      <c r="K57" s="31" t="s">
        <v>74</v>
      </c>
      <c r="L57" s="31" t="s">
        <v>1334</v>
      </c>
      <c r="M57" s="31" t="s">
        <v>75</v>
      </c>
      <c r="N57" s="31" t="s">
        <v>81</v>
      </c>
    </row>
    <row r="58" spans="1:14" x14ac:dyDescent="0.25">
      <c r="A58" s="31" t="s">
        <v>1461</v>
      </c>
      <c r="B58" s="31">
        <v>44501</v>
      </c>
      <c r="C58" s="31">
        <v>44502</v>
      </c>
      <c r="D58" s="31" t="s">
        <v>62</v>
      </c>
      <c r="E58" s="31">
        <v>12097</v>
      </c>
      <c r="F58" s="31">
        <v>837</v>
      </c>
      <c r="G58" s="31">
        <v>35</v>
      </c>
      <c r="H58" s="31">
        <v>21252</v>
      </c>
      <c r="I58" s="31">
        <v>1185</v>
      </c>
      <c r="J58" s="31">
        <v>35</v>
      </c>
      <c r="K58" s="31" t="s">
        <v>1389</v>
      </c>
      <c r="L58" s="31" t="s">
        <v>1334</v>
      </c>
      <c r="M58" s="31" t="s">
        <v>59</v>
      </c>
      <c r="N58" s="31" t="s">
        <v>63</v>
      </c>
    </row>
    <row r="59" spans="1:14" x14ac:dyDescent="0.25">
      <c r="A59" s="31" t="s">
        <v>1461</v>
      </c>
      <c r="B59" s="31">
        <v>44501</v>
      </c>
      <c r="C59" s="31">
        <v>44502</v>
      </c>
      <c r="D59" s="31" t="s">
        <v>31</v>
      </c>
      <c r="E59" s="31">
        <v>2800</v>
      </c>
      <c r="F59" s="31">
        <v>191</v>
      </c>
      <c r="G59" s="31">
        <v>29</v>
      </c>
      <c r="H59" s="31">
        <v>11684</v>
      </c>
      <c r="I59" s="31">
        <v>387</v>
      </c>
      <c r="J59" s="31">
        <v>29</v>
      </c>
      <c r="K59" s="31" t="s">
        <v>68</v>
      </c>
      <c r="L59" s="31" t="s">
        <v>1334</v>
      </c>
      <c r="M59" s="31" t="s">
        <v>65</v>
      </c>
      <c r="N59" s="31" t="s">
        <v>73</v>
      </c>
    </row>
    <row r="60" spans="1:14" x14ac:dyDescent="0.25">
      <c r="A60" s="31" t="s">
        <v>1461</v>
      </c>
      <c r="B60" s="31">
        <v>44501</v>
      </c>
      <c r="C60" s="31">
        <v>44502</v>
      </c>
      <c r="D60" s="31" t="s">
        <v>30</v>
      </c>
      <c r="E60" s="31">
        <v>2250</v>
      </c>
      <c r="F60" s="31">
        <v>203</v>
      </c>
      <c r="G60" s="31">
        <v>126</v>
      </c>
      <c r="H60" s="31">
        <v>5054</v>
      </c>
      <c r="I60" s="31">
        <v>345</v>
      </c>
      <c r="J60" s="31">
        <v>126</v>
      </c>
      <c r="K60" s="31" t="s">
        <v>84</v>
      </c>
      <c r="L60" s="31" t="s">
        <v>1334</v>
      </c>
      <c r="M60" s="31" t="s">
        <v>83</v>
      </c>
      <c r="N60" s="31" t="s">
        <v>88</v>
      </c>
    </row>
    <row r="61" spans="1:14" x14ac:dyDescent="0.25">
      <c r="A61" s="31" t="s">
        <v>1461</v>
      </c>
      <c r="B61" s="31">
        <v>44501</v>
      </c>
      <c r="C61" s="31">
        <v>44502</v>
      </c>
      <c r="D61" s="31" t="s">
        <v>29</v>
      </c>
      <c r="E61" s="31">
        <v>2942</v>
      </c>
      <c r="F61" s="31">
        <v>210</v>
      </c>
      <c r="G61" s="31">
        <v>10</v>
      </c>
      <c r="H61" s="31">
        <v>11084</v>
      </c>
      <c r="I61" s="31">
        <v>388</v>
      </c>
      <c r="J61" s="31">
        <v>11</v>
      </c>
      <c r="K61" s="31" t="s">
        <v>80</v>
      </c>
      <c r="L61" s="31" t="s">
        <v>1334</v>
      </c>
      <c r="M61" s="31" t="s">
        <v>75</v>
      </c>
      <c r="N61" s="31" t="s">
        <v>81</v>
      </c>
    </row>
    <row r="62" spans="1:14" x14ac:dyDescent="0.25">
      <c r="A62" s="31" t="s">
        <v>1461</v>
      </c>
      <c r="B62" s="31">
        <v>44501</v>
      </c>
      <c r="C62" s="31">
        <v>44502</v>
      </c>
      <c r="D62" s="31" t="s">
        <v>12</v>
      </c>
      <c r="E62" s="31">
        <v>4601</v>
      </c>
      <c r="F62" s="31">
        <v>301</v>
      </c>
      <c r="G62" s="31">
        <v>41</v>
      </c>
      <c r="H62" s="31">
        <v>8817</v>
      </c>
      <c r="I62" s="31">
        <v>527</v>
      </c>
      <c r="J62" s="31">
        <v>42</v>
      </c>
      <c r="K62" s="31" t="s">
        <v>86</v>
      </c>
      <c r="L62" s="31" t="s">
        <v>1334</v>
      </c>
      <c r="M62" s="31" t="s">
        <v>83</v>
      </c>
      <c r="N62" s="31" t="s">
        <v>88</v>
      </c>
    </row>
    <row r="63" spans="1:14" x14ac:dyDescent="0.25">
      <c r="A63" s="31" t="s">
        <v>1461</v>
      </c>
      <c r="B63" s="31">
        <v>44501</v>
      </c>
      <c r="C63" s="31">
        <v>44502</v>
      </c>
      <c r="D63" s="31" t="s">
        <v>42</v>
      </c>
      <c r="E63" s="31">
        <v>4156</v>
      </c>
      <c r="F63" s="31">
        <v>373</v>
      </c>
      <c r="G63" s="31">
        <v>2</v>
      </c>
      <c r="H63" s="31">
        <v>6511</v>
      </c>
      <c r="I63" s="31">
        <v>582</v>
      </c>
      <c r="J63" s="31">
        <v>2</v>
      </c>
      <c r="K63" s="31" t="s">
        <v>1343</v>
      </c>
      <c r="L63" s="31" t="s">
        <v>1334</v>
      </c>
      <c r="M63" s="31" t="s">
        <v>39</v>
      </c>
      <c r="N63" s="31" t="s">
        <v>49</v>
      </c>
    </row>
    <row r="64" spans="1:14" x14ac:dyDescent="0.25">
      <c r="A64" s="31" t="s">
        <v>1461</v>
      </c>
      <c r="B64" s="31">
        <v>44501</v>
      </c>
      <c r="C64" s="31">
        <v>44502</v>
      </c>
      <c r="D64" s="31" t="s">
        <v>72</v>
      </c>
      <c r="E64" s="31">
        <v>7892</v>
      </c>
      <c r="F64" s="31">
        <v>631</v>
      </c>
      <c r="G64" s="31">
        <v>1</v>
      </c>
      <c r="H64" s="31">
        <v>12948</v>
      </c>
      <c r="I64" s="31">
        <v>945</v>
      </c>
      <c r="J64" s="31">
        <v>1</v>
      </c>
      <c r="K64" s="31" t="s">
        <v>1410</v>
      </c>
      <c r="L64" s="31" t="s">
        <v>1334</v>
      </c>
      <c r="M64" s="31" t="s">
        <v>65</v>
      </c>
      <c r="N64" s="31" t="s">
        <v>73</v>
      </c>
    </row>
    <row r="65" spans="1:14" x14ac:dyDescent="0.25">
      <c r="A65" s="31" t="s">
        <v>1461</v>
      </c>
      <c r="B65" s="31">
        <v>44501</v>
      </c>
      <c r="C65" s="31">
        <v>44502</v>
      </c>
      <c r="D65" s="31" t="s">
        <v>33</v>
      </c>
      <c r="E65" s="31">
        <v>4966</v>
      </c>
      <c r="F65" s="31">
        <v>389</v>
      </c>
      <c r="G65" s="31">
        <v>48</v>
      </c>
      <c r="H65" s="31">
        <v>15432</v>
      </c>
      <c r="I65" s="31">
        <v>739</v>
      </c>
      <c r="J65" s="31">
        <v>49</v>
      </c>
      <c r="K65" s="31" t="s">
        <v>1354</v>
      </c>
      <c r="L65" s="31" t="s">
        <v>1334</v>
      </c>
      <c r="M65" s="31" t="s">
        <v>39</v>
      </c>
      <c r="N65" s="31" t="s">
        <v>49</v>
      </c>
    </row>
    <row r="66" spans="1:14" x14ac:dyDescent="0.25">
      <c r="A66" s="31" t="s">
        <v>1461</v>
      </c>
      <c r="B66" s="31">
        <v>44501</v>
      </c>
      <c r="C66" s="31">
        <v>44502</v>
      </c>
      <c r="D66" s="31" t="s">
        <v>54</v>
      </c>
      <c r="E66" s="31">
        <v>12638</v>
      </c>
      <c r="F66" s="31">
        <v>660</v>
      </c>
      <c r="G66" s="31">
        <v>164</v>
      </c>
      <c r="H66" s="31">
        <v>21976</v>
      </c>
      <c r="I66" s="31">
        <v>1045</v>
      </c>
      <c r="J66" s="31">
        <v>164</v>
      </c>
      <c r="K66" s="31" t="s">
        <v>1365</v>
      </c>
      <c r="L66" s="31" t="s">
        <v>1334</v>
      </c>
      <c r="M66" s="31" t="s">
        <v>51</v>
      </c>
      <c r="N66" s="31" t="s">
        <v>57</v>
      </c>
    </row>
    <row r="67" spans="1:14" x14ac:dyDescent="0.25">
      <c r="A67" s="31" t="s">
        <v>1461</v>
      </c>
      <c r="B67" s="31">
        <v>44501</v>
      </c>
      <c r="C67" s="31">
        <v>44502</v>
      </c>
      <c r="D67" s="31" t="s">
        <v>15</v>
      </c>
      <c r="E67" s="31">
        <v>6019</v>
      </c>
      <c r="F67" s="31">
        <v>325</v>
      </c>
      <c r="G67" s="31">
        <v>190</v>
      </c>
      <c r="H67" s="31">
        <v>13953</v>
      </c>
      <c r="I67" s="31">
        <v>635</v>
      </c>
      <c r="J67" s="31">
        <v>192</v>
      </c>
      <c r="K67" s="31" t="s">
        <v>56</v>
      </c>
      <c r="L67" s="31" t="s">
        <v>1334</v>
      </c>
      <c r="M67" s="31" t="s">
        <v>51</v>
      </c>
      <c r="N67" s="31" t="s">
        <v>57</v>
      </c>
    </row>
    <row r="68" spans="1:14" x14ac:dyDescent="0.25">
      <c r="A68" s="31" t="s">
        <v>1461</v>
      </c>
      <c r="B68" s="31">
        <v>44501</v>
      </c>
      <c r="C68" s="31">
        <v>44502</v>
      </c>
      <c r="D68" s="31" t="s">
        <v>13</v>
      </c>
      <c r="E68" s="31">
        <v>4130</v>
      </c>
      <c r="F68" s="31">
        <v>350</v>
      </c>
      <c r="G68" s="31">
        <v>28</v>
      </c>
      <c r="H68" s="31">
        <v>13106</v>
      </c>
      <c r="I68" s="31">
        <v>692</v>
      </c>
      <c r="J68" s="31">
        <v>28</v>
      </c>
      <c r="K68" s="31" t="s">
        <v>70</v>
      </c>
      <c r="L68" s="31" t="s">
        <v>1334</v>
      </c>
      <c r="M68" s="31" t="s">
        <v>65</v>
      </c>
      <c r="N68" s="31" t="s">
        <v>73</v>
      </c>
    </row>
    <row r="69" spans="1:14" x14ac:dyDescent="0.25">
      <c r="A69" s="31" t="s">
        <v>1461</v>
      </c>
      <c r="B69" s="31">
        <v>44501</v>
      </c>
      <c r="C69" s="31">
        <v>44502</v>
      </c>
      <c r="D69" s="31" t="s">
        <v>48</v>
      </c>
      <c r="E69" s="31">
        <v>5699</v>
      </c>
      <c r="F69" s="31">
        <v>402</v>
      </c>
      <c r="G69" s="31">
        <v>5</v>
      </c>
      <c r="H69" s="31">
        <v>7952</v>
      </c>
      <c r="I69" s="31">
        <v>596</v>
      </c>
      <c r="J69" s="31">
        <v>5</v>
      </c>
      <c r="K69" s="31" t="s">
        <v>1361</v>
      </c>
      <c r="L69" s="31" t="s">
        <v>1334</v>
      </c>
      <c r="M69" s="31" t="s">
        <v>39</v>
      </c>
      <c r="N69" s="31" t="s">
        <v>49</v>
      </c>
    </row>
    <row r="70" spans="1:14" x14ac:dyDescent="0.25">
      <c r="A70" s="31" t="s">
        <v>1461</v>
      </c>
      <c r="B70" s="31">
        <v>44501</v>
      </c>
      <c r="C70" s="31">
        <v>44502</v>
      </c>
      <c r="D70" s="31" t="s">
        <v>32</v>
      </c>
      <c r="E70" s="31">
        <v>7131</v>
      </c>
      <c r="F70" s="31">
        <v>458</v>
      </c>
      <c r="G70" s="31">
        <v>291</v>
      </c>
      <c r="H70" s="31">
        <v>28206</v>
      </c>
      <c r="I70" s="31">
        <v>1048</v>
      </c>
      <c r="J70" s="31">
        <v>295</v>
      </c>
      <c r="K70" s="31" t="s">
        <v>50</v>
      </c>
      <c r="L70" s="31" t="s">
        <v>1334</v>
      </c>
      <c r="M70" s="31" t="s">
        <v>51</v>
      </c>
      <c r="N70" s="31" t="s">
        <v>57</v>
      </c>
    </row>
    <row r="71" spans="1:14" x14ac:dyDescent="0.25">
      <c r="A71" s="31" t="s">
        <v>1461</v>
      </c>
      <c r="B71" s="31">
        <v>44501</v>
      </c>
      <c r="C71" s="31">
        <v>44502</v>
      </c>
      <c r="D71" s="31" t="s">
        <v>11</v>
      </c>
      <c r="E71" s="31">
        <v>5836</v>
      </c>
      <c r="F71" s="31">
        <v>319</v>
      </c>
      <c r="G71" s="31">
        <v>46</v>
      </c>
      <c r="H71" s="31">
        <v>14479</v>
      </c>
      <c r="I71" s="31">
        <v>716</v>
      </c>
      <c r="J71" s="31">
        <v>47</v>
      </c>
      <c r="K71" s="31" t="s">
        <v>55</v>
      </c>
      <c r="L71" s="31" t="s">
        <v>1334</v>
      </c>
      <c r="M71" s="31" t="s">
        <v>51</v>
      </c>
      <c r="N71" s="31" t="s">
        <v>57</v>
      </c>
    </row>
    <row r="72" spans="1:14" x14ac:dyDescent="0.25">
      <c r="A72" s="31" t="s">
        <v>1461</v>
      </c>
      <c r="B72" s="31">
        <v>44501</v>
      </c>
      <c r="C72" s="31">
        <v>44502</v>
      </c>
      <c r="D72" s="31" t="s">
        <v>1</v>
      </c>
      <c r="E72" s="31">
        <v>7308</v>
      </c>
      <c r="F72" s="31">
        <v>327</v>
      </c>
      <c r="G72" s="31">
        <v>37</v>
      </c>
      <c r="H72" s="31">
        <v>29972</v>
      </c>
      <c r="I72" s="31">
        <v>819</v>
      </c>
      <c r="J72" s="31">
        <v>39</v>
      </c>
      <c r="K72" s="31" t="s">
        <v>1607</v>
      </c>
      <c r="L72" s="31" t="s">
        <v>1334</v>
      </c>
      <c r="M72" s="31" t="s">
        <v>39</v>
      </c>
      <c r="N72" s="31" t="s">
        <v>49</v>
      </c>
    </row>
    <row r="73" spans="1:14" x14ac:dyDescent="0.25">
      <c r="A73" s="31" t="s">
        <v>1461</v>
      </c>
      <c r="B73" s="31">
        <v>44501</v>
      </c>
      <c r="C73" s="31">
        <v>44502</v>
      </c>
      <c r="D73" s="31" t="s">
        <v>28</v>
      </c>
      <c r="E73" s="31">
        <v>3045</v>
      </c>
      <c r="F73" s="31">
        <v>247</v>
      </c>
      <c r="G73" s="31">
        <v>102</v>
      </c>
      <c r="H73" s="31">
        <v>10802</v>
      </c>
      <c r="I73" s="31">
        <v>546</v>
      </c>
      <c r="J73" s="31">
        <v>102</v>
      </c>
      <c r="K73" s="31" t="s">
        <v>77</v>
      </c>
      <c r="L73" s="31" t="s">
        <v>1334</v>
      </c>
      <c r="M73" s="31" t="s">
        <v>75</v>
      </c>
      <c r="N73" s="31" t="s">
        <v>81</v>
      </c>
    </row>
    <row r="74" spans="1:14" x14ac:dyDescent="0.25">
      <c r="A74" s="31" t="s">
        <v>1461</v>
      </c>
      <c r="B74" s="31">
        <v>44501</v>
      </c>
      <c r="C74" s="31">
        <v>44502</v>
      </c>
      <c r="D74" s="31" t="s">
        <v>27</v>
      </c>
      <c r="E74" s="31">
        <v>3104</v>
      </c>
      <c r="F74" s="31">
        <v>208</v>
      </c>
      <c r="G74" s="31">
        <v>89</v>
      </c>
      <c r="H74" s="31">
        <v>9700</v>
      </c>
      <c r="I74" s="31">
        <v>524</v>
      </c>
      <c r="J74" s="31">
        <v>91</v>
      </c>
      <c r="K74" s="31" t="s">
        <v>38</v>
      </c>
      <c r="L74" s="31" t="s">
        <v>1334</v>
      </c>
      <c r="M74" s="31" t="s">
        <v>39</v>
      </c>
      <c r="N74" s="31" t="s">
        <v>49</v>
      </c>
    </row>
    <row r="75" spans="1:14" x14ac:dyDescent="0.25">
      <c r="A75" s="31" t="s">
        <v>1461</v>
      </c>
      <c r="B75" s="31">
        <v>44501</v>
      </c>
      <c r="C75" s="31">
        <v>44502</v>
      </c>
      <c r="D75" s="31" t="s">
        <v>26</v>
      </c>
      <c r="E75" s="31">
        <v>5630</v>
      </c>
      <c r="F75" s="31">
        <v>341</v>
      </c>
      <c r="G75" s="31">
        <v>209</v>
      </c>
      <c r="H75" s="31">
        <v>15259</v>
      </c>
      <c r="I75" s="31">
        <v>584</v>
      </c>
      <c r="J75" s="31">
        <v>216</v>
      </c>
      <c r="K75" s="31" t="s">
        <v>67</v>
      </c>
      <c r="L75" s="31" t="s">
        <v>1334</v>
      </c>
      <c r="M75" s="31" t="s">
        <v>65</v>
      </c>
      <c r="N75" s="31" t="s">
        <v>73</v>
      </c>
    </row>
    <row r="76" spans="1:14" x14ac:dyDescent="0.25">
      <c r="A76" s="31" t="s">
        <v>1461</v>
      </c>
      <c r="B76" s="31">
        <v>44501</v>
      </c>
      <c r="C76" s="31">
        <v>44502</v>
      </c>
      <c r="D76" s="31" t="s">
        <v>18</v>
      </c>
      <c r="E76" s="31">
        <v>5421</v>
      </c>
      <c r="F76" s="31">
        <v>284</v>
      </c>
      <c r="G76" s="31">
        <v>20</v>
      </c>
      <c r="H76" s="31">
        <v>16388</v>
      </c>
      <c r="I76" s="31">
        <v>471</v>
      </c>
      <c r="J76" s="31">
        <v>20</v>
      </c>
      <c r="K76" s="31" t="s">
        <v>44</v>
      </c>
      <c r="L76" s="31" t="s">
        <v>1334</v>
      </c>
      <c r="M76" s="31" t="s">
        <v>39</v>
      </c>
      <c r="N76" s="31" t="s">
        <v>49</v>
      </c>
    </row>
    <row r="77" spans="1:14" x14ac:dyDescent="0.25">
      <c r="A77" s="31" t="s">
        <v>1461</v>
      </c>
      <c r="B77" s="31">
        <v>44501</v>
      </c>
      <c r="C77" s="31">
        <v>44502</v>
      </c>
      <c r="D77" s="31" t="s">
        <v>2</v>
      </c>
      <c r="E77" s="31">
        <v>5365</v>
      </c>
      <c r="F77" s="31">
        <v>409</v>
      </c>
      <c r="G77" s="31">
        <v>110</v>
      </c>
      <c r="H77" s="31">
        <v>12747</v>
      </c>
      <c r="I77" s="31">
        <v>736</v>
      </c>
      <c r="J77" s="31">
        <v>112</v>
      </c>
      <c r="K77" s="31" t="s">
        <v>89</v>
      </c>
      <c r="L77" s="31" t="s">
        <v>1334</v>
      </c>
      <c r="M77" s="31" t="s">
        <v>90</v>
      </c>
      <c r="N77" s="31" t="s">
        <v>95</v>
      </c>
    </row>
    <row r="78" spans="1:14" x14ac:dyDescent="0.25">
      <c r="A78" s="31" t="s">
        <v>1461</v>
      </c>
      <c r="B78" s="31">
        <v>44501</v>
      </c>
      <c r="C78" s="31">
        <v>44502</v>
      </c>
      <c r="D78" s="31" t="s">
        <v>17</v>
      </c>
      <c r="E78" s="31">
        <v>4730</v>
      </c>
      <c r="F78" s="31">
        <v>403</v>
      </c>
      <c r="G78" s="31">
        <v>72</v>
      </c>
      <c r="H78" s="31">
        <v>8726</v>
      </c>
      <c r="I78" s="31">
        <v>659</v>
      </c>
      <c r="J78" s="31">
        <v>73</v>
      </c>
      <c r="K78" s="31" t="s">
        <v>78</v>
      </c>
      <c r="L78" s="31" t="s">
        <v>1334</v>
      </c>
      <c r="M78" s="31" t="s">
        <v>75</v>
      </c>
      <c r="N78" s="31" t="s">
        <v>81</v>
      </c>
    </row>
    <row r="79" spans="1:14" x14ac:dyDescent="0.25">
      <c r="A79" s="31" t="s">
        <v>1461</v>
      </c>
      <c r="B79" s="31">
        <v>44501</v>
      </c>
      <c r="C79" s="31">
        <v>44502</v>
      </c>
      <c r="D79" s="31" t="s">
        <v>0</v>
      </c>
      <c r="E79" s="31">
        <v>6278</v>
      </c>
      <c r="F79" s="31">
        <v>505</v>
      </c>
      <c r="G79" s="31">
        <v>0</v>
      </c>
      <c r="H79" s="31">
        <v>12452</v>
      </c>
      <c r="I79" s="31">
        <v>871</v>
      </c>
      <c r="J79" s="31">
        <v>0</v>
      </c>
      <c r="K79" s="31" t="s">
        <v>1615</v>
      </c>
      <c r="L79" s="31" t="s">
        <v>1334</v>
      </c>
      <c r="M79" s="31" t="s">
        <v>83</v>
      </c>
      <c r="N79" s="31" t="s">
        <v>88</v>
      </c>
    </row>
    <row r="80" spans="1:14" x14ac:dyDescent="0.25">
      <c r="A80" s="31" t="s">
        <v>1461</v>
      </c>
      <c r="B80" s="31">
        <v>44531</v>
      </c>
      <c r="C80" s="31">
        <v>44532</v>
      </c>
      <c r="D80" s="31" t="s">
        <v>9</v>
      </c>
      <c r="E80" s="31">
        <v>13064</v>
      </c>
      <c r="F80" s="31">
        <v>726</v>
      </c>
      <c r="G80" s="31">
        <v>51</v>
      </c>
      <c r="H80" s="31">
        <v>43231</v>
      </c>
      <c r="I80" s="31">
        <v>1425</v>
      </c>
      <c r="J80" s="31">
        <v>51</v>
      </c>
      <c r="K80" s="31" t="s">
        <v>94</v>
      </c>
      <c r="L80" s="31" t="s">
        <v>1334</v>
      </c>
      <c r="M80" s="31" t="s">
        <v>90</v>
      </c>
      <c r="N80" s="31" t="s">
        <v>95</v>
      </c>
    </row>
    <row r="81" spans="1:14" x14ac:dyDescent="0.25">
      <c r="A81" s="31" t="s">
        <v>1461</v>
      </c>
      <c r="B81" s="31">
        <v>44531</v>
      </c>
      <c r="C81" s="31">
        <v>44532</v>
      </c>
      <c r="D81" s="31" t="s">
        <v>18</v>
      </c>
      <c r="E81" s="31">
        <v>5440</v>
      </c>
      <c r="F81" s="31">
        <v>288</v>
      </c>
      <c r="G81" s="31">
        <v>22</v>
      </c>
      <c r="H81" s="31">
        <v>16463</v>
      </c>
      <c r="I81" s="31">
        <v>477</v>
      </c>
      <c r="J81" s="31">
        <v>22</v>
      </c>
      <c r="K81" s="31" t="s">
        <v>44</v>
      </c>
      <c r="L81" s="31" t="s">
        <v>1334</v>
      </c>
      <c r="M81" s="31" t="s">
        <v>39</v>
      </c>
      <c r="N81" s="31" t="s">
        <v>49</v>
      </c>
    </row>
    <row r="82" spans="1:14" x14ac:dyDescent="0.25">
      <c r="A82" s="31" t="s">
        <v>1461</v>
      </c>
      <c r="B82" s="31">
        <v>44531</v>
      </c>
      <c r="C82" s="31">
        <v>44532</v>
      </c>
      <c r="D82" s="31" t="s">
        <v>15</v>
      </c>
      <c r="E82" s="31">
        <v>6031</v>
      </c>
      <c r="F82" s="31">
        <v>331</v>
      </c>
      <c r="G82" s="31">
        <v>206</v>
      </c>
      <c r="H82" s="31">
        <v>14027</v>
      </c>
      <c r="I82" s="31">
        <v>643</v>
      </c>
      <c r="J82" s="31">
        <v>209</v>
      </c>
      <c r="K82" s="31" t="s">
        <v>56</v>
      </c>
      <c r="L82" s="31" t="s">
        <v>1334</v>
      </c>
      <c r="M82" s="31" t="s">
        <v>51</v>
      </c>
      <c r="N82" s="31" t="s">
        <v>57</v>
      </c>
    </row>
    <row r="83" spans="1:14" x14ac:dyDescent="0.25">
      <c r="A83" s="31" t="s">
        <v>1461</v>
      </c>
      <c r="B83" s="31">
        <v>44531</v>
      </c>
      <c r="C83" s="31">
        <v>44532</v>
      </c>
      <c r="D83" s="31" t="s">
        <v>16</v>
      </c>
      <c r="E83" s="31">
        <v>5394</v>
      </c>
      <c r="F83" s="31">
        <v>300</v>
      </c>
      <c r="G83" s="31">
        <v>16</v>
      </c>
      <c r="H83" s="31">
        <v>17815</v>
      </c>
      <c r="I83" s="31">
        <v>632</v>
      </c>
      <c r="J83" s="31">
        <v>16</v>
      </c>
      <c r="K83" s="31" t="s">
        <v>74</v>
      </c>
      <c r="L83" s="31" t="s">
        <v>1334</v>
      </c>
      <c r="M83" s="31" t="s">
        <v>75</v>
      </c>
      <c r="N83" s="31" t="s">
        <v>81</v>
      </c>
    </row>
    <row r="84" spans="1:14" x14ac:dyDescent="0.25">
      <c r="A84" s="31" t="s">
        <v>1461</v>
      </c>
      <c r="B84" s="31">
        <v>44531</v>
      </c>
      <c r="C84" s="31">
        <v>44532</v>
      </c>
      <c r="D84" s="31" t="s">
        <v>14</v>
      </c>
      <c r="E84" s="31">
        <v>11787</v>
      </c>
      <c r="F84" s="31">
        <v>630</v>
      </c>
      <c r="G84" s="31">
        <v>233</v>
      </c>
      <c r="H84" s="31">
        <v>38189</v>
      </c>
      <c r="I84" s="31">
        <v>1410</v>
      </c>
      <c r="J84" s="31">
        <v>235</v>
      </c>
      <c r="K84" s="31" t="s">
        <v>82</v>
      </c>
      <c r="L84" s="31" t="s">
        <v>1334</v>
      </c>
      <c r="M84" s="31" t="s">
        <v>83</v>
      </c>
      <c r="N84" s="31" t="s">
        <v>88</v>
      </c>
    </row>
    <row r="85" spans="1:14" x14ac:dyDescent="0.25">
      <c r="A85" s="31" t="s">
        <v>1461</v>
      </c>
      <c r="B85" s="31">
        <v>44531</v>
      </c>
      <c r="C85" s="31">
        <v>44532</v>
      </c>
      <c r="D85" s="31" t="s">
        <v>10</v>
      </c>
      <c r="E85" s="31">
        <v>5896</v>
      </c>
      <c r="F85" s="31">
        <v>434</v>
      </c>
      <c r="G85" s="31">
        <v>34</v>
      </c>
      <c r="H85" s="31">
        <v>31693</v>
      </c>
      <c r="I85" s="31">
        <v>981</v>
      </c>
      <c r="J85" s="31">
        <v>36</v>
      </c>
      <c r="K85" s="31" t="s">
        <v>92</v>
      </c>
      <c r="L85" s="31" t="s">
        <v>1334</v>
      </c>
      <c r="M85" s="31" t="s">
        <v>90</v>
      </c>
      <c r="N85" s="31" t="s">
        <v>95</v>
      </c>
    </row>
    <row r="86" spans="1:14" x14ac:dyDescent="0.25">
      <c r="A86" s="31" t="s">
        <v>1461</v>
      </c>
      <c r="B86" s="31">
        <v>44531</v>
      </c>
      <c r="C86" s="31">
        <v>44532</v>
      </c>
      <c r="D86" s="31" t="s">
        <v>8</v>
      </c>
      <c r="E86" s="31">
        <v>1708</v>
      </c>
      <c r="F86" s="31">
        <v>135</v>
      </c>
      <c r="G86" s="31">
        <v>63</v>
      </c>
      <c r="H86" s="31">
        <v>8193</v>
      </c>
      <c r="I86" s="31">
        <v>390</v>
      </c>
      <c r="J86" s="31">
        <v>63</v>
      </c>
      <c r="K86" s="31" t="s">
        <v>76</v>
      </c>
      <c r="L86" s="31" t="s">
        <v>1334</v>
      </c>
      <c r="M86" s="31" t="s">
        <v>75</v>
      </c>
      <c r="N86" s="31" t="s">
        <v>81</v>
      </c>
    </row>
    <row r="87" spans="1:14" x14ac:dyDescent="0.25">
      <c r="A87" s="31" t="s">
        <v>1461</v>
      </c>
      <c r="B87" s="31">
        <v>44531</v>
      </c>
      <c r="C87" s="31">
        <v>44532</v>
      </c>
      <c r="D87" s="31" t="s">
        <v>12</v>
      </c>
      <c r="E87" s="31">
        <v>4610</v>
      </c>
      <c r="F87" s="31">
        <v>298</v>
      </c>
      <c r="G87" s="31">
        <v>44</v>
      </c>
      <c r="H87" s="31">
        <v>8864</v>
      </c>
      <c r="I87" s="31">
        <v>531</v>
      </c>
      <c r="J87" s="31">
        <v>45</v>
      </c>
      <c r="K87" s="31" t="s">
        <v>86</v>
      </c>
      <c r="L87" s="31" t="s">
        <v>1334</v>
      </c>
      <c r="M87" s="31" t="s">
        <v>83</v>
      </c>
      <c r="N87" s="31" t="s">
        <v>88</v>
      </c>
    </row>
    <row r="88" spans="1:14" x14ac:dyDescent="0.25">
      <c r="A88" s="31" t="s">
        <v>1461</v>
      </c>
      <c r="B88" s="31">
        <v>44531</v>
      </c>
      <c r="C88" s="31">
        <v>44532</v>
      </c>
      <c r="D88" s="31" t="s">
        <v>17</v>
      </c>
      <c r="E88" s="31">
        <v>4744</v>
      </c>
      <c r="F88" s="31">
        <v>403</v>
      </c>
      <c r="G88" s="31">
        <v>80</v>
      </c>
      <c r="H88" s="31">
        <v>8775</v>
      </c>
      <c r="I88" s="31">
        <v>661</v>
      </c>
      <c r="J88" s="31">
        <v>81</v>
      </c>
      <c r="K88" s="31" t="s">
        <v>78</v>
      </c>
      <c r="L88" s="31" t="s">
        <v>1334</v>
      </c>
      <c r="M88" s="31" t="s">
        <v>75</v>
      </c>
      <c r="N88" s="31" t="s">
        <v>81</v>
      </c>
    </row>
    <row r="89" spans="1:14" x14ac:dyDescent="0.25">
      <c r="A89" s="31" t="s">
        <v>1461</v>
      </c>
      <c r="B89" s="31">
        <v>44531</v>
      </c>
      <c r="C89" s="31">
        <v>44532</v>
      </c>
      <c r="D89" s="31" t="s">
        <v>11</v>
      </c>
      <c r="E89" s="31">
        <v>5797</v>
      </c>
      <c r="F89" s="31">
        <v>320</v>
      </c>
      <c r="G89" s="31">
        <v>46</v>
      </c>
      <c r="H89" s="31">
        <v>14517</v>
      </c>
      <c r="I89" s="31">
        <v>717</v>
      </c>
      <c r="J89" s="31">
        <v>47</v>
      </c>
      <c r="K89" s="31" t="s">
        <v>55</v>
      </c>
      <c r="L89" s="31" t="s">
        <v>1334</v>
      </c>
      <c r="M89" s="31" t="s">
        <v>51</v>
      </c>
      <c r="N89" s="31" t="s">
        <v>57</v>
      </c>
    </row>
    <row r="90" spans="1:14" x14ac:dyDescent="0.25">
      <c r="A90" s="31" t="s">
        <v>1461</v>
      </c>
      <c r="B90" s="31">
        <v>44531</v>
      </c>
      <c r="C90" s="31">
        <v>44532</v>
      </c>
      <c r="D90" s="31" t="s">
        <v>19</v>
      </c>
      <c r="E90" s="31">
        <v>10786</v>
      </c>
      <c r="F90" s="31">
        <v>765</v>
      </c>
      <c r="G90" s="31">
        <v>328</v>
      </c>
      <c r="H90" s="31">
        <v>57732</v>
      </c>
      <c r="I90" s="31">
        <v>2095</v>
      </c>
      <c r="J90" s="31">
        <v>337</v>
      </c>
      <c r="K90" s="31" t="s">
        <v>52</v>
      </c>
      <c r="L90" s="31" t="s">
        <v>1334</v>
      </c>
      <c r="M90" s="31" t="s">
        <v>51</v>
      </c>
      <c r="N90" s="31" t="s">
        <v>57</v>
      </c>
    </row>
    <row r="91" spans="1:14" x14ac:dyDescent="0.25">
      <c r="A91" s="31" t="s">
        <v>1461</v>
      </c>
      <c r="B91" s="31">
        <v>44531</v>
      </c>
      <c r="C91" s="31">
        <v>44532</v>
      </c>
      <c r="D91" s="31" t="s">
        <v>13</v>
      </c>
      <c r="E91" s="31">
        <v>4153</v>
      </c>
      <c r="F91" s="31">
        <v>352</v>
      </c>
      <c r="G91" s="31">
        <v>31</v>
      </c>
      <c r="H91" s="31">
        <v>13151</v>
      </c>
      <c r="I91" s="31">
        <v>695</v>
      </c>
      <c r="J91" s="31">
        <v>31</v>
      </c>
      <c r="K91" s="31" t="s">
        <v>70</v>
      </c>
      <c r="L91" s="31" t="s">
        <v>1334</v>
      </c>
      <c r="M91" s="31" t="s">
        <v>65</v>
      </c>
      <c r="N91" s="31" t="s">
        <v>73</v>
      </c>
    </row>
    <row r="92" spans="1:14" x14ac:dyDescent="0.25">
      <c r="A92" s="31" t="s">
        <v>1461</v>
      </c>
      <c r="B92" s="31">
        <v>44531</v>
      </c>
      <c r="C92" s="31">
        <v>44532</v>
      </c>
      <c r="D92" s="31" t="s">
        <v>20</v>
      </c>
      <c r="E92" s="31">
        <v>7398</v>
      </c>
      <c r="F92" s="31">
        <v>504</v>
      </c>
      <c r="G92" s="31">
        <v>18</v>
      </c>
      <c r="H92" s="31">
        <v>17822</v>
      </c>
      <c r="I92" s="31">
        <v>1047</v>
      </c>
      <c r="J92" s="31">
        <v>18</v>
      </c>
      <c r="K92" s="31" t="s">
        <v>87</v>
      </c>
      <c r="L92" s="31" t="s">
        <v>1334</v>
      </c>
      <c r="M92" s="31" t="s">
        <v>83</v>
      </c>
      <c r="N92" s="31" t="s">
        <v>88</v>
      </c>
    </row>
    <row r="93" spans="1:14" x14ac:dyDescent="0.25">
      <c r="A93" s="31" t="s">
        <v>1461</v>
      </c>
      <c r="B93" s="31">
        <v>44531</v>
      </c>
      <c r="C93" s="31">
        <v>44532</v>
      </c>
      <c r="D93" s="31" t="s">
        <v>28</v>
      </c>
      <c r="E93" s="31">
        <v>3048</v>
      </c>
      <c r="F93" s="31">
        <v>250</v>
      </c>
      <c r="G93" s="31">
        <v>114</v>
      </c>
      <c r="H93" s="31">
        <v>10837</v>
      </c>
      <c r="I93" s="31">
        <v>550</v>
      </c>
      <c r="J93" s="31">
        <v>114</v>
      </c>
      <c r="K93" s="31" t="s">
        <v>77</v>
      </c>
      <c r="L93" s="31" t="s">
        <v>1334</v>
      </c>
      <c r="M93" s="31" t="s">
        <v>75</v>
      </c>
      <c r="N93" s="31" t="s">
        <v>81</v>
      </c>
    </row>
    <row r="94" spans="1:14" x14ac:dyDescent="0.25">
      <c r="A94" s="31" t="s">
        <v>1461</v>
      </c>
      <c r="B94" s="31">
        <v>44531</v>
      </c>
      <c r="C94" s="31">
        <v>44532</v>
      </c>
      <c r="D94" s="31" t="s">
        <v>1</v>
      </c>
      <c r="E94" s="31">
        <v>7389</v>
      </c>
      <c r="F94" s="31">
        <v>330</v>
      </c>
      <c r="G94" s="31">
        <v>37</v>
      </c>
      <c r="H94" s="31">
        <v>30133</v>
      </c>
      <c r="I94" s="31">
        <v>825</v>
      </c>
      <c r="J94" s="31">
        <v>40</v>
      </c>
      <c r="K94" s="31" t="s">
        <v>1607</v>
      </c>
      <c r="L94" s="31" t="s">
        <v>1334</v>
      </c>
      <c r="M94" s="31" t="s">
        <v>39</v>
      </c>
      <c r="N94" s="31" t="s">
        <v>49</v>
      </c>
    </row>
    <row r="95" spans="1:14" x14ac:dyDescent="0.25">
      <c r="A95" s="31" t="s">
        <v>1461</v>
      </c>
      <c r="B95" s="31">
        <v>44531</v>
      </c>
      <c r="C95" s="31">
        <v>44532</v>
      </c>
      <c r="D95" s="31" t="s">
        <v>29</v>
      </c>
      <c r="E95" s="31">
        <v>2934</v>
      </c>
      <c r="F95" s="31">
        <v>211</v>
      </c>
      <c r="G95" s="31">
        <v>10</v>
      </c>
      <c r="H95" s="31">
        <v>11116</v>
      </c>
      <c r="I95" s="31">
        <v>391</v>
      </c>
      <c r="J95" s="31">
        <v>11</v>
      </c>
      <c r="K95" s="31" t="s">
        <v>80</v>
      </c>
      <c r="L95" s="31" t="s">
        <v>1334</v>
      </c>
      <c r="M95" s="31" t="s">
        <v>75</v>
      </c>
      <c r="N95" s="31" t="s">
        <v>81</v>
      </c>
    </row>
    <row r="96" spans="1:14" x14ac:dyDescent="0.25">
      <c r="A96" s="31" t="s">
        <v>1461</v>
      </c>
      <c r="B96" s="31">
        <v>44531</v>
      </c>
      <c r="C96" s="31">
        <v>44532</v>
      </c>
      <c r="D96" s="31" t="s">
        <v>0</v>
      </c>
      <c r="E96" s="31">
        <v>6289</v>
      </c>
      <c r="F96" s="31">
        <v>510</v>
      </c>
      <c r="G96" s="31">
        <v>1</v>
      </c>
      <c r="H96" s="31">
        <v>12503</v>
      </c>
      <c r="I96" s="31">
        <v>878</v>
      </c>
      <c r="J96" s="31">
        <v>1</v>
      </c>
      <c r="K96" s="31" t="s">
        <v>1615</v>
      </c>
      <c r="L96" s="31" t="s">
        <v>1334</v>
      </c>
      <c r="M96" s="31" t="s">
        <v>83</v>
      </c>
      <c r="N96" s="31" t="s">
        <v>88</v>
      </c>
    </row>
    <row r="97" spans="1:14" x14ac:dyDescent="0.25">
      <c r="A97" s="31" t="s">
        <v>1461</v>
      </c>
      <c r="B97" s="31">
        <v>44531</v>
      </c>
      <c r="C97" s="31">
        <v>44532</v>
      </c>
      <c r="D97" s="31" t="s">
        <v>26</v>
      </c>
      <c r="E97" s="31">
        <v>5510</v>
      </c>
      <c r="F97" s="31">
        <v>342</v>
      </c>
      <c r="G97" s="31">
        <v>213</v>
      </c>
      <c r="H97" s="31">
        <v>15340</v>
      </c>
      <c r="I97" s="31">
        <v>591</v>
      </c>
      <c r="J97" s="31">
        <v>226</v>
      </c>
      <c r="K97" s="31" t="s">
        <v>67</v>
      </c>
      <c r="L97" s="31" t="s">
        <v>1334</v>
      </c>
      <c r="M97" s="31" t="s">
        <v>65</v>
      </c>
      <c r="N97" s="31" t="s">
        <v>73</v>
      </c>
    </row>
    <row r="98" spans="1:14" x14ac:dyDescent="0.25">
      <c r="A98" s="31" t="s">
        <v>1461</v>
      </c>
      <c r="B98" s="31">
        <v>44531</v>
      </c>
      <c r="C98" s="31">
        <v>44532</v>
      </c>
      <c r="D98" s="31" t="s">
        <v>3</v>
      </c>
      <c r="E98" s="31">
        <v>7876</v>
      </c>
      <c r="F98" s="31">
        <v>697</v>
      </c>
      <c r="G98" s="31">
        <v>69</v>
      </c>
      <c r="H98" s="31">
        <v>44925</v>
      </c>
      <c r="I98" s="31">
        <v>2374</v>
      </c>
      <c r="J98" s="31">
        <v>71</v>
      </c>
      <c r="K98" s="31" t="s">
        <v>58</v>
      </c>
      <c r="L98" s="31" t="s">
        <v>1334</v>
      </c>
      <c r="M98" s="31" t="s">
        <v>59</v>
      </c>
      <c r="N98" s="31" t="s">
        <v>63</v>
      </c>
    </row>
    <row r="99" spans="1:14" x14ac:dyDescent="0.25">
      <c r="A99" s="31" t="s">
        <v>1461</v>
      </c>
      <c r="B99" s="31">
        <v>44531</v>
      </c>
      <c r="C99" s="31">
        <v>44532</v>
      </c>
      <c r="D99" s="31" t="s">
        <v>54</v>
      </c>
      <c r="E99" s="31">
        <v>12640</v>
      </c>
      <c r="F99" s="31">
        <v>659</v>
      </c>
      <c r="G99" s="31">
        <v>170</v>
      </c>
      <c r="H99" s="31">
        <v>21986</v>
      </c>
      <c r="I99" s="31">
        <v>1044</v>
      </c>
      <c r="J99" s="31">
        <v>170</v>
      </c>
      <c r="K99" s="31" t="s">
        <v>1365</v>
      </c>
      <c r="L99" s="31" t="s">
        <v>1334</v>
      </c>
      <c r="M99" s="31" t="s">
        <v>51</v>
      </c>
      <c r="N99" s="31" t="s">
        <v>57</v>
      </c>
    </row>
    <row r="100" spans="1:14" x14ac:dyDescent="0.25">
      <c r="A100" s="31" t="s">
        <v>1461</v>
      </c>
      <c r="B100" s="31">
        <v>44531</v>
      </c>
      <c r="C100" s="31">
        <v>44532</v>
      </c>
      <c r="D100" s="31" t="s">
        <v>2</v>
      </c>
      <c r="E100" s="31">
        <v>5374</v>
      </c>
      <c r="F100" s="31">
        <v>415</v>
      </c>
      <c r="G100" s="31">
        <v>132</v>
      </c>
      <c r="H100" s="31">
        <v>12786</v>
      </c>
      <c r="I100" s="31">
        <v>743</v>
      </c>
      <c r="J100" s="31">
        <v>134</v>
      </c>
      <c r="K100" s="31" t="s">
        <v>89</v>
      </c>
      <c r="L100" s="31" t="s">
        <v>1334</v>
      </c>
      <c r="M100" s="31" t="s">
        <v>90</v>
      </c>
      <c r="N100" s="31" t="s">
        <v>95</v>
      </c>
    </row>
    <row r="101" spans="1:14" x14ac:dyDescent="0.25">
      <c r="A101" s="31" t="s">
        <v>1461</v>
      </c>
      <c r="B101" s="31">
        <v>44531</v>
      </c>
      <c r="C101" s="31">
        <v>44532</v>
      </c>
      <c r="D101" s="31" t="s">
        <v>32</v>
      </c>
      <c r="E101" s="31">
        <v>7147</v>
      </c>
      <c r="F101" s="31">
        <v>465</v>
      </c>
      <c r="G101" s="31">
        <v>313</v>
      </c>
      <c r="H101" s="31">
        <v>28270</v>
      </c>
      <c r="I101" s="31">
        <v>1060</v>
      </c>
      <c r="J101" s="31">
        <v>320</v>
      </c>
      <c r="K101" s="31" t="s">
        <v>50</v>
      </c>
      <c r="L101" s="31" t="s">
        <v>1334</v>
      </c>
      <c r="M101" s="31" t="s">
        <v>51</v>
      </c>
      <c r="N101" s="31" t="s">
        <v>57</v>
      </c>
    </row>
    <row r="102" spans="1:14" x14ac:dyDescent="0.25">
      <c r="A102" s="31" t="s">
        <v>1461</v>
      </c>
      <c r="B102" s="31">
        <v>44531</v>
      </c>
      <c r="C102" s="31">
        <v>44532</v>
      </c>
      <c r="D102" s="31" t="s">
        <v>48</v>
      </c>
      <c r="E102" s="31">
        <v>5712</v>
      </c>
      <c r="F102" s="31">
        <v>401</v>
      </c>
      <c r="G102" s="31">
        <v>5</v>
      </c>
      <c r="H102" s="31">
        <v>7960</v>
      </c>
      <c r="I102" s="31">
        <v>596</v>
      </c>
      <c r="J102" s="31">
        <v>5</v>
      </c>
      <c r="K102" s="31" t="s">
        <v>1361</v>
      </c>
      <c r="L102" s="31" t="s">
        <v>1334</v>
      </c>
      <c r="M102" s="31" t="s">
        <v>39</v>
      </c>
      <c r="N102" s="31" t="s">
        <v>49</v>
      </c>
    </row>
    <row r="103" spans="1:14" x14ac:dyDescent="0.25">
      <c r="A103" s="31" t="s">
        <v>1461</v>
      </c>
      <c r="B103" s="31">
        <v>44531</v>
      </c>
      <c r="C103" s="31">
        <v>44532</v>
      </c>
      <c r="D103" s="31" t="s">
        <v>33</v>
      </c>
      <c r="E103" s="31">
        <v>4946</v>
      </c>
      <c r="F103" s="31">
        <v>387</v>
      </c>
      <c r="G103" s="31">
        <v>61</v>
      </c>
      <c r="H103" s="31">
        <v>15452</v>
      </c>
      <c r="I103" s="31">
        <v>741</v>
      </c>
      <c r="J103" s="31">
        <v>62</v>
      </c>
      <c r="K103" s="31" t="s">
        <v>1354</v>
      </c>
      <c r="L103" s="31" t="s">
        <v>1334</v>
      </c>
      <c r="M103" s="31" t="s">
        <v>39</v>
      </c>
      <c r="N103" s="31" t="s">
        <v>49</v>
      </c>
    </row>
    <row r="104" spans="1:14" x14ac:dyDescent="0.25">
      <c r="A104" s="31" t="s">
        <v>1461</v>
      </c>
      <c r="B104" s="31">
        <v>44531</v>
      </c>
      <c r="C104" s="31">
        <v>44532</v>
      </c>
      <c r="D104" s="31" t="s">
        <v>72</v>
      </c>
      <c r="E104" s="31">
        <v>7895</v>
      </c>
      <c r="F104" s="31">
        <v>633</v>
      </c>
      <c r="G104" s="31">
        <v>1</v>
      </c>
      <c r="H104" s="31">
        <v>12945</v>
      </c>
      <c r="I104" s="31">
        <v>951</v>
      </c>
      <c r="J104" s="31">
        <v>1</v>
      </c>
      <c r="K104" s="31" t="s">
        <v>1410</v>
      </c>
      <c r="L104" s="31" t="s">
        <v>1334</v>
      </c>
      <c r="M104" s="31" t="s">
        <v>65</v>
      </c>
      <c r="N104" s="31" t="s">
        <v>73</v>
      </c>
    </row>
    <row r="105" spans="1:14" x14ac:dyDescent="0.25">
      <c r="A105" s="31" t="s">
        <v>1461</v>
      </c>
      <c r="B105" s="31">
        <v>44531</v>
      </c>
      <c r="C105" s="31">
        <v>44532</v>
      </c>
      <c r="D105" s="31" t="s">
        <v>30</v>
      </c>
      <c r="E105" s="31">
        <v>2267</v>
      </c>
      <c r="F105" s="31">
        <v>203</v>
      </c>
      <c r="G105" s="31">
        <v>133</v>
      </c>
      <c r="H105" s="31">
        <v>5075</v>
      </c>
      <c r="I105" s="31">
        <v>346</v>
      </c>
      <c r="J105" s="31">
        <v>133</v>
      </c>
      <c r="K105" s="31" t="s">
        <v>84</v>
      </c>
      <c r="L105" s="31" t="s">
        <v>1334</v>
      </c>
      <c r="M105" s="31" t="s">
        <v>83</v>
      </c>
      <c r="N105" s="31" t="s">
        <v>88</v>
      </c>
    </row>
    <row r="106" spans="1:14" x14ac:dyDescent="0.25">
      <c r="A106" s="31" t="s">
        <v>1461</v>
      </c>
      <c r="B106" s="31">
        <v>44531</v>
      </c>
      <c r="C106" s="31">
        <v>44532</v>
      </c>
      <c r="D106" s="31" t="s">
        <v>42</v>
      </c>
      <c r="E106" s="31">
        <v>4137</v>
      </c>
      <c r="F106" s="31">
        <v>369</v>
      </c>
      <c r="G106" s="31">
        <v>2</v>
      </c>
      <c r="H106" s="31">
        <v>6500</v>
      </c>
      <c r="I106" s="31">
        <v>580</v>
      </c>
      <c r="J106" s="31">
        <v>2</v>
      </c>
      <c r="K106" s="31" t="s">
        <v>1343</v>
      </c>
      <c r="L106" s="31" t="s">
        <v>1334</v>
      </c>
      <c r="M106" s="31" t="s">
        <v>39</v>
      </c>
      <c r="N106" s="31" t="s">
        <v>49</v>
      </c>
    </row>
    <row r="107" spans="1:14" x14ac:dyDescent="0.25">
      <c r="A107" s="31" t="s">
        <v>1461</v>
      </c>
      <c r="B107" s="31">
        <v>44531</v>
      </c>
      <c r="C107" s="31">
        <v>44532</v>
      </c>
      <c r="D107" s="31" t="s">
        <v>31</v>
      </c>
      <c r="E107" s="31">
        <v>2821</v>
      </c>
      <c r="F107" s="31">
        <v>194</v>
      </c>
      <c r="G107" s="31">
        <v>33</v>
      </c>
      <c r="H107" s="31">
        <v>11736</v>
      </c>
      <c r="I107" s="31">
        <v>391</v>
      </c>
      <c r="J107" s="31">
        <v>33</v>
      </c>
      <c r="K107" s="31" t="s">
        <v>68</v>
      </c>
      <c r="L107" s="31" t="s">
        <v>1334</v>
      </c>
      <c r="M107" s="31" t="s">
        <v>65</v>
      </c>
      <c r="N107" s="31" t="s">
        <v>73</v>
      </c>
    </row>
    <row r="108" spans="1:14" x14ac:dyDescent="0.25">
      <c r="A108" s="31" t="s">
        <v>1461</v>
      </c>
      <c r="B108" s="31">
        <v>44531</v>
      </c>
      <c r="C108" s="31">
        <v>44532</v>
      </c>
      <c r="D108" s="31" t="s">
        <v>62</v>
      </c>
      <c r="E108" s="31">
        <v>12068</v>
      </c>
      <c r="F108" s="31">
        <v>836</v>
      </c>
      <c r="G108" s="31">
        <v>38</v>
      </c>
      <c r="H108" s="31">
        <v>21312</v>
      </c>
      <c r="I108" s="31">
        <v>1191</v>
      </c>
      <c r="J108" s="31">
        <v>38</v>
      </c>
      <c r="K108" s="31" t="s">
        <v>1389</v>
      </c>
      <c r="L108" s="31" t="s">
        <v>1334</v>
      </c>
      <c r="M108" s="31" t="s">
        <v>59</v>
      </c>
      <c r="N108" s="31" t="s">
        <v>63</v>
      </c>
    </row>
    <row r="109" spans="1:14" x14ac:dyDescent="0.25">
      <c r="A109" s="31" t="s">
        <v>1461</v>
      </c>
      <c r="B109" s="31">
        <v>44531</v>
      </c>
      <c r="C109" s="31">
        <v>44532</v>
      </c>
      <c r="D109" s="31" t="s">
        <v>5</v>
      </c>
      <c r="E109" s="31">
        <v>11892</v>
      </c>
      <c r="F109" s="31">
        <v>721</v>
      </c>
      <c r="G109" s="31">
        <v>248</v>
      </c>
      <c r="H109" s="31">
        <v>52351</v>
      </c>
      <c r="I109" s="31">
        <v>1494</v>
      </c>
      <c r="J109" s="31">
        <v>254</v>
      </c>
      <c r="K109" s="31" t="s">
        <v>64</v>
      </c>
      <c r="L109" s="31" t="s">
        <v>1334</v>
      </c>
      <c r="M109" s="31" t="s">
        <v>65</v>
      </c>
      <c r="N109" s="31" t="s">
        <v>73</v>
      </c>
    </row>
    <row r="110" spans="1:14" x14ac:dyDescent="0.25">
      <c r="A110" s="31" t="s">
        <v>1461</v>
      </c>
      <c r="B110" s="31">
        <v>44531</v>
      </c>
      <c r="C110" s="31">
        <v>44532</v>
      </c>
      <c r="D110" s="31" t="s">
        <v>7</v>
      </c>
      <c r="E110" s="31">
        <v>8378</v>
      </c>
      <c r="F110" s="31">
        <v>369</v>
      </c>
      <c r="G110" s="31">
        <v>2</v>
      </c>
      <c r="H110" s="31">
        <v>26387</v>
      </c>
      <c r="I110" s="31">
        <v>716</v>
      </c>
      <c r="J110" s="31">
        <v>3</v>
      </c>
      <c r="K110" s="31" t="s">
        <v>1612</v>
      </c>
      <c r="L110" s="31" t="s">
        <v>1334</v>
      </c>
      <c r="M110" s="31" t="s">
        <v>65</v>
      </c>
      <c r="N110" s="31" t="s">
        <v>73</v>
      </c>
    </row>
    <row r="111" spans="1:14" x14ac:dyDescent="0.25">
      <c r="A111" s="31" t="s">
        <v>1461</v>
      </c>
      <c r="B111" s="31">
        <v>44531</v>
      </c>
      <c r="C111" s="31">
        <v>44532</v>
      </c>
      <c r="D111" s="31" t="s">
        <v>24</v>
      </c>
      <c r="E111" s="31">
        <v>4662</v>
      </c>
      <c r="F111" s="31">
        <v>225</v>
      </c>
      <c r="G111" s="31">
        <v>160</v>
      </c>
      <c r="H111" s="31">
        <v>18903</v>
      </c>
      <c r="I111" s="31">
        <v>546</v>
      </c>
      <c r="J111" s="31">
        <v>163</v>
      </c>
      <c r="K111" s="31" t="s">
        <v>93</v>
      </c>
      <c r="L111" s="31" t="s">
        <v>1334</v>
      </c>
      <c r="M111" s="31" t="s">
        <v>90</v>
      </c>
      <c r="N111" s="31" t="s">
        <v>95</v>
      </c>
    </row>
    <row r="112" spans="1:14" x14ac:dyDescent="0.25">
      <c r="A112" s="31" t="s">
        <v>1461</v>
      </c>
      <c r="B112" s="31">
        <v>44531</v>
      </c>
      <c r="C112" s="31">
        <v>44532</v>
      </c>
      <c r="D112" s="31" t="s">
        <v>6</v>
      </c>
      <c r="E112" s="31">
        <v>8582</v>
      </c>
      <c r="F112" s="31">
        <v>774</v>
      </c>
      <c r="G112" s="31">
        <v>448</v>
      </c>
      <c r="H112" s="31">
        <v>24487</v>
      </c>
      <c r="I112" s="31">
        <v>1457</v>
      </c>
      <c r="J112" s="31">
        <v>454</v>
      </c>
      <c r="K112" s="31" t="s">
        <v>60</v>
      </c>
      <c r="L112" s="31" t="s">
        <v>1334</v>
      </c>
      <c r="M112" s="31" t="s">
        <v>59</v>
      </c>
      <c r="N112" s="31" t="s">
        <v>63</v>
      </c>
    </row>
    <row r="113" spans="1:14" x14ac:dyDescent="0.25">
      <c r="A113" s="31" t="s">
        <v>1461</v>
      </c>
      <c r="B113" s="31">
        <v>44531</v>
      </c>
      <c r="C113" s="31">
        <v>44532</v>
      </c>
      <c r="D113" s="31" t="s">
        <v>23</v>
      </c>
      <c r="E113" s="31">
        <v>11915</v>
      </c>
      <c r="F113" s="31">
        <v>829</v>
      </c>
      <c r="G113" s="31">
        <v>2</v>
      </c>
      <c r="H113" s="31">
        <v>37048</v>
      </c>
      <c r="I113" s="31">
        <v>1596</v>
      </c>
      <c r="J113" s="31">
        <v>2</v>
      </c>
      <c r="K113" s="31" t="s">
        <v>79</v>
      </c>
      <c r="L113" s="31" t="s">
        <v>1334</v>
      </c>
      <c r="M113" s="31" t="s">
        <v>75</v>
      </c>
      <c r="N113" s="31" t="s">
        <v>81</v>
      </c>
    </row>
    <row r="114" spans="1:14" x14ac:dyDescent="0.25">
      <c r="A114" s="31" t="s">
        <v>1461</v>
      </c>
      <c r="B114" s="31">
        <v>44531</v>
      </c>
      <c r="C114" s="31">
        <v>44532</v>
      </c>
      <c r="D114" s="31" t="s">
        <v>22</v>
      </c>
      <c r="E114" s="31">
        <v>6635</v>
      </c>
      <c r="F114" s="31">
        <v>379</v>
      </c>
      <c r="G114" s="31">
        <v>10</v>
      </c>
      <c r="H114" s="31">
        <v>19702</v>
      </c>
      <c r="I114" s="31">
        <v>762</v>
      </c>
      <c r="J114" s="31">
        <v>11</v>
      </c>
      <c r="K114" s="31" t="s">
        <v>40</v>
      </c>
      <c r="L114" s="31" t="s">
        <v>1334</v>
      </c>
      <c r="M114" s="31" t="s">
        <v>39</v>
      </c>
      <c r="N114" s="31" t="s">
        <v>49</v>
      </c>
    </row>
    <row r="115" spans="1:14" x14ac:dyDescent="0.25">
      <c r="A115" s="31" t="s">
        <v>1461</v>
      </c>
      <c r="B115" s="31">
        <v>44531</v>
      </c>
      <c r="C115" s="31">
        <v>44532</v>
      </c>
      <c r="D115" s="31" t="s">
        <v>4</v>
      </c>
      <c r="E115" s="31">
        <v>6351</v>
      </c>
      <c r="F115" s="31">
        <v>541</v>
      </c>
      <c r="G115" s="31">
        <v>304</v>
      </c>
      <c r="H115" s="31">
        <v>11647</v>
      </c>
      <c r="I115" s="31">
        <v>831</v>
      </c>
      <c r="J115" s="31">
        <v>310</v>
      </c>
      <c r="K115" s="31" t="s">
        <v>1530</v>
      </c>
      <c r="L115" s="31" t="s">
        <v>1334</v>
      </c>
      <c r="M115" s="31" t="s">
        <v>90</v>
      </c>
      <c r="N115" s="31" t="s">
        <v>95</v>
      </c>
    </row>
    <row r="116" spans="1:14" x14ac:dyDescent="0.25">
      <c r="A116" s="31" t="s">
        <v>1461</v>
      </c>
      <c r="B116" s="31">
        <v>44531</v>
      </c>
      <c r="C116" s="31">
        <v>44532</v>
      </c>
      <c r="D116" s="31" t="s">
        <v>25</v>
      </c>
      <c r="E116" s="31">
        <v>3280</v>
      </c>
      <c r="F116" s="31">
        <v>112</v>
      </c>
      <c r="G116" s="31">
        <v>6</v>
      </c>
      <c r="H116" s="31">
        <v>8222</v>
      </c>
      <c r="I116" s="31">
        <v>207</v>
      </c>
      <c r="J116" s="31">
        <v>6</v>
      </c>
      <c r="K116" s="31" t="s">
        <v>46</v>
      </c>
      <c r="L116" s="31" t="s">
        <v>1334</v>
      </c>
      <c r="M116" s="31" t="s">
        <v>39</v>
      </c>
      <c r="N116" s="31" t="s">
        <v>49</v>
      </c>
    </row>
    <row r="117" spans="1:14" x14ac:dyDescent="0.25">
      <c r="A117" s="31" t="s">
        <v>1461</v>
      </c>
      <c r="B117" s="31">
        <v>44531</v>
      </c>
      <c r="C117" s="31">
        <v>44532</v>
      </c>
      <c r="D117" s="31" t="s">
        <v>27</v>
      </c>
      <c r="E117" s="31">
        <v>3110</v>
      </c>
      <c r="F117" s="31">
        <v>209</v>
      </c>
      <c r="G117" s="31">
        <v>108</v>
      </c>
      <c r="H117" s="31">
        <v>9730</v>
      </c>
      <c r="I117" s="31">
        <v>525</v>
      </c>
      <c r="J117" s="31">
        <v>110</v>
      </c>
      <c r="K117" s="31" t="s">
        <v>38</v>
      </c>
      <c r="L117" s="31" t="s">
        <v>1334</v>
      </c>
      <c r="M117" s="31" t="s">
        <v>39</v>
      </c>
      <c r="N117" s="31" t="s">
        <v>49</v>
      </c>
    </row>
    <row r="118" spans="1:14" x14ac:dyDescent="0.25">
      <c r="A118" s="31" t="s">
        <v>1461</v>
      </c>
      <c r="B118" s="31">
        <v>44531</v>
      </c>
      <c r="C118" s="31">
        <v>44532</v>
      </c>
      <c r="D118" s="31" t="s">
        <v>21</v>
      </c>
      <c r="E118" s="31">
        <v>6445</v>
      </c>
      <c r="F118" s="31">
        <v>485</v>
      </c>
      <c r="G118" s="31">
        <v>56</v>
      </c>
      <c r="H118" s="31">
        <v>31690</v>
      </c>
      <c r="I118" s="31">
        <v>1020</v>
      </c>
      <c r="J118" s="31">
        <v>56</v>
      </c>
      <c r="K118" s="31" t="s">
        <v>69</v>
      </c>
      <c r="L118" s="31" t="s">
        <v>1334</v>
      </c>
      <c r="M118" s="31" t="s">
        <v>65</v>
      </c>
      <c r="N118" s="31" t="s">
        <v>73</v>
      </c>
    </row>
    <row r="119" spans="1:14" x14ac:dyDescent="0.25">
      <c r="A119" s="31" t="s">
        <v>1461</v>
      </c>
      <c r="B119" s="31">
        <v>44562</v>
      </c>
      <c r="C119" s="31">
        <v>44565</v>
      </c>
      <c r="D119" s="31" t="s">
        <v>16</v>
      </c>
      <c r="E119" s="31">
        <v>5358</v>
      </c>
      <c r="F119" s="31">
        <v>302</v>
      </c>
      <c r="G119" s="31">
        <v>22</v>
      </c>
      <c r="H119" s="31">
        <v>17836</v>
      </c>
      <c r="I119" s="31">
        <v>634</v>
      </c>
      <c r="J119" s="31">
        <v>22</v>
      </c>
      <c r="K119" s="31" t="s">
        <v>74</v>
      </c>
      <c r="L119" s="31" t="s">
        <v>1334</v>
      </c>
      <c r="M119" s="31" t="s">
        <v>75</v>
      </c>
      <c r="N119" s="31" t="s">
        <v>81</v>
      </c>
    </row>
    <row r="120" spans="1:14" x14ac:dyDescent="0.25">
      <c r="A120" s="31" t="s">
        <v>1461</v>
      </c>
      <c r="B120" s="31">
        <v>44562</v>
      </c>
      <c r="C120" s="31">
        <v>44565</v>
      </c>
      <c r="D120" s="31" t="s">
        <v>31</v>
      </c>
      <c r="E120" s="31">
        <v>2817</v>
      </c>
      <c r="F120" s="31">
        <v>195</v>
      </c>
      <c r="G120" s="31">
        <v>39</v>
      </c>
      <c r="H120" s="31">
        <v>11764</v>
      </c>
      <c r="I120" s="31">
        <v>393</v>
      </c>
      <c r="J120" s="31">
        <v>39</v>
      </c>
      <c r="K120" s="31" t="s">
        <v>68</v>
      </c>
      <c r="L120" s="31" t="s">
        <v>1334</v>
      </c>
      <c r="M120" s="31" t="s">
        <v>65</v>
      </c>
      <c r="N120" s="31" t="s">
        <v>73</v>
      </c>
    </row>
    <row r="121" spans="1:14" x14ac:dyDescent="0.25">
      <c r="A121" s="31" t="s">
        <v>1461</v>
      </c>
      <c r="B121" s="31">
        <v>44562</v>
      </c>
      <c r="C121" s="31">
        <v>44565</v>
      </c>
      <c r="D121" s="31" t="s">
        <v>22</v>
      </c>
      <c r="E121" s="31">
        <v>6637</v>
      </c>
      <c r="F121" s="31">
        <v>377</v>
      </c>
      <c r="G121" s="31">
        <v>10</v>
      </c>
      <c r="H121" s="31">
        <v>19754</v>
      </c>
      <c r="I121" s="31">
        <v>763</v>
      </c>
      <c r="J121" s="31">
        <v>11</v>
      </c>
      <c r="K121" s="31" t="s">
        <v>40</v>
      </c>
      <c r="L121" s="31" t="s">
        <v>1334</v>
      </c>
      <c r="M121" s="31" t="s">
        <v>39</v>
      </c>
      <c r="N121" s="31" t="s">
        <v>49</v>
      </c>
    </row>
    <row r="122" spans="1:14" x14ac:dyDescent="0.25">
      <c r="A122" s="31" t="s">
        <v>1461</v>
      </c>
      <c r="B122" s="31">
        <v>44562</v>
      </c>
      <c r="C122" s="31">
        <v>44565</v>
      </c>
      <c r="D122" s="31" t="s">
        <v>21</v>
      </c>
      <c r="E122" s="31">
        <v>6442</v>
      </c>
      <c r="F122" s="31">
        <v>487</v>
      </c>
      <c r="G122" s="31">
        <v>67</v>
      </c>
      <c r="H122" s="31">
        <v>31735</v>
      </c>
      <c r="I122" s="31">
        <v>1024</v>
      </c>
      <c r="J122" s="31">
        <v>68</v>
      </c>
      <c r="K122" s="31" t="s">
        <v>69</v>
      </c>
      <c r="L122" s="31" t="s">
        <v>1334</v>
      </c>
      <c r="M122" s="31" t="s">
        <v>65</v>
      </c>
      <c r="N122" s="31" t="s">
        <v>73</v>
      </c>
    </row>
    <row r="123" spans="1:14" x14ac:dyDescent="0.25">
      <c r="A123" s="31" t="s">
        <v>1461</v>
      </c>
      <c r="B123" s="31">
        <v>44562</v>
      </c>
      <c r="C123" s="31">
        <v>44565</v>
      </c>
      <c r="D123" s="31" t="s">
        <v>15</v>
      </c>
      <c r="E123" s="31">
        <v>6066</v>
      </c>
      <c r="F123" s="31">
        <v>340</v>
      </c>
      <c r="G123" s="31">
        <v>210</v>
      </c>
      <c r="H123" s="31">
        <v>14094</v>
      </c>
      <c r="I123" s="31">
        <v>652</v>
      </c>
      <c r="J123" s="31">
        <v>213</v>
      </c>
      <c r="K123" s="31" t="s">
        <v>56</v>
      </c>
      <c r="L123" s="31" t="s">
        <v>1334</v>
      </c>
      <c r="M123" s="31" t="s">
        <v>51</v>
      </c>
      <c r="N123" s="31" t="s">
        <v>57</v>
      </c>
    </row>
    <row r="124" spans="1:14" x14ac:dyDescent="0.25">
      <c r="A124" s="31" t="s">
        <v>1461</v>
      </c>
      <c r="B124" s="31">
        <v>44562</v>
      </c>
      <c r="C124" s="31">
        <v>44565</v>
      </c>
      <c r="D124" s="31" t="s">
        <v>33</v>
      </c>
      <c r="E124" s="31">
        <v>4933</v>
      </c>
      <c r="F124" s="31">
        <v>392</v>
      </c>
      <c r="G124" s="31">
        <v>64</v>
      </c>
      <c r="H124" s="31">
        <v>15477</v>
      </c>
      <c r="I124" s="31">
        <v>746</v>
      </c>
      <c r="J124" s="31">
        <v>65</v>
      </c>
      <c r="K124" s="31" t="s">
        <v>1354</v>
      </c>
      <c r="L124" s="31" t="s">
        <v>1334</v>
      </c>
      <c r="M124" s="31" t="s">
        <v>39</v>
      </c>
      <c r="N124" s="31" t="s">
        <v>49</v>
      </c>
    </row>
    <row r="125" spans="1:14" x14ac:dyDescent="0.25">
      <c r="A125" s="31" t="s">
        <v>1461</v>
      </c>
      <c r="B125" s="31">
        <v>44562</v>
      </c>
      <c r="C125" s="31">
        <v>44565</v>
      </c>
      <c r="D125" s="31" t="s">
        <v>32</v>
      </c>
      <c r="E125" s="31">
        <v>7147</v>
      </c>
      <c r="F125" s="31">
        <v>465</v>
      </c>
      <c r="G125" s="31">
        <v>320</v>
      </c>
      <c r="H125" s="31">
        <v>28333</v>
      </c>
      <c r="I125" s="31">
        <v>1061</v>
      </c>
      <c r="J125" s="31">
        <v>328</v>
      </c>
      <c r="K125" s="31" t="s">
        <v>50</v>
      </c>
      <c r="L125" s="31" t="s">
        <v>1334</v>
      </c>
      <c r="M125" s="31" t="s">
        <v>51</v>
      </c>
      <c r="N125" s="31" t="s">
        <v>57</v>
      </c>
    </row>
    <row r="126" spans="1:14" x14ac:dyDescent="0.25">
      <c r="A126" s="31" t="s">
        <v>1461</v>
      </c>
      <c r="B126" s="31">
        <v>44562</v>
      </c>
      <c r="C126" s="31">
        <v>44565</v>
      </c>
      <c r="D126" s="31" t="s">
        <v>27</v>
      </c>
      <c r="E126" s="31">
        <v>3105</v>
      </c>
      <c r="F126" s="31">
        <v>208</v>
      </c>
      <c r="G126" s="31">
        <v>128</v>
      </c>
      <c r="H126" s="31">
        <v>9749</v>
      </c>
      <c r="I126" s="31">
        <v>526</v>
      </c>
      <c r="J126" s="31">
        <v>130</v>
      </c>
      <c r="K126" s="31" t="s">
        <v>38</v>
      </c>
      <c r="L126" s="31" t="s">
        <v>1334</v>
      </c>
      <c r="M126" s="31" t="s">
        <v>39</v>
      </c>
      <c r="N126" s="31" t="s">
        <v>49</v>
      </c>
    </row>
    <row r="127" spans="1:14" x14ac:dyDescent="0.25">
      <c r="A127" s="31" t="s">
        <v>1461</v>
      </c>
      <c r="B127" s="31">
        <v>44562</v>
      </c>
      <c r="C127" s="31">
        <v>44565</v>
      </c>
      <c r="D127" s="31" t="s">
        <v>18</v>
      </c>
      <c r="E127" s="31">
        <v>5465</v>
      </c>
      <c r="F127" s="31">
        <v>291</v>
      </c>
      <c r="G127" s="31">
        <v>25</v>
      </c>
      <c r="H127" s="31">
        <v>16517</v>
      </c>
      <c r="I127" s="31">
        <v>482</v>
      </c>
      <c r="J127" s="31">
        <v>25</v>
      </c>
      <c r="K127" s="31" t="s">
        <v>44</v>
      </c>
      <c r="L127" s="31" t="s">
        <v>1334</v>
      </c>
      <c r="M127" s="31" t="s">
        <v>39</v>
      </c>
      <c r="N127" s="31" t="s">
        <v>49</v>
      </c>
    </row>
    <row r="128" spans="1:14" x14ac:dyDescent="0.25">
      <c r="A128" s="31" t="s">
        <v>1461</v>
      </c>
      <c r="B128" s="31">
        <v>44562</v>
      </c>
      <c r="C128" s="31">
        <v>44565</v>
      </c>
      <c r="D128" s="31" t="s">
        <v>28</v>
      </c>
      <c r="E128" s="31">
        <v>3052</v>
      </c>
      <c r="F128" s="31">
        <v>247</v>
      </c>
      <c r="G128" s="31">
        <v>122</v>
      </c>
      <c r="H128" s="31">
        <v>10865</v>
      </c>
      <c r="I128" s="31">
        <v>552</v>
      </c>
      <c r="J128" s="31">
        <v>122</v>
      </c>
      <c r="K128" s="31" t="s">
        <v>77</v>
      </c>
      <c r="L128" s="31" t="s">
        <v>1334</v>
      </c>
      <c r="M128" s="31" t="s">
        <v>75</v>
      </c>
      <c r="N128" s="31" t="s">
        <v>81</v>
      </c>
    </row>
    <row r="129" spans="1:14" x14ac:dyDescent="0.25">
      <c r="A129" s="31" t="s">
        <v>1461</v>
      </c>
      <c r="B129" s="31">
        <v>44562</v>
      </c>
      <c r="C129" s="31">
        <v>44565</v>
      </c>
      <c r="D129" s="31" t="s">
        <v>26</v>
      </c>
      <c r="E129" s="31">
        <v>5580</v>
      </c>
      <c r="F129" s="31">
        <v>341</v>
      </c>
      <c r="G129" s="31">
        <v>215</v>
      </c>
      <c r="H129" s="31">
        <v>15439</v>
      </c>
      <c r="I129" s="31">
        <v>591</v>
      </c>
      <c r="J129" s="31">
        <v>226</v>
      </c>
      <c r="K129" s="31" t="s">
        <v>67</v>
      </c>
      <c r="L129" s="31" t="s">
        <v>1334</v>
      </c>
      <c r="M129" s="31" t="s">
        <v>65</v>
      </c>
      <c r="N129" s="31" t="s">
        <v>73</v>
      </c>
    </row>
    <row r="130" spans="1:14" x14ac:dyDescent="0.25">
      <c r="A130" s="31" t="s">
        <v>1461</v>
      </c>
      <c r="B130" s="31">
        <v>44562</v>
      </c>
      <c r="C130" s="31">
        <v>44565</v>
      </c>
      <c r="D130" s="31" t="s">
        <v>19</v>
      </c>
      <c r="E130" s="31">
        <v>10766</v>
      </c>
      <c r="F130" s="31">
        <v>765</v>
      </c>
      <c r="G130" s="31">
        <v>359</v>
      </c>
      <c r="H130" s="31">
        <v>57830</v>
      </c>
      <c r="I130" s="31">
        <v>2100</v>
      </c>
      <c r="J130" s="31">
        <v>369</v>
      </c>
      <c r="K130" s="31" t="s">
        <v>52</v>
      </c>
      <c r="L130" s="31" t="s">
        <v>1334</v>
      </c>
      <c r="M130" s="31" t="s">
        <v>51</v>
      </c>
      <c r="N130" s="31" t="s">
        <v>57</v>
      </c>
    </row>
    <row r="131" spans="1:14" x14ac:dyDescent="0.25">
      <c r="A131" s="31" t="s">
        <v>1461</v>
      </c>
      <c r="B131" s="31">
        <v>44562</v>
      </c>
      <c r="C131" s="31">
        <v>44565</v>
      </c>
      <c r="D131" s="31" t="s">
        <v>25</v>
      </c>
      <c r="E131" s="31">
        <v>3268</v>
      </c>
      <c r="F131" s="31">
        <v>112</v>
      </c>
      <c r="G131" s="31">
        <v>6</v>
      </c>
      <c r="H131" s="31">
        <v>8247</v>
      </c>
      <c r="I131" s="31">
        <v>209</v>
      </c>
      <c r="J131" s="31">
        <v>6</v>
      </c>
      <c r="K131" s="31" t="s">
        <v>46</v>
      </c>
      <c r="L131" s="31" t="s">
        <v>1334</v>
      </c>
      <c r="M131" s="31" t="s">
        <v>39</v>
      </c>
      <c r="N131" s="31" t="s">
        <v>49</v>
      </c>
    </row>
    <row r="132" spans="1:14" x14ac:dyDescent="0.25">
      <c r="A132" s="31" t="s">
        <v>1461</v>
      </c>
      <c r="B132" s="31">
        <v>44562</v>
      </c>
      <c r="C132" s="31">
        <v>44565</v>
      </c>
      <c r="D132" s="31" t="s">
        <v>20</v>
      </c>
      <c r="E132" s="31">
        <v>7338</v>
      </c>
      <c r="F132" s="31">
        <v>499</v>
      </c>
      <c r="G132" s="31">
        <v>20</v>
      </c>
      <c r="H132" s="31">
        <v>17859</v>
      </c>
      <c r="I132" s="31">
        <v>1049</v>
      </c>
      <c r="J132" s="31">
        <v>20</v>
      </c>
      <c r="K132" s="31" t="s">
        <v>87</v>
      </c>
      <c r="L132" s="31" t="s">
        <v>1334</v>
      </c>
      <c r="M132" s="31" t="s">
        <v>83</v>
      </c>
      <c r="N132" s="31" t="s">
        <v>88</v>
      </c>
    </row>
    <row r="133" spans="1:14" x14ac:dyDescent="0.25">
      <c r="A133" s="31" t="s">
        <v>1461</v>
      </c>
      <c r="B133" s="31">
        <v>44562</v>
      </c>
      <c r="C133" s="31">
        <v>44565</v>
      </c>
      <c r="D133" s="31" t="s">
        <v>30</v>
      </c>
      <c r="E133" s="31">
        <v>2281</v>
      </c>
      <c r="F133" s="31">
        <v>202</v>
      </c>
      <c r="G133" s="31">
        <v>134</v>
      </c>
      <c r="H133" s="31">
        <v>5088</v>
      </c>
      <c r="I133" s="31">
        <v>346</v>
      </c>
      <c r="J133" s="31">
        <v>134</v>
      </c>
      <c r="K133" s="31" t="s">
        <v>84</v>
      </c>
      <c r="L133" s="31" t="s">
        <v>1334</v>
      </c>
      <c r="M133" s="31" t="s">
        <v>83</v>
      </c>
      <c r="N133" s="31" t="s">
        <v>88</v>
      </c>
    </row>
    <row r="134" spans="1:14" x14ac:dyDescent="0.25">
      <c r="A134" s="31" t="s">
        <v>1461</v>
      </c>
      <c r="B134" s="31">
        <v>44562</v>
      </c>
      <c r="C134" s="31">
        <v>44565</v>
      </c>
      <c r="D134" s="31" t="s">
        <v>23</v>
      </c>
      <c r="E134" s="31">
        <v>11958</v>
      </c>
      <c r="F134" s="31">
        <v>831</v>
      </c>
      <c r="G134" s="31">
        <v>2</v>
      </c>
      <c r="H134" s="31">
        <v>37164</v>
      </c>
      <c r="I134" s="31">
        <v>1600</v>
      </c>
      <c r="J134" s="31">
        <v>2</v>
      </c>
      <c r="K134" s="31" t="s">
        <v>79</v>
      </c>
      <c r="L134" s="31" t="s">
        <v>1334</v>
      </c>
      <c r="M134" s="31" t="s">
        <v>75</v>
      </c>
      <c r="N134" s="31" t="s">
        <v>81</v>
      </c>
    </row>
    <row r="135" spans="1:14" x14ac:dyDescent="0.25">
      <c r="A135" s="31" t="s">
        <v>1461</v>
      </c>
      <c r="B135" s="31">
        <v>44562</v>
      </c>
      <c r="C135" s="31">
        <v>44565</v>
      </c>
      <c r="D135" s="31" t="s">
        <v>24</v>
      </c>
      <c r="E135" s="31">
        <v>4716</v>
      </c>
      <c r="F135" s="31">
        <v>226</v>
      </c>
      <c r="G135" s="31">
        <v>161</v>
      </c>
      <c r="H135" s="31">
        <v>19010</v>
      </c>
      <c r="I135" s="31">
        <v>548</v>
      </c>
      <c r="J135" s="31">
        <v>165</v>
      </c>
      <c r="K135" s="31" t="s">
        <v>93</v>
      </c>
      <c r="L135" s="31" t="s">
        <v>1334</v>
      </c>
      <c r="M135" s="31" t="s">
        <v>90</v>
      </c>
      <c r="N135" s="31" t="s">
        <v>95</v>
      </c>
    </row>
    <row r="136" spans="1:14" x14ac:dyDescent="0.25">
      <c r="A136" s="31" t="s">
        <v>1461</v>
      </c>
      <c r="B136" s="31">
        <v>44562</v>
      </c>
      <c r="C136" s="31">
        <v>44565</v>
      </c>
      <c r="D136" s="31" t="s">
        <v>29</v>
      </c>
      <c r="E136" s="31">
        <v>2953</v>
      </c>
      <c r="F136" s="31">
        <v>210</v>
      </c>
      <c r="G136" s="31">
        <v>10</v>
      </c>
      <c r="H136" s="31">
        <v>11155</v>
      </c>
      <c r="I136" s="31">
        <v>393</v>
      </c>
      <c r="J136" s="31">
        <v>11</v>
      </c>
      <c r="K136" s="31" t="s">
        <v>80</v>
      </c>
      <c r="L136" s="31" t="s">
        <v>1334</v>
      </c>
      <c r="M136" s="31" t="s">
        <v>75</v>
      </c>
      <c r="N136" s="31" t="s">
        <v>81</v>
      </c>
    </row>
    <row r="137" spans="1:14" x14ac:dyDescent="0.25">
      <c r="A137" s="31" t="s">
        <v>1461</v>
      </c>
      <c r="B137" s="31">
        <v>44562</v>
      </c>
      <c r="C137" s="31">
        <v>44565</v>
      </c>
      <c r="D137" s="31" t="s">
        <v>17</v>
      </c>
      <c r="E137" s="31">
        <v>4749</v>
      </c>
      <c r="F137" s="31">
        <v>408</v>
      </c>
      <c r="G137" s="31">
        <v>87</v>
      </c>
      <c r="H137" s="31">
        <v>8813</v>
      </c>
      <c r="I137" s="31">
        <v>668</v>
      </c>
      <c r="J137" s="31">
        <v>88</v>
      </c>
      <c r="K137" s="31" t="s">
        <v>78</v>
      </c>
      <c r="L137" s="31" t="s">
        <v>1334</v>
      </c>
      <c r="M137" s="31" t="s">
        <v>75</v>
      </c>
      <c r="N137" s="31" t="s">
        <v>81</v>
      </c>
    </row>
    <row r="138" spans="1:14" x14ac:dyDescent="0.25">
      <c r="A138" s="31" t="s">
        <v>1461</v>
      </c>
      <c r="B138" s="31">
        <v>44562</v>
      </c>
      <c r="C138" s="31">
        <v>44565</v>
      </c>
      <c r="D138" s="31" t="s">
        <v>54</v>
      </c>
      <c r="E138" s="31">
        <v>12593</v>
      </c>
      <c r="F138" s="31">
        <v>659</v>
      </c>
      <c r="G138" s="31">
        <v>174</v>
      </c>
      <c r="H138" s="31">
        <v>21971</v>
      </c>
      <c r="I138" s="31">
        <v>1046</v>
      </c>
      <c r="J138" s="31">
        <v>174</v>
      </c>
      <c r="K138" s="31" t="s">
        <v>1365</v>
      </c>
      <c r="L138" s="31" t="s">
        <v>1334</v>
      </c>
      <c r="M138" s="31" t="s">
        <v>51</v>
      </c>
      <c r="N138" s="31" t="s">
        <v>57</v>
      </c>
    </row>
    <row r="139" spans="1:14" x14ac:dyDescent="0.25">
      <c r="A139" s="31" t="s">
        <v>1461</v>
      </c>
      <c r="B139" s="31">
        <v>44562</v>
      </c>
      <c r="C139" s="31">
        <v>44565</v>
      </c>
      <c r="D139" s="31" t="s">
        <v>4</v>
      </c>
      <c r="E139" s="31">
        <v>6373</v>
      </c>
      <c r="F139" s="31">
        <v>543</v>
      </c>
      <c r="G139" s="31">
        <v>303</v>
      </c>
      <c r="H139" s="31">
        <v>11745</v>
      </c>
      <c r="I139" s="31">
        <v>837</v>
      </c>
      <c r="J139" s="31">
        <v>311</v>
      </c>
      <c r="K139" s="31" t="s">
        <v>1530</v>
      </c>
      <c r="L139" s="31" t="s">
        <v>1334</v>
      </c>
      <c r="M139" s="31" t="s">
        <v>90</v>
      </c>
      <c r="N139" s="31" t="s">
        <v>95</v>
      </c>
    </row>
    <row r="140" spans="1:14" x14ac:dyDescent="0.25">
      <c r="A140" s="31" t="s">
        <v>1461</v>
      </c>
      <c r="B140" s="31">
        <v>44562</v>
      </c>
      <c r="C140" s="31">
        <v>44565</v>
      </c>
      <c r="D140" s="31" t="s">
        <v>62</v>
      </c>
      <c r="E140" s="31">
        <v>12031</v>
      </c>
      <c r="F140" s="31">
        <v>848</v>
      </c>
      <c r="G140" s="31">
        <v>42</v>
      </c>
      <c r="H140" s="31">
        <v>21362</v>
      </c>
      <c r="I140" s="31">
        <v>1205</v>
      </c>
      <c r="J140" s="31">
        <v>42</v>
      </c>
      <c r="K140" s="31" t="s">
        <v>1389</v>
      </c>
      <c r="L140" s="31" t="s">
        <v>1334</v>
      </c>
      <c r="M140" s="31" t="s">
        <v>59</v>
      </c>
      <c r="N140" s="31" t="s">
        <v>63</v>
      </c>
    </row>
    <row r="141" spans="1:14" x14ac:dyDescent="0.25">
      <c r="A141" s="31" t="s">
        <v>1461</v>
      </c>
      <c r="B141" s="31">
        <v>44562</v>
      </c>
      <c r="C141" s="31">
        <v>44565</v>
      </c>
      <c r="D141" s="31" t="s">
        <v>72</v>
      </c>
      <c r="E141" s="31">
        <v>7873</v>
      </c>
      <c r="F141" s="31">
        <v>632</v>
      </c>
      <c r="G141" s="31">
        <v>1</v>
      </c>
      <c r="H141" s="31">
        <v>12944</v>
      </c>
      <c r="I141" s="31">
        <v>952</v>
      </c>
      <c r="J141" s="31">
        <v>1</v>
      </c>
      <c r="K141" s="31" t="s">
        <v>1410</v>
      </c>
      <c r="L141" s="31" t="s">
        <v>1334</v>
      </c>
      <c r="M141" s="31" t="s">
        <v>65</v>
      </c>
      <c r="N141" s="31" t="s">
        <v>73</v>
      </c>
    </row>
    <row r="142" spans="1:14" x14ac:dyDescent="0.25">
      <c r="A142" s="31" t="s">
        <v>1461</v>
      </c>
      <c r="B142" s="31">
        <v>44562</v>
      </c>
      <c r="C142" s="31">
        <v>44565</v>
      </c>
      <c r="D142" s="31" t="s">
        <v>12</v>
      </c>
      <c r="E142" s="31">
        <v>4611</v>
      </c>
      <c r="F142" s="31">
        <v>300</v>
      </c>
      <c r="G142" s="31">
        <v>44</v>
      </c>
      <c r="H142" s="31">
        <v>8893</v>
      </c>
      <c r="I142" s="31">
        <v>533</v>
      </c>
      <c r="J142" s="31">
        <v>45</v>
      </c>
      <c r="K142" s="31" t="s">
        <v>86</v>
      </c>
      <c r="L142" s="31" t="s">
        <v>1334</v>
      </c>
      <c r="M142" s="31" t="s">
        <v>83</v>
      </c>
      <c r="N142" s="31" t="s">
        <v>88</v>
      </c>
    </row>
    <row r="143" spans="1:14" x14ac:dyDescent="0.25">
      <c r="A143" s="31" t="s">
        <v>1461</v>
      </c>
      <c r="B143" s="31">
        <v>44562</v>
      </c>
      <c r="C143" s="31">
        <v>44565</v>
      </c>
      <c r="D143" s="31" t="s">
        <v>3</v>
      </c>
      <c r="E143" s="31">
        <v>7900</v>
      </c>
      <c r="F143" s="31">
        <v>690</v>
      </c>
      <c r="G143" s="31">
        <v>71</v>
      </c>
      <c r="H143" s="31">
        <v>45042</v>
      </c>
      <c r="I143" s="31">
        <v>2378</v>
      </c>
      <c r="J143" s="31">
        <v>73</v>
      </c>
      <c r="K143" s="31" t="s">
        <v>58</v>
      </c>
      <c r="L143" s="31" t="s">
        <v>1334</v>
      </c>
      <c r="M143" s="31" t="s">
        <v>59</v>
      </c>
      <c r="N143" s="31" t="s">
        <v>63</v>
      </c>
    </row>
    <row r="144" spans="1:14" x14ac:dyDescent="0.25">
      <c r="A144" s="31" t="s">
        <v>1461</v>
      </c>
      <c r="B144" s="31">
        <v>44562</v>
      </c>
      <c r="C144" s="31">
        <v>44565</v>
      </c>
      <c r="D144" s="31" t="s">
        <v>8</v>
      </c>
      <c r="E144" s="31">
        <v>1707</v>
      </c>
      <c r="F144" s="31">
        <v>133</v>
      </c>
      <c r="G144" s="31">
        <v>91</v>
      </c>
      <c r="H144" s="31">
        <v>8217</v>
      </c>
      <c r="I144" s="31">
        <v>393</v>
      </c>
      <c r="J144" s="31">
        <v>91</v>
      </c>
      <c r="K144" s="31" t="s">
        <v>76</v>
      </c>
      <c r="L144" s="31" t="s">
        <v>1334</v>
      </c>
      <c r="M144" s="31" t="s">
        <v>75</v>
      </c>
      <c r="N144" s="31" t="s">
        <v>81</v>
      </c>
    </row>
    <row r="145" spans="1:14" x14ac:dyDescent="0.25">
      <c r="A145" s="31" t="s">
        <v>1461</v>
      </c>
      <c r="B145" s="31">
        <v>44562</v>
      </c>
      <c r="C145" s="31">
        <v>44565</v>
      </c>
      <c r="D145" s="31" t="s">
        <v>6</v>
      </c>
      <c r="E145" s="31">
        <v>8586</v>
      </c>
      <c r="F145" s="31">
        <v>775</v>
      </c>
      <c r="G145" s="31">
        <v>465</v>
      </c>
      <c r="H145" s="31">
        <v>24548</v>
      </c>
      <c r="I145" s="31">
        <v>1462</v>
      </c>
      <c r="J145" s="31">
        <v>473</v>
      </c>
      <c r="K145" s="31" t="s">
        <v>60</v>
      </c>
      <c r="L145" s="31" t="s">
        <v>1334</v>
      </c>
      <c r="M145" s="31" t="s">
        <v>59</v>
      </c>
      <c r="N145" s="31" t="s">
        <v>63</v>
      </c>
    </row>
    <row r="146" spans="1:14" x14ac:dyDescent="0.25">
      <c r="A146" s="31" t="s">
        <v>1461</v>
      </c>
      <c r="B146" s="31">
        <v>44562</v>
      </c>
      <c r="C146" s="31">
        <v>44565</v>
      </c>
      <c r="D146" s="31" t="s">
        <v>9</v>
      </c>
      <c r="E146" s="31">
        <v>13130</v>
      </c>
      <c r="F146" s="31">
        <v>719</v>
      </c>
      <c r="G146" s="31">
        <v>50</v>
      </c>
      <c r="H146" s="31">
        <v>43468</v>
      </c>
      <c r="I146" s="31">
        <v>1431</v>
      </c>
      <c r="J146" s="31">
        <v>51</v>
      </c>
      <c r="K146" s="31" t="s">
        <v>94</v>
      </c>
      <c r="L146" s="31" t="s">
        <v>1334</v>
      </c>
      <c r="M146" s="31" t="s">
        <v>90</v>
      </c>
      <c r="N146" s="31" t="s">
        <v>95</v>
      </c>
    </row>
    <row r="147" spans="1:14" x14ac:dyDescent="0.25">
      <c r="A147" s="31" t="s">
        <v>1461</v>
      </c>
      <c r="B147" s="31">
        <v>44562</v>
      </c>
      <c r="C147" s="31">
        <v>44565</v>
      </c>
      <c r="D147" s="31" t="s">
        <v>48</v>
      </c>
      <c r="E147" s="31">
        <v>5716</v>
      </c>
      <c r="F147" s="31">
        <v>399</v>
      </c>
      <c r="G147" s="31">
        <v>5</v>
      </c>
      <c r="H147" s="31">
        <v>7974</v>
      </c>
      <c r="I147" s="31">
        <v>597</v>
      </c>
      <c r="J147" s="31">
        <v>5</v>
      </c>
      <c r="K147" s="31" t="s">
        <v>1361</v>
      </c>
      <c r="L147" s="31" t="s">
        <v>1334</v>
      </c>
      <c r="M147" s="31" t="s">
        <v>39</v>
      </c>
      <c r="N147" s="31" t="s">
        <v>49</v>
      </c>
    </row>
    <row r="148" spans="1:14" x14ac:dyDescent="0.25">
      <c r="A148" s="31" t="s">
        <v>1461</v>
      </c>
      <c r="B148" s="31">
        <v>44562</v>
      </c>
      <c r="C148" s="31">
        <v>44565</v>
      </c>
      <c r="D148" s="31" t="s">
        <v>11</v>
      </c>
      <c r="E148" s="31">
        <v>5810</v>
      </c>
      <c r="F148" s="31">
        <v>320</v>
      </c>
      <c r="G148" s="31">
        <v>46</v>
      </c>
      <c r="H148" s="31">
        <v>14541</v>
      </c>
      <c r="I148" s="31">
        <v>719</v>
      </c>
      <c r="J148" s="31">
        <v>47</v>
      </c>
      <c r="K148" s="31" t="s">
        <v>55</v>
      </c>
      <c r="L148" s="31" t="s">
        <v>1334</v>
      </c>
      <c r="M148" s="31" t="s">
        <v>51</v>
      </c>
      <c r="N148" s="31" t="s">
        <v>57</v>
      </c>
    </row>
    <row r="149" spans="1:14" x14ac:dyDescent="0.25">
      <c r="A149" s="31" t="s">
        <v>1461</v>
      </c>
      <c r="B149" s="31">
        <v>44562</v>
      </c>
      <c r="C149" s="31">
        <v>44565</v>
      </c>
      <c r="D149" s="31" t="s">
        <v>5</v>
      </c>
      <c r="E149" s="31">
        <v>11858</v>
      </c>
      <c r="F149" s="31">
        <v>724</v>
      </c>
      <c r="G149" s="31">
        <v>249</v>
      </c>
      <c r="H149" s="31">
        <v>52441</v>
      </c>
      <c r="I149" s="31">
        <v>1499</v>
      </c>
      <c r="J149" s="31">
        <v>255</v>
      </c>
      <c r="K149" s="31" t="s">
        <v>64</v>
      </c>
      <c r="L149" s="31" t="s">
        <v>1334</v>
      </c>
      <c r="M149" s="31" t="s">
        <v>65</v>
      </c>
      <c r="N149" s="31" t="s">
        <v>73</v>
      </c>
    </row>
    <row r="150" spans="1:14" x14ac:dyDescent="0.25">
      <c r="A150" s="31" t="s">
        <v>1461</v>
      </c>
      <c r="B150" s="31">
        <v>44562</v>
      </c>
      <c r="C150" s="31">
        <v>44565</v>
      </c>
      <c r="D150" s="31" t="s">
        <v>10</v>
      </c>
      <c r="E150" s="31">
        <v>5855</v>
      </c>
      <c r="F150" s="31">
        <v>432</v>
      </c>
      <c r="G150" s="31">
        <v>36</v>
      </c>
      <c r="H150" s="31">
        <v>31755</v>
      </c>
      <c r="I150" s="31">
        <v>984</v>
      </c>
      <c r="J150" s="31">
        <v>38</v>
      </c>
      <c r="K150" s="31" t="s">
        <v>92</v>
      </c>
      <c r="L150" s="31" t="s">
        <v>1334</v>
      </c>
      <c r="M150" s="31" t="s">
        <v>90</v>
      </c>
      <c r="N150" s="31" t="s">
        <v>95</v>
      </c>
    </row>
    <row r="151" spans="1:14" x14ac:dyDescent="0.25">
      <c r="A151" s="31" t="s">
        <v>1461</v>
      </c>
      <c r="B151" s="31">
        <v>44562</v>
      </c>
      <c r="C151" s="31">
        <v>44565</v>
      </c>
      <c r="D151" s="31" t="s">
        <v>2</v>
      </c>
      <c r="E151" s="31">
        <v>5403</v>
      </c>
      <c r="F151" s="31">
        <v>417</v>
      </c>
      <c r="G151" s="31">
        <v>142</v>
      </c>
      <c r="H151" s="31">
        <v>12853</v>
      </c>
      <c r="I151" s="31">
        <v>746</v>
      </c>
      <c r="J151" s="31">
        <v>144</v>
      </c>
      <c r="K151" s="31" t="s">
        <v>89</v>
      </c>
      <c r="L151" s="31" t="s">
        <v>1334</v>
      </c>
      <c r="M151" s="31" t="s">
        <v>90</v>
      </c>
      <c r="N151" s="31" t="s">
        <v>95</v>
      </c>
    </row>
    <row r="152" spans="1:14" x14ac:dyDescent="0.25">
      <c r="A152" s="31" t="s">
        <v>1461</v>
      </c>
      <c r="B152" s="31">
        <v>44562</v>
      </c>
      <c r="C152" s="31">
        <v>44565</v>
      </c>
      <c r="D152" s="31" t="s">
        <v>42</v>
      </c>
      <c r="E152" s="31">
        <v>4146</v>
      </c>
      <c r="F152" s="31">
        <v>365</v>
      </c>
      <c r="G152" s="31">
        <v>2</v>
      </c>
      <c r="H152" s="31">
        <v>6503</v>
      </c>
      <c r="I152" s="31">
        <v>578</v>
      </c>
      <c r="J152" s="31">
        <v>2</v>
      </c>
      <c r="K152" s="31" t="s">
        <v>1343</v>
      </c>
      <c r="L152" s="31" t="s">
        <v>1334</v>
      </c>
      <c r="M152" s="31" t="s">
        <v>39</v>
      </c>
      <c r="N152" s="31" t="s">
        <v>49</v>
      </c>
    </row>
    <row r="153" spans="1:14" x14ac:dyDescent="0.25">
      <c r="A153" s="31" t="s">
        <v>1461</v>
      </c>
      <c r="B153" s="31">
        <v>44562</v>
      </c>
      <c r="C153" s="31">
        <v>44565</v>
      </c>
      <c r="D153" s="31" t="s">
        <v>13</v>
      </c>
      <c r="E153" s="31">
        <v>4169</v>
      </c>
      <c r="F153" s="31">
        <v>355</v>
      </c>
      <c r="G153" s="31">
        <v>37</v>
      </c>
      <c r="H153" s="31">
        <v>13175</v>
      </c>
      <c r="I153" s="31">
        <v>698</v>
      </c>
      <c r="J153" s="31">
        <v>37</v>
      </c>
      <c r="K153" s="31" t="s">
        <v>70</v>
      </c>
      <c r="L153" s="31" t="s">
        <v>1334</v>
      </c>
      <c r="M153" s="31" t="s">
        <v>65</v>
      </c>
      <c r="N153" s="31" t="s">
        <v>73</v>
      </c>
    </row>
    <row r="154" spans="1:14" x14ac:dyDescent="0.25">
      <c r="A154" s="31" t="s">
        <v>1461</v>
      </c>
      <c r="B154" s="31">
        <v>44562</v>
      </c>
      <c r="C154" s="31">
        <v>44565</v>
      </c>
      <c r="D154" s="31" t="s">
        <v>1</v>
      </c>
      <c r="E154" s="31">
        <v>7369</v>
      </c>
      <c r="F154" s="31">
        <v>330</v>
      </c>
      <c r="G154" s="31">
        <v>41</v>
      </c>
      <c r="H154" s="31">
        <v>30221</v>
      </c>
      <c r="I154" s="31">
        <v>830</v>
      </c>
      <c r="J154" s="31">
        <v>44</v>
      </c>
      <c r="K154" s="31" t="s">
        <v>1607</v>
      </c>
      <c r="L154" s="31" t="s">
        <v>1334</v>
      </c>
      <c r="M154" s="31" t="s">
        <v>39</v>
      </c>
      <c r="N154" s="31" t="s">
        <v>49</v>
      </c>
    </row>
    <row r="155" spans="1:14" x14ac:dyDescent="0.25">
      <c r="A155" s="31" t="s">
        <v>1461</v>
      </c>
      <c r="B155" s="31">
        <v>44562</v>
      </c>
      <c r="C155" s="31">
        <v>44565</v>
      </c>
      <c r="D155" s="31" t="s">
        <v>14</v>
      </c>
      <c r="E155" s="31">
        <v>11872</v>
      </c>
      <c r="F155" s="31">
        <v>638</v>
      </c>
      <c r="G155" s="31">
        <v>254</v>
      </c>
      <c r="H155" s="31">
        <v>38320</v>
      </c>
      <c r="I155" s="31">
        <v>1420</v>
      </c>
      <c r="J155" s="31">
        <v>257</v>
      </c>
      <c r="K155" s="31" t="s">
        <v>82</v>
      </c>
      <c r="L155" s="31" t="s">
        <v>1334</v>
      </c>
      <c r="M155" s="31" t="s">
        <v>83</v>
      </c>
      <c r="N155" s="31" t="s">
        <v>88</v>
      </c>
    </row>
    <row r="156" spans="1:14" x14ac:dyDescent="0.25">
      <c r="A156" s="31" t="s">
        <v>1461</v>
      </c>
      <c r="B156" s="31">
        <v>44562</v>
      </c>
      <c r="C156" s="31">
        <v>44565</v>
      </c>
      <c r="D156" s="31" t="s">
        <v>0</v>
      </c>
      <c r="E156" s="31">
        <v>6292</v>
      </c>
      <c r="F156" s="31">
        <v>514</v>
      </c>
      <c r="G156" s="31">
        <v>1</v>
      </c>
      <c r="H156" s="31">
        <v>12548</v>
      </c>
      <c r="I156" s="31">
        <v>884</v>
      </c>
      <c r="J156" s="31">
        <v>1</v>
      </c>
      <c r="K156" s="31" t="s">
        <v>1615</v>
      </c>
      <c r="L156" s="31" t="s">
        <v>1334</v>
      </c>
      <c r="M156" s="31" t="s">
        <v>83</v>
      </c>
      <c r="N156" s="31" t="s">
        <v>88</v>
      </c>
    </row>
    <row r="157" spans="1:14" x14ac:dyDescent="0.25">
      <c r="A157" s="31" t="s">
        <v>1461</v>
      </c>
      <c r="B157" s="31">
        <v>44562</v>
      </c>
      <c r="C157" s="31">
        <v>44565</v>
      </c>
      <c r="D157" s="31" t="s">
        <v>7</v>
      </c>
      <c r="E157" s="31">
        <v>8464</v>
      </c>
      <c r="F157" s="31">
        <v>373</v>
      </c>
      <c r="G157" s="31">
        <v>4</v>
      </c>
      <c r="H157" s="31">
        <v>26537</v>
      </c>
      <c r="I157" s="31">
        <v>722</v>
      </c>
      <c r="J157" s="31">
        <v>5</v>
      </c>
      <c r="K157" s="31" t="s">
        <v>1612</v>
      </c>
      <c r="L157" s="31" t="s">
        <v>1334</v>
      </c>
      <c r="M157" s="31" t="s">
        <v>65</v>
      </c>
      <c r="N157" s="31" t="s">
        <v>73</v>
      </c>
    </row>
    <row r="158" spans="1:14" x14ac:dyDescent="0.25">
      <c r="A158" s="31" t="s">
        <v>1461</v>
      </c>
      <c r="B158" s="31">
        <v>44593</v>
      </c>
      <c r="C158" s="31">
        <v>44594</v>
      </c>
      <c r="D158" s="31" t="s">
        <v>42</v>
      </c>
      <c r="E158" s="31">
        <v>4139</v>
      </c>
      <c r="F158" s="31">
        <v>371</v>
      </c>
      <c r="G158" s="31">
        <v>2</v>
      </c>
      <c r="H158" s="31">
        <v>6525</v>
      </c>
      <c r="I158" s="31">
        <v>583</v>
      </c>
      <c r="J158" s="31">
        <v>2</v>
      </c>
      <c r="K158" s="31" t="s">
        <v>1343</v>
      </c>
      <c r="L158" s="31" t="s">
        <v>1334</v>
      </c>
      <c r="M158" s="31" t="s">
        <v>39</v>
      </c>
      <c r="N158" s="31" t="s">
        <v>49</v>
      </c>
    </row>
    <row r="159" spans="1:14" x14ac:dyDescent="0.25">
      <c r="A159" s="31" t="s">
        <v>1461</v>
      </c>
      <c r="B159" s="31">
        <v>44593</v>
      </c>
      <c r="C159" s="31">
        <v>44594</v>
      </c>
      <c r="D159" s="31" t="s">
        <v>22</v>
      </c>
      <c r="E159" s="31">
        <v>6654</v>
      </c>
      <c r="F159" s="31">
        <v>378</v>
      </c>
      <c r="G159" s="31">
        <v>12</v>
      </c>
      <c r="H159" s="31">
        <v>19806</v>
      </c>
      <c r="I159" s="31">
        <v>765</v>
      </c>
      <c r="J159" s="31">
        <v>13</v>
      </c>
      <c r="K159" s="31" t="s">
        <v>40</v>
      </c>
      <c r="L159" s="31" t="s">
        <v>1334</v>
      </c>
      <c r="M159" s="31" t="s">
        <v>39</v>
      </c>
      <c r="N159" s="31" t="s">
        <v>49</v>
      </c>
    </row>
    <row r="160" spans="1:14" x14ac:dyDescent="0.25">
      <c r="A160" s="31" t="s">
        <v>1461</v>
      </c>
      <c r="B160" s="31">
        <v>44593</v>
      </c>
      <c r="C160" s="31">
        <v>44594</v>
      </c>
      <c r="D160" s="31" t="s">
        <v>48</v>
      </c>
      <c r="E160" s="31">
        <v>5671</v>
      </c>
      <c r="F160" s="31">
        <v>396</v>
      </c>
      <c r="G160" s="31">
        <v>5</v>
      </c>
      <c r="H160" s="31">
        <v>7991</v>
      </c>
      <c r="I160" s="31">
        <v>598</v>
      </c>
      <c r="J160" s="31">
        <v>5</v>
      </c>
      <c r="K160" s="31" t="s">
        <v>1361</v>
      </c>
      <c r="L160" s="31" t="s">
        <v>1334</v>
      </c>
      <c r="M160" s="31" t="s">
        <v>39</v>
      </c>
      <c r="N160" s="31" t="s">
        <v>49</v>
      </c>
    </row>
    <row r="161" spans="1:14" x14ac:dyDescent="0.25">
      <c r="A161" s="31" t="s">
        <v>1461</v>
      </c>
      <c r="B161" s="31">
        <v>44593</v>
      </c>
      <c r="C161" s="31">
        <v>44594</v>
      </c>
      <c r="D161" s="31" t="s">
        <v>31</v>
      </c>
      <c r="E161" s="31">
        <v>2816</v>
      </c>
      <c r="F161" s="31">
        <v>198</v>
      </c>
      <c r="G161" s="31">
        <v>42</v>
      </c>
      <c r="H161" s="31">
        <v>11817</v>
      </c>
      <c r="I161" s="31">
        <v>396</v>
      </c>
      <c r="J161" s="31">
        <v>42</v>
      </c>
      <c r="K161" s="31" t="s">
        <v>68</v>
      </c>
      <c r="L161" s="31" t="s">
        <v>1334</v>
      </c>
      <c r="M161" s="31" t="s">
        <v>65</v>
      </c>
      <c r="N161" s="31" t="s">
        <v>73</v>
      </c>
    </row>
    <row r="162" spans="1:14" x14ac:dyDescent="0.25">
      <c r="A162" s="31" t="s">
        <v>1461</v>
      </c>
      <c r="B162" s="31">
        <v>44593</v>
      </c>
      <c r="C162" s="31">
        <v>44594</v>
      </c>
      <c r="D162" s="31" t="s">
        <v>6</v>
      </c>
      <c r="E162" s="31">
        <v>8509</v>
      </c>
      <c r="F162" s="31">
        <v>772</v>
      </c>
      <c r="G162" s="31">
        <v>487</v>
      </c>
      <c r="H162" s="31">
        <v>24621</v>
      </c>
      <c r="I162" s="31">
        <v>1470</v>
      </c>
      <c r="J162" s="31">
        <v>497</v>
      </c>
      <c r="K162" s="31" t="s">
        <v>60</v>
      </c>
      <c r="L162" s="31" t="s">
        <v>1334</v>
      </c>
      <c r="M162" s="31" t="s">
        <v>59</v>
      </c>
      <c r="N162" s="31" t="s">
        <v>63</v>
      </c>
    </row>
    <row r="163" spans="1:14" x14ac:dyDescent="0.25">
      <c r="A163" s="31" t="s">
        <v>1461</v>
      </c>
      <c r="B163" s="31">
        <v>44593</v>
      </c>
      <c r="C163" s="31">
        <v>44594</v>
      </c>
      <c r="D163" s="31" t="s">
        <v>7</v>
      </c>
      <c r="E163" s="31">
        <v>8591</v>
      </c>
      <c r="F163" s="31">
        <v>378</v>
      </c>
      <c r="G163" s="31">
        <v>5</v>
      </c>
      <c r="H163" s="31">
        <v>26648</v>
      </c>
      <c r="I163" s="31">
        <v>726</v>
      </c>
      <c r="J163" s="31">
        <v>6</v>
      </c>
      <c r="K163" s="31" t="s">
        <v>1612</v>
      </c>
      <c r="L163" s="31" t="s">
        <v>1334</v>
      </c>
      <c r="M163" s="31" t="s">
        <v>65</v>
      </c>
      <c r="N163" s="31" t="s">
        <v>73</v>
      </c>
    </row>
    <row r="164" spans="1:14" x14ac:dyDescent="0.25">
      <c r="A164" s="31" t="s">
        <v>1461</v>
      </c>
      <c r="B164" s="31">
        <v>44593</v>
      </c>
      <c r="C164" s="31">
        <v>44594</v>
      </c>
      <c r="D164" s="31" t="s">
        <v>3</v>
      </c>
      <c r="E164" s="31">
        <v>7928</v>
      </c>
      <c r="F164" s="31">
        <v>694</v>
      </c>
      <c r="G164" s="31">
        <v>71</v>
      </c>
      <c r="H164" s="31">
        <v>45153</v>
      </c>
      <c r="I164" s="31">
        <v>2387</v>
      </c>
      <c r="J164" s="31">
        <v>73</v>
      </c>
      <c r="K164" s="31" t="s">
        <v>58</v>
      </c>
      <c r="L164" s="31" t="s">
        <v>1334</v>
      </c>
      <c r="M164" s="31" t="s">
        <v>59</v>
      </c>
      <c r="N164" s="31" t="s">
        <v>63</v>
      </c>
    </row>
    <row r="165" spans="1:14" x14ac:dyDescent="0.25">
      <c r="A165" s="31" t="s">
        <v>1461</v>
      </c>
      <c r="B165" s="31">
        <v>44593</v>
      </c>
      <c r="C165" s="31">
        <v>44594</v>
      </c>
      <c r="D165" s="31" t="s">
        <v>29</v>
      </c>
      <c r="E165" s="31">
        <v>2949</v>
      </c>
      <c r="F165" s="31">
        <v>207</v>
      </c>
      <c r="G165" s="31">
        <v>10</v>
      </c>
      <c r="H165" s="31">
        <v>11189</v>
      </c>
      <c r="I165" s="31">
        <v>393</v>
      </c>
      <c r="J165" s="31">
        <v>11</v>
      </c>
      <c r="K165" s="31" t="s">
        <v>80</v>
      </c>
      <c r="L165" s="31" t="s">
        <v>1334</v>
      </c>
      <c r="M165" s="31" t="s">
        <v>75</v>
      </c>
      <c r="N165" s="31" t="s">
        <v>81</v>
      </c>
    </row>
    <row r="166" spans="1:14" x14ac:dyDescent="0.25">
      <c r="A166" s="31" t="s">
        <v>1461</v>
      </c>
      <c r="B166" s="31">
        <v>44593</v>
      </c>
      <c r="C166" s="31">
        <v>44594</v>
      </c>
      <c r="D166" s="31" t="s">
        <v>14</v>
      </c>
      <c r="E166" s="31">
        <v>11906</v>
      </c>
      <c r="F166" s="31">
        <v>638</v>
      </c>
      <c r="G166" s="31">
        <v>264</v>
      </c>
      <c r="H166" s="31">
        <v>38461</v>
      </c>
      <c r="I166" s="31">
        <v>1424</v>
      </c>
      <c r="J166" s="31">
        <v>267</v>
      </c>
      <c r="K166" s="31" t="s">
        <v>82</v>
      </c>
      <c r="L166" s="31" t="s">
        <v>1334</v>
      </c>
      <c r="M166" s="31" t="s">
        <v>83</v>
      </c>
      <c r="N166" s="31" t="s">
        <v>88</v>
      </c>
    </row>
    <row r="167" spans="1:14" x14ac:dyDescent="0.25">
      <c r="A167" s="31" t="s">
        <v>1461</v>
      </c>
      <c r="B167" s="31">
        <v>44593</v>
      </c>
      <c r="C167" s="31">
        <v>44594</v>
      </c>
      <c r="D167" s="31" t="s">
        <v>21</v>
      </c>
      <c r="E167" s="31">
        <v>6457</v>
      </c>
      <c r="F167" s="31">
        <v>486</v>
      </c>
      <c r="G167" s="31">
        <v>72</v>
      </c>
      <c r="H167" s="31">
        <v>31787</v>
      </c>
      <c r="I167" s="31">
        <v>1027</v>
      </c>
      <c r="J167" s="31">
        <v>73</v>
      </c>
      <c r="K167" s="31" t="s">
        <v>69</v>
      </c>
      <c r="L167" s="31" t="s">
        <v>1334</v>
      </c>
      <c r="M167" s="31" t="s">
        <v>65</v>
      </c>
      <c r="N167" s="31" t="s">
        <v>73</v>
      </c>
    </row>
    <row r="168" spans="1:14" x14ac:dyDescent="0.25">
      <c r="A168" s="31" t="s">
        <v>1461</v>
      </c>
      <c r="B168" s="31">
        <v>44593</v>
      </c>
      <c r="C168" s="31">
        <v>44594</v>
      </c>
      <c r="D168" s="31" t="s">
        <v>5</v>
      </c>
      <c r="E168" s="31">
        <v>11789</v>
      </c>
      <c r="F168" s="31">
        <v>723</v>
      </c>
      <c r="G168" s="31">
        <v>250</v>
      </c>
      <c r="H168" s="31">
        <v>52517</v>
      </c>
      <c r="I168" s="31">
        <v>1503</v>
      </c>
      <c r="J168" s="31">
        <v>256</v>
      </c>
      <c r="K168" s="31" t="s">
        <v>64</v>
      </c>
      <c r="L168" s="31" t="s">
        <v>1334</v>
      </c>
      <c r="M168" s="31" t="s">
        <v>65</v>
      </c>
      <c r="N168" s="31" t="s">
        <v>73</v>
      </c>
    </row>
    <row r="169" spans="1:14" x14ac:dyDescent="0.25">
      <c r="A169" s="31" t="s">
        <v>1461</v>
      </c>
      <c r="B169" s="31">
        <v>44593</v>
      </c>
      <c r="C169" s="31">
        <v>44594</v>
      </c>
      <c r="D169" s="31" t="s">
        <v>1</v>
      </c>
      <c r="E169" s="31">
        <v>7383</v>
      </c>
      <c r="F169" s="31">
        <v>331</v>
      </c>
      <c r="G169" s="31">
        <v>41</v>
      </c>
      <c r="H169" s="31">
        <v>30333</v>
      </c>
      <c r="I169" s="31">
        <v>833</v>
      </c>
      <c r="J169" s="31">
        <v>44</v>
      </c>
      <c r="K169" s="31" t="s">
        <v>1607</v>
      </c>
      <c r="L169" s="31" t="s">
        <v>1334</v>
      </c>
      <c r="M169" s="31" t="s">
        <v>39</v>
      </c>
      <c r="N169" s="31" t="s">
        <v>49</v>
      </c>
    </row>
    <row r="170" spans="1:14" x14ac:dyDescent="0.25">
      <c r="A170" s="31" t="s">
        <v>1461</v>
      </c>
      <c r="B170" s="31">
        <v>44593</v>
      </c>
      <c r="C170" s="31">
        <v>44594</v>
      </c>
      <c r="D170" s="31" t="s">
        <v>25</v>
      </c>
      <c r="E170" s="31">
        <v>3261</v>
      </c>
      <c r="F170" s="31">
        <v>113</v>
      </c>
      <c r="G170" s="31">
        <v>8</v>
      </c>
      <c r="H170" s="31">
        <v>8272</v>
      </c>
      <c r="I170" s="31">
        <v>210</v>
      </c>
      <c r="J170" s="31">
        <v>8</v>
      </c>
      <c r="K170" s="31" t="s">
        <v>46</v>
      </c>
      <c r="L170" s="31" t="s">
        <v>1334</v>
      </c>
      <c r="M170" s="31" t="s">
        <v>39</v>
      </c>
      <c r="N170" s="31" t="s">
        <v>49</v>
      </c>
    </row>
    <row r="171" spans="1:14" x14ac:dyDescent="0.25">
      <c r="A171" s="31" t="s">
        <v>1461</v>
      </c>
      <c r="B171" s="31">
        <v>44593</v>
      </c>
      <c r="C171" s="31">
        <v>44594</v>
      </c>
      <c r="D171" s="31" t="s">
        <v>27</v>
      </c>
      <c r="E171" s="31">
        <v>3084</v>
      </c>
      <c r="F171" s="31">
        <v>205</v>
      </c>
      <c r="G171" s="31">
        <v>136</v>
      </c>
      <c r="H171" s="31">
        <v>9759</v>
      </c>
      <c r="I171" s="31">
        <v>527</v>
      </c>
      <c r="J171" s="31">
        <v>138</v>
      </c>
      <c r="K171" s="31" t="s">
        <v>38</v>
      </c>
      <c r="L171" s="31" t="s">
        <v>1334</v>
      </c>
      <c r="M171" s="31" t="s">
        <v>39</v>
      </c>
      <c r="N171" s="31" t="s">
        <v>49</v>
      </c>
    </row>
    <row r="172" spans="1:14" x14ac:dyDescent="0.25">
      <c r="A172" s="31" t="s">
        <v>1461</v>
      </c>
      <c r="B172" s="31">
        <v>44593</v>
      </c>
      <c r="C172" s="31">
        <v>44594</v>
      </c>
      <c r="D172" s="31" t="s">
        <v>26</v>
      </c>
      <c r="E172" s="31">
        <v>5603</v>
      </c>
      <c r="F172" s="31">
        <v>343</v>
      </c>
      <c r="G172" s="31">
        <v>214</v>
      </c>
      <c r="H172" s="31">
        <v>15505</v>
      </c>
      <c r="I172" s="31">
        <v>595</v>
      </c>
      <c r="J172" s="31">
        <v>228</v>
      </c>
      <c r="K172" s="31" t="s">
        <v>67</v>
      </c>
      <c r="L172" s="31" t="s">
        <v>1334</v>
      </c>
      <c r="M172" s="31" t="s">
        <v>65</v>
      </c>
      <c r="N172" s="31" t="s">
        <v>73</v>
      </c>
    </row>
    <row r="173" spans="1:14" x14ac:dyDescent="0.25">
      <c r="A173" s="31" t="s">
        <v>1461</v>
      </c>
      <c r="B173" s="31">
        <v>44593</v>
      </c>
      <c r="C173" s="31">
        <v>44594</v>
      </c>
      <c r="D173" s="31" t="s">
        <v>2</v>
      </c>
      <c r="E173" s="31">
        <v>5423</v>
      </c>
      <c r="F173" s="31">
        <v>417</v>
      </c>
      <c r="G173" s="31">
        <v>149</v>
      </c>
      <c r="H173" s="31">
        <v>12921</v>
      </c>
      <c r="I173" s="31">
        <v>748</v>
      </c>
      <c r="J173" s="31">
        <v>151</v>
      </c>
      <c r="K173" s="31" t="s">
        <v>89</v>
      </c>
      <c r="L173" s="31" t="s">
        <v>1334</v>
      </c>
      <c r="M173" s="31" t="s">
        <v>90</v>
      </c>
      <c r="N173" s="31" t="s">
        <v>95</v>
      </c>
    </row>
    <row r="174" spans="1:14" x14ac:dyDescent="0.25">
      <c r="A174" s="31" t="s">
        <v>1461</v>
      </c>
      <c r="B174" s="31">
        <v>44593</v>
      </c>
      <c r="C174" s="31">
        <v>44594</v>
      </c>
      <c r="D174" s="31" t="s">
        <v>30</v>
      </c>
      <c r="E174" s="31">
        <v>2195</v>
      </c>
      <c r="F174" s="31">
        <v>195</v>
      </c>
      <c r="G174" s="31">
        <v>132</v>
      </c>
      <c r="H174" s="31">
        <v>5113</v>
      </c>
      <c r="I174" s="31">
        <v>348</v>
      </c>
      <c r="J174" s="31">
        <v>138</v>
      </c>
      <c r="K174" s="31" t="s">
        <v>84</v>
      </c>
      <c r="L174" s="31" t="s">
        <v>1334</v>
      </c>
      <c r="M174" s="31" t="s">
        <v>83</v>
      </c>
      <c r="N174" s="31" t="s">
        <v>88</v>
      </c>
    </row>
    <row r="175" spans="1:14" x14ac:dyDescent="0.25">
      <c r="A175" s="31" t="s">
        <v>1461</v>
      </c>
      <c r="B175" s="31">
        <v>44593</v>
      </c>
      <c r="C175" s="31">
        <v>44594</v>
      </c>
      <c r="D175" s="31" t="s">
        <v>4</v>
      </c>
      <c r="E175" s="31">
        <v>6353</v>
      </c>
      <c r="F175" s="31">
        <v>539</v>
      </c>
      <c r="G175" s="31">
        <v>305</v>
      </c>
      <c r="H175" s="31">
        <v>11807</v>
      </c>
      <c r="I175" s="31">
        <v>839</v>
      </c>
      <c r="J175" s="31">
        <v>316</v>
      </c>
      <c r="K175" s="31" t="s">
        <v>1530</v>
      </c>
      <c r="L175" s="31" t="s">
        <v>1334</v>
      </c>
      <c r="M175" s="31" t="s">
        <v>90</v>
      </c>
      <c r="N175" s="31" t="s">
        <v>95</v>
      </c>
    </row>
    <row r="176" spans="1:14" x14ac:dyDescent="0.25">
      <c r="A176" s="31" t="s">
        <v>1461</v>
      </c>
      <c r="B176" s="31">
        <v>44593</v>
      </c>
      <c r="C176" s="31">
        <v>44594</v>
      </c>
      <c r="D176" s="31" t="s">
        <v>62</v>
      </c>
      <c r="E176" s="31">
        <v>12029</v>
      </c>
      <c r="F176" s="31">
        <v>845</v>
      </c>
      <c r="G176" s="31">
        <v>48</v>
      </c>
      <c r="H176" s="31">
        <v>21410</v>
      </c>
      <c r="I176" s="31">
        <v>1208</v>
      </c>
      <c r="J176" s="31">
        <v>48</v>
      </c>
      <c r="K176" s="31" t="s">
        <v>1389</v>
      </c>
      <c r="L176" s="31" t="s">
        <v>1334</v>
      </c>
      <c r="M176" s="31" t="s">
        <v>59</v>
      </c>
      <c r="N176" s="31" t="s">
        <v>63</v>
      </c>
    </row>
    <row r="177" spans="1:14" x14ac:dyDescent="0.25">
      <c r="A177" s="31" t="s">
        <v>1461</v>
      </c>
      <c r="B177" s="31">
        <v>44593</v>
      </c>
      <c r="C177" s="31">
        <v>44594</v>
      </c>
      <c r="D177" s="31" t="s">
        <v>23</v>
      </c>
      <c r="E177" s="31">
        <v>11984</v>
      </c>
      <c r="F177" s="31">
        <v>832</v>
      </c>
      <c r="G177" s="31">
        <v>2</v>
      </c>
      <c r="H177" s="31">
        <v>37290</v>
      </c>
      <c r="I177" s="31">
        <v>1607</v>
      </c>
      <c r="J177" s="31">
        <v>2</v>
      </c>
      <c r="K177" s="31" t="s">
        <v>79</v>
      </c>
      <c r="L177" s="31" t="s">
        <v>1334</v>
      </c>
      <c r="M177" s="31" t="s">
        <v>75</v>
      </c>
      <c r="N177" s="31" t="s">
        <v>81</v>
      </c>
    </row>
    <row r="178" spans="1:14" x14ac:dyDescent="0.25">
      <c r="A178" s="31" t="s">
        <v>1461</v>
      </c>
      <c r="B178" s="31">
        <v>44593</v>
      </c>
      <c r="C178" s="31">
        <v>44594</v>
      </c>
      <c r="D178" s="31" t="s">
        <v>0</v>
      </c>
      <c r="E178" s="31">
        <v>6287</v>
      </c>
      <c r="F178" s="31">
        <v>517</v>
      </c>
      <c r="G178" s="31">
        <v>1</v>
      </c>
      <c r="H178" s="31">
        <v>12591</v>
      </c>
      <c r="I178" s="31">
        <v>891</v>
      </c>
      <c r="J178" s="31">
        <v>1</v>
      </c>
      <c r="K178" s="31" t="s">
        <v>1615</v>
      </c>
      <c r="L178" s="31" t="s">
        <v>1334</v>
      </c>
      <c r="M178" s="31" t="s">
        <v>83</v>
      </c>
      <c r="N178" s="31" t="s">
        <v>88</v>
      </c>
    </row>
    <row r="179" spans="1:14" x14ac:dyDescent="0.25">
      <c r="A179" s="31" t="s">
        <v>1461</v>
      </c>
      <c r="B179" s="31">
        <v>44593</v>
      </c>
      <c r="C179" s="31">
        <v>44594</v>
      </c>
      <c r="D179" s="31" t="s">
        <v>28</v>
      </c>
      <c r="E179" s="31">
        <v>3081</v>
      </c>
      <c r="F179" s="31">
        <v>253</v>
      </c>
      <c r="G179" s="31">
        <v>126</v>
      </c>
      <c r="H179" s="31">
        <v>10921</v>
      </c>
      <c r="I179" s="31">
        <v>559</v>
      </c>
      <c r="J179" s="31">
        <v>127</v>
      </c>
      <c r="K179" s="31" t="s">
        <v>77</v>
      </c>
      <c r="L179" s="31" t="s">
        <v>1334</v>
      </c>
      <c r="M179" s="31" t="s">
        <v>75</v>
      </c>
      <c r="N179" s="31" t="s">
        <v>81</v>
      </c>
    </row>
    <row r="180" spans="1:14" x14ac:dyDescent="0.25">
      <c r="A180" s="31" t="s">
        <v>1461</v>
      </c>
      <c r="B180" s="31">
        <v>44593</v>
      </c>
      <c r="C180" s="31">
        <v>44594</v>
      </c>
      <c r="D180" s="31" t="s">
        <v>24</v>
      </c>
      <c r="E180" s="31">
        <v>4746</v>
      </c>
      <c r="F180" s="31">
        <v>224</v>
      </c>
      <c r="G180" s="31">
        <v>161</v>
      </c>
      <c r="H180" s="31">
        <v>19092</v>
      </c>
      <c r="I180" s="31">
        <v>549</v>
      </c>
      <c r="J180" s="31">
        <v>166</v>
      </c>
      <c r="K180" s="31" t="s">
        <v>93</v>
      </c>
      <c r="L180" s="31" t="s">
        <v>1334</v>
      </c>
      <c r="M180" s="31" t="s">
        <v>90</v>
      </c>
      <c r="N180" s="31" t="s">
        <v>95</v>
      </c>
    </row>
    <row r="181" spans="1:14" x14ac:dyDescent="0.25">
      <c r="A181" s="31" t="s">
        <v>1461</v>
      </c>
      <c r="B181" s="31">
        <v>44593</v>
      </c>
      <c r="C181" s="31">
        <v>44594</v>
      </c>
      <c r="D181" s="31" t="s">
        <v>20</v>
      </c>
      <c r="E181" s="31">
        <v>7315</v>
      </c>
      <c r="F181" s="31">
        <v>496</v>
      </c>
      <c r="G181" s="31">
        <v>22</v>
      </c>
      <c r="H181" s="31">
        <v>17906</v>
      </c>
      <c r="I181" s="31">
        <v>1051</v>
      </c>
      <c r="J181" s="31">
        <v>22</v>
      </c>
      <c r="K181" s="31" t="s">
        <v>87</v>
      </c>
      <c r="L181" s="31" t="s">
        <v>1334</v>
      </c>
      <c r="M181" s="31" t="s">
        <v>83</v>
      </c>
      <c r="N181" s="31" t="s">
        <v>88</v>
      </c>
    </row>
    <row r="182" spans="1:14" x14ac:dyDescent="0.25">
      <c r="A182" s="31" t="s">
        <v>1461</v>
      </c>
      <c r="B182" s="31">
        <v>44593</v>
      </c>
      <c r="C182" s="31">
        <v>44594</v>
      </c>
      <c r="D182" s="31" t="s">
        <v>54</v>
      </c>
      <c r="E182" s="31">
        <v>12568</v>
      </c>
      <c r="F182" s="31">
        <v>665</v>
      </c>
      <c r="G182" s="31">
        <v>181</v>
      </c>
      <c r="H182" s="31">
        <v>21968</v>
      </c>
      <c r="I182" s="31">
        <v>1054</v>
      </c>
      <c r="J182" s="31">
        <v>181</v>
      </c>
      <c r="K182" s="31" t="s">
        <v>1365</v>
      </c>
      <c r="L182" s="31" t="s">
        <v>1334</v>
      </c>
      <c r="M182" s="31" t="s">
        <v>51</v>
      </c>
      <c r="N182" s="31" t="s">
        <v>57</v>
      </c>
    </row>
    <row r="183" spans="1:14" x14ac:dyDescent="0.25">
      <c r="A183" s="31" t="s">
        <v>1461</v>
      </c>
      <c r="B183" s="31">
        <v>44593</v>
      </c>
      <c r="C183" s="31">
        <v>44594</v>
      </c>
      <c r="D183" s="31" t="s">
        <v>11</v>
      </c>
      <c r="E183" s="31">
        <v>5795</v>
      </c>
      <c r="F183" s="31">
        <v>319</v>
      </c>
      <c r="G183" s="31">
        <v>47</v>
      </c>
      <c r="H183" s="31">
        <v>14563</v>
      </c>
      <c r="I183" s="31">
        <v>720</v>
      </c>
      <c r="J183" s="31">
        <v>49</v>
      </c>
      <c r="K183" s="31" t="s">
        <v>55</v>
      </c>
      <c r="L183" s="31" t="s">
        <v>1334</v>
      </c>
      <c r="M183" s="31" t="s">
        <v>51</v>
      </c>
      <c r="N183" s="31" t="s">
        <v>57</v>
      </c>
    </row>
    <row r="184" spans="1:14" x14ac:dyDescent="0.25">
      <c r="A184" s="31" t="s">
        <v>1461</v>
      </c>
      <c r="B184" s="31">
        <v>44593</v>
      </c>
      <c r="C184" s="31">
        <v>44594</v>
      </c>
      <c r="D184" s="31" t="s">
        <v>33</v>
      </c>
      <c r="E184" s="31">
        <v>4924</v>
      </c>
      <c r="F184" s="31">
        <v>391</v>
      </c>
      <c r="G184" s="31">
        <v>74</v>
      </c>
      <c r="H184" s="31">
        <v>15495</v>
      </c>
      <c r="I184" s="31">
        <v>747</v>
      </c>
      <c r="J184" s="31">
        <v>75</v>
      </c>
      <c r="K184" s="31" t="s">
        <v>1354</v>
      </c>
      <c r="L184" s="31" t="s">
        <v>1334</v>
      </c>
      <c r="M184" s="31" t="s">
        <v>39</v>
      </c>
      <c r="N184" s="31" t="s">
        <v>49</v>
      </c>
    </row>
    <row r="185" spans="1:14" x14ac:dyDescent="0.25">
      <c r="A185" s="31" t="s">
        <v>1461</v>
      </c>
      <c r="B185" s="31">
        <v>44593</v>
      </c>
      <c r="C185" s="31">
        <v>44594</v>
      </c>
      <c r="D185" s="31" t="s">
        <v>19</v>
      </c>
      <c r="E185" s="31">
        <v>10753</v>
      </c>
      <c r="F185" s="31">
        <v>762</v>
      </c>
      <c r="G185" s="31">
        <v>381</v>
      </c>
      <c r="H185" s="31">
        <v>57931</v>
      </c>
      <c r="I185" s="31">
        <v>2104</v>
      </c>
      <c r="J185" s="31">
        <v>393</v>
      </c>
      <c r="K185" s="31" t="s">
        <v>52</v>
      </c>
      <c r="L185" s="31" t="s">
        <v>1334</v>
      </c>
      <c r="M185" s="31" t="s">
        <v>51</v>
      </c>
      <c r="N185" s="31" t="s">
        <v>57</v>
      </c>
    </row>
    <row r="186" spans="1:14" x14ac:dyDescent="0.25">
      <c r="A186" s="31" t="s">
        <v>1461</v>
      </c>
      <c r="B186" s="31">
        <v>44593</v>
      </c>
      <c r="C186" s="31">
        <v>44594</v>
      </c>
      <c r="D186" s="31" t="s">
        <v>9</v>
      </c>
      <c r="E186" s="31">
        <v>13226</v>
      </c>
      <c r="F186" s="31">
        <v>720</v>
      </c>
      <c r="G186" s="31">
        <v>56</v>
      </c>
      <c r="H186" s="31">
        <v>43689</v>
      </c>
      <c r="I186" s="31">
        <v>1433</v>
      </c>
      <c r="J186" s="31">
        <v>57</v>
      </c>
      <c r="K186" s="31" t="s">
        <v>94</v>
      </c>
      <c r="L186" s="31" t="s">
        <v>1334</v>
      </c>
      <c r="M186" s="31" t="s">
        <v>90</v>
      </c>
      <c r="N186" s="31" t="s">
        <v>95</v>
      </c>
    </row>
    <row r="187" spans="1:14" x14ac:dyDescent="0.25">
      <c r="A187" s="31" t="s">
        <v>1461</v>
      </c>
      <c r="B187" s="31">
        <v>44593</v>
      </c>
      <c r="C187" s="31">
        <v>44594</v>
      </c>
      <c r="D187" s="31" t="s">
        <v>16</v>
      </c>
      <c r="E187" s="31">
        <v>5343</v>
      </c>
      <c r="F187" s="31">
        <v>301</v>
      </c>
      <c r="G187" s="31">
        <v>22</v>
      </c>
      <c r="H187" s="31">
        <v>17865</v>
      </c>
      <c r="I187" s="31">
        <v>635</v>
      </c>
      <c r="J187" s="31">
        <v>22</v>
      </c>
      <c r="K187" s="31" t="s">
        <v>74</v>
      </c>
      <c r="L187" s="31" t="s">
        <v>1334</v>
      </c>
      <c r="M187" s="31" t="s">
        <v>75</v>
      </c>
      <c r="N187" s="31" t="s">
        <v>81</v>
      </c>
    </row>
    <row r="188" spans="1:14" x14ac:dyDescent="0.25">
      <c r="A188" s="31" t="s">
        <v>1461</v>
      </c>
      <c r="B188" s="31">
        <v>44593</v>
      </c>
      <c r="C188" s="31">
        <v>44594</v>
      </c>
      <c r="D188" s="31" t="s">
        <v>17</v>
      </c>
      <c r="E188" s="31">
        <v>4763</v>
      </c>
      <c r="F188" s="31">
        <v>411</v>
      </c>
      <c r="G188" s="31">
        <v>87</v>
      </c>
      <c r="H188" s="31">
        <v>8854</v>
      </c>
      <c r="I188" s="31">
        <v>671</v>
      </c>
      <c r="J188" s="31">
        <v>88</v>
      </c>
      <c r="K188" s="31" t="s">
        <v>78</v>
      </c>
      <c r="L188" s="31" t="s">
        <v>1334</v>
      </c>
      <c r="M188" s="31" t="s">
        <v>75</v>
      </c>
      <c r="N188" s="31" t="s">
        <v>81</v>
      </c>
    </row>
    <row r="189" spans="1:14" x14ac:dyDescent="0.25">
      <c r="A189" s="31" t="s">
        <v>1461</v>
      </c>
      <c r="B189" s="31">
        <v>44593</v>
      </c>
      <c r="C189" s="31">
        <v>44594</v>
      </c>
      <c r="D189" s="31" t="s">
        <v>10</v>
      </c>
      <c r="E189" s="31">
        <v>5821</v>
      </c>
      <c r="F189" s="31">
        <v>429</v>
      </c>
      <c r="G189" s="31">
        <v>36</v>
      </c>
      <c r="H189" s="31">
        <v>31831</v>
      </c>
      <c r="I189" s="31">
        <v>985</v>
      </c>
      <c r="J189" s="31">
        <v>38</v>
      </c>
      <c r="K189" s="31" t="s">
        <v>92</v>
      </c>
      <c r="L189" s="31" t="s">
        <v>1334</v>
      </c>
      <c r="M189" s="31" t="s">
        <v>90</v>
      </c>
      <c r="N189" s="31" t="s">
        <v>95</v>
      </c>
    </row>
    <row r="190" spans="1:14" x14ac:dyDescent="0.25">
      <c r="A190" s="31" t="s">
        <v>1461</v>
      </c>
      <c r="B190" s="31">
        <v>44593</v>
      </c>
      <c r="C190" s="31">
        <v>44594</v>
      </c>
      <c r="D190" s="31" t="s">
        <v>18</v>
      </c>
      <c r="E190" s="31">
        <v>5492</v>
      </c>
      <c r="F190" s="31">
        <v>288</v>
      </c>
      <c r="G190" s="31">
        <v>24</v>
      </c>
      <c r="H190" s="31">
        <v>16589</v>
      </c>
      <c r="I190" s="31">
        <v>485</v>
      </c>
      <c r="J190" s="31">
        <v>25</v>
      </c>
      <c r="K190" s="31" t="s">
        <v>44</v>
      </c>
      <c r="L190" s="31" t="s">
        <v>1334</v>
      </c>
      <c r="M190" s="31" t="s">
        <v>39</v>
      </c>
      <c r="N190" s="31" t="s">
        <v>49</v>
      </c>
    </row>
    <row r="191" spans="1:14" x14ac:dyDescent="0.25">
      <c r="A191" s="31" t="s">
        <v>1461</v>
      </c>
      <c r="B191" s="31">
        <v>44593</v>
      </c>
      <c r="C191" s="31">
        <v>44594</v>
      </c>
      <c r="D191" s="31" t="s">
        <v>12</v>
      </c>
      <c r="E191" s="31">
        <v>4652</v>
      </c>
      <c r="F191" s="31">
        <v>300</v>
      </c>
      <c r="G191" s="31">
        <v>49</v>
      </c>
      <c r="H191" s="31">
        <v>8935</v>
      </c>
      <c r="I191" s="31">
        <v>534</v>
      </c>
      <c r="J191" s="31">
        <v>50</v>
      </c>
      <c r="K191" s="31" t="s">
        <v>86</v>
      </c>
      <c r="L191" s="31" t="s">
        <v>1334</v>
      </c>
      <c r="M191" s="31" t="s">
        <v>83</v>
      </c>
      <c r="N191" s="31" t="s">
        <v>88</v>
      </c>
    </row>
    <row r="192" spans="1:14" x14ac:dyDescent="0.25">
      <c r="A192" s="31" t="s">
        <v>1461</v>
      </c>
      <c r="B192" s="31">
        <v>44593</v>
      </c>
      <c r="C192" s="31">
        <v>44594</v>
      </c>
      <c r="D192" s="31" t="s">
        <v>32</v>
      </c>
      <c r="E192" s="31">
        <v>7230</v>
      </c>
      <c r="F192" s="31">
        <v>465</v>
      </c>
      <c r="G192" s="31">
        <v>326</v>
      </c>
      <c r="H192" s="31">
        <v>28443</v>
      </c>
      <c r="I192" s="31">
        <v>1063</v>
      </c>
      <c r="J192" s="31">
        <v>334</v>
      </c>
      <c r="K192" s="31" t="s">
        <v>50</v>
      </c>
      <c r="L192" s="31" t="s">
        <v>1334</v>
      </c>
      <c r="M192" s="31" t="s">
        <v>51</v>
      </c>
      <c r="N192" s="31" t="s">
        <v>57</v>
      </c>
    </row>
    <row r="193" spans="1:14" x14ac:dyDescent="0.25">
      <c r="A193" s="31" t="s">
        <v>1461</v>
      </c>
      <c r="B193" s="31">
        <v>44593</v>
      </c>
      <c r="C193" s="31">
        <v>44594</v>
      </c>
      <c r="D193" s="31" t="s">
        <v>13</v>
      </c>
      <c r="E193" s="31">
        <v>4198</v>
      </c>
      <c r="F193" s="31">
        <v>355</v>
      </c>
      <c r="G193" s="31">
        <v>37</v>
      </c>
      <c r="H193" s="31">
        <v>13220</v>
      </c>
      <c r="I193" s="31">
        <v>699</v>
      </c>
      <c r="J193" s="31">
        <v>37</v>
      </c>
      <c r="K193" s="31" t="s">
        <v>70</v>
      </c>
      <c r="L193" s="31" t="s">
        <v>1334</v>
      </c>
      <c r="M193" s="31" t="s">
        <v>65</v>
      </c>
      <c r="N193" s="31" t="s">
        <v>73</v>
      </c>
    </row>
    <row r="194" spans="1:14" x14ac:dyDescent="0.25">
      <c r="A194" s="31" t="s">
        <v>1461</v>
      </c>
      <c r="B194" s="31">
        <v>44593</v>
      </c>
      <c r="C194" s="31">
        <v>44594</v>
      </c>
      <c r="D194" s="31" t="s">
        <v>72</v>
      </c>
      <c r="E194" s="31">
        <v>7870</v>
      </c>
      <c r="F194" s="31">
        <v>635</v>
      </c>
      <c r="G194" s="31">
        <v>1</v>
      </c>
      <c r="H194" s="31">
        <v>12888</v>
      </c>
      <c r="I194" s="31">
        <v>956</v>
      </c>
      <c r="J194" s="31">
        <v>1</v>
      </c>
      <c r="K194" s="31" t="s">
        <v>1410</v>
      </c>
      <c r="L194" s="31" t="s">
        <v>1334</v>
      </c>
      <c r="M194" s="31" t="s">
        <v>65</v>
      </c>
      <c r="N194" s="31" t="s">
        <v>73</v>
      </c>
    </row>
    <row r="195" spans="1:14" x14ac:dyDescent="0.25">
      <c r="A195" s="31" t="s">
        <v>1461</v>
      </c>
      <c r="B195" s="31">
        <v>44593</v>
      </c>
      <c r="C195" s="31">
        <v>44594</v>
      </c>
      <c r="D195" s="31" t="s">
        <v>8</v>
      </c>
      <c r="E195" s="31">
        <v>1712</v>
      </c>
      <c r="F195" s="31">
        <v>132</v>
      </c>
      <c r="G195" s="31">
        <v>92</v>
      </c>
      <c r="H195" s="31">
        <v>8242</v>
      </c>
      <c r="I195" s="31">
        <v>394</v>
      </c>
      <c r="J195" s="31">
        <v>93</v>
      </c>
      <c r="K195" s="31" t="s">
        <v>76</v>
      </c>
      <c r="L195" s="31" t="s">
        <v>1334</v>
      </c>
      <c r="M195" s="31" t="s">
        <v>75</v>
      </c>
      <c r="N195" s="31" t="s">
        <v>81</v>
      </c>
    </row>
    <row r="196" spans="1:14" x14ac:dyDescent="0.25">
      <c r="A196" s="31" t="s">
        <v>1461</v>
      </c>
      <c r="B196" s="31">
        <v>44593</v>
      </c>
      <c r="C196" s="31">
        <v>44594</v>
      </c>
      <c r="D196" s="31" t="s">
        <v>15</v>
      </c>
      <c r="E196" s="31">
        <v>6102</v>
      </c>
      <c r="F196" s="31">
        <v>344</v>
      </c>
      <c r="G196" s="31">
        <v>220</v>
      </c>
      <c r="H196" s="31">
        <v>14158</v>
      </c>
      <c r="I196" s="31">
        <v>655</v>
      </c>
      <c r="J196" s="31">
        <v>223</v>
      </c>
      <c r="K196" s="31" t="s">
        <v>56</v>
      </c>
      <c r="L196" s="31" t="s">
        <v>1334</v>
      </c>
      <c r="M196" s="31" t="s">
        <v>51</v>
      </c>
      <c r="N196" s="31" t="s">
        <v>57</v>
      </c>
    </row>
    <row r="197" spans="1:14" x14ac:dyDescent="0.25">
      <c r="A197" s="31" t="s">
        <v>1461</v>
      </c>
      <c r="B197" s="31">
        <v>44621</v>
      </c>
      <c r="C197" s="31">
        <v>44622</v>
      </c>
      <c r="D197" s="31" t="s">
        <v>16</v>
      </c>
      <c r="E197" s="31">
        <v>5377</v>
      </c>
      <c r="F197" s="31">
        <v>302</v>
      </c>
      <c r="G197" s="31">
        <v>29</v>
      </c>
      <c r="H197" s="31">
        <v>17947</v>
      </c>
      <c r="I197" s="31">
        <v>635</v>
      </c>
      <c r="J197" s="31">
        <v>29</v>
      </c>
      <c r="K197" s="31" t="s">
        <v>74</v>
      </c>
      <c r="L197" s="31" t="s">
        <v>1334</v>
      </c>
      <c r="M197" s="31" t="s">
        <v>75</v>
      </c>
      <c r="N197" s="31" t="s">
        <v>81</v>
      </c>
    </row>
    <row r="198" spans="1:14" x14ac:dyDescent="0.25">
      <c r="A198" s="31" t="s">
        <v>1461</v>
      </c>
      <c r="B198" s="31">
        <v>44621</v>
      </c>
      <c r="C198" s="31">
        <v>44622</v>
      </c>
      <c r="D198" s="31" t="s">
        <v>2</v>
      </c>
      <c r="E198" s="31">
        <v>5450</v>
      </c>
      <c r="F198" s="31">
        <v>420</v>
      </c>
      <c r="G198" s="31">
        <v>152</v>
      </c>
      <c r="H198" s="31">
        <v>13004</v>
      </c>
      <c r="I198" s="31">
        <v>753</v>
      </c>
      <c r="J198" s="31">
        <v>154</v>
      </c>
      <c r="K198" s="31" t="s">
        <v>89</v>
      </c>
      <c r="L198" s="31" t="s">
        <v>1334</v>
      </c>
      <c r="M198" s="31" t="s">
        <v>90</v>
      </c>
      <c r="N198" s="31" t="s">
        <v>95</v>
      </c>
    </row>
    <row r="199" spans="1:14" x14ac:dyDescent="0.25">
      <c r="A199" s="31" t="s">
        <v>1461</v>
      </c>
      <c r="B199" s="31">
        <v>44621</v>
      </c>
      <c r="C199" s="31">
        <v>44622</v>
      </c>
      <c r="D199" s="31" t="s">
        <v>42</v>
      </c>
      <c r="E199" s="31">
        <v>4116</v>
      </c>
      <c r="F199" s="31">
        <v>372</v>
      </c>
      <c r="G199" s="31">
        <v>2</v>
      </c>
      <c r="H199" s="31">
        <v>6509</v>
      </c>
      <c r="I199" s="31">
        <v>586</v>
      </c>
      <c r="J199" s="31">
        <v>2</v>
      </c>
      <c r="K199" s="31" t="s">
        <v>1343</v>
      </c>
      <c r="L199" s="31" t="s">
        <v>1334</v>
      </c>
      <c r="M199" s="31" t="s">
        <v>39</v>
      </c>
      <c r="N199" s="31" t="s">
        <v>49</v>
      </c>
    </row>
    <row r="200" spans="1:14" x14ac:dyDescent="0.25">
      <c r="A200" s="31" t="s">
        <v>1461</v>
      </c>
      <c r="B200" s="31">
        <v>44621</v>
      </c>
      <c r="C200" s="31">
        <v>44622</v>
      </c>
      <c r="D200" s="31" t="s">
        <v>29</v>
      </c>
      <c r="E200" s="31">
        <v>2947</v>
      </c>
      <c r="F200" s="31">
        <v>206</v>
      </c>
      <c r="G200" s="31">
        <v>10</v>
      </c>
      <c r="H200" s="31">
        <v>11221</v>
      </c>
      <c r="I200" s="31">
        <v>394</v>
      </c>
      <c r="J200" s="31">
        <v>11</v>
      </c>
      <c r="K200" s="31" t="s">
        <v>80</v>
      </c>
      <c r="L200" s="31" t="s">
        <v>1334</v>
      </c>
      <c r="M200" s="31" t="s">
        <v>75</v>
      </c>
      <c r="N200" s="31" t="s">
        <v>81</v>
      </c>
    </row>
    <row r="201" spans="1:14" x14ac:dyDescent="0.25">
      <c r="A201" s="31" t="s">
        <v>1461</v>
      </c>
      <c r="B201" s="31">
        <v>44621</v>
      </c>
      <c r="C201" s="31">
        <v>44622</v>
      </c>
      <c r="D201" s="31" t="s">
        <v>25</v>
      </c>
      <c r="E201" s="31">
        <v>3262</v>
      </c>
      <c r="F201" s="31">
        <v>112</v>
      </c>
      <c r="G201" s="31">
        <v>8</v>
      </c>
      <c r="H201" s="31">
        <v>8297</v>
      </c>
      <c r="I201" s="31">
        <v>211</v>
      </c>
      <c r="J201" s="31">
        <v>8</v>
      </c>
      <c r="K201" s="31" t="s">
        <v>46</v>
      </c>
      <c r="L201" s="31" t="s">
        <v>1334</v>
      </c>
      <c r="M201" s="31" t="s">
        <v>39</v>
      </c>
      <c r="N201" s="31" t="s">
        <v>49</v>
      </c>
    </row>
    <row r="202" spans="1:14" x14ac:dyDescent="0.25">
      <c r="A202" s="31" t="s">
        <v>1461</v>
      </c>
      <c r="B202" s="31">
        <v>44621</v>
      </c>
      <c r="C202" s="31">
        <v>44622</v>
      </c>
      <c r="D202" s="31" t="s">
        <v>11</v>
      </c>
      <c r="E202" s="31">
        <v>5770</v>
      </c>
      <c r="F202" s="31">
        <v>316</v>
      </c>
      <c r="G202" s="31">
        <v>46</v>
      </c>
      <c r="H202" s="31">
        <v>14589</v>
      </c>
      <c r="I202" s="31">
        <v>721</v>
      </c>
      <c r="J202" s="31">
        <v>48</v>
      </c>
      <c r="K202" s="31" t="s">
        <v>55</v>
      </c>
      <c r="L202" s="31" t="s">
        <v>1334</v>
      </c>
      <c r="M202" s="31" t="s">
        <v>51</v>
      </c>
      <c r="N202" s="31" t="s">
        <v>57</v>
      </c>
    </row>
    <row r="203" spans="1:14" x14ac:dyDescent="0.25">
      <c r="A203" s="31" t="s">
        <v>1461</v>
      </c>
      <c r="B203" s="31">
        <v>44621</v>
      </c>
      <c r="C203" s="31">
        <v>44622</v>
      </c>
      <c r="D203" s="31" t="s">
        <v>54</v>
      </c>
      <c r="E203" s="31">
        <v>12595</v>
      </c>
      <c r="F203" s="31">
        <v>674</v>
      </c>
      <c r="G203" s="31">
        <v>196</v>
      </c>
      <c r="H203" s="31">
        <v>21953</v>
      </c>
      <c r="I203" s="31">
        <v>1065</v>
      </c>
      <c r="J203" s="31">
        <v>196</v>
      </c>
      <c r="K203" s="31" t="s">
        <v>1365</v>
      </c>
      <c r="L203" s="31" t="s">
        <v>1334</v>
      </c>
      <c r="M203" s="31" t="s">
        <v>51</v>
      </c>
      <c r="N203" s="31" t="s">
        <v>57</v>
      </c>
    </row>
    <row r="204" spans="1:14" x14ac:dyDescent="0.25">
      <c r="A204" s="31" t="s">
        <v>1461</v>
      </c>
      <c r="B204" s="31">
        <v>44621</v>
      </c>
      <c r="C204" s="31">
        <v>44622</v>
      </c>
      <c r="D204" s="31" t="s">
        <v>30</v>
      </c>
      <c r="E204" s="31">
        <v>2204</v>
      </c>
      <c r="F204" s="31">
        <v>195</v>
      </c>
      <c r="G204" s="31">
        <v>134</v>
      </c>
      <c r="H204" s="31">
        <v>5140</v>
      </c>
      <c r="I204" s="31">
        <v>349</v>
      </c>
      <c r="J204" s="31">
        <v>141</v>
      </c>
      <c r="K204" s="31" t="s">
        <v>84</v>
      </c>
      <c r="L204" s="31" t="s">
        <v>1334</v>
      </c>
      <c r="M204" s="31" t="s">
        <v>83</v>
      </c>
      <c r="N204" s="31" t="s">
        <v>88</v>
      </c>
    </row>
    <row r="205" spans="1:14" x14ac:dyDescent="0.25">
      <c r="A205" s="31" t="s">
        <v>1461</v>
      </c>
      <c r="B205" s="31">
        <v>44621</v>
      </c>
      <c r="C205" s="31">
        <v>44622</v>
      </c>
      <c r="D205" s="31" t="s">
        <v>13</v>
      </c>
      <c r="E205" s="31">
        <v>4203</v>
      </c>
      <c r="F205" s="31">
        <v>356</v>
      </c>
      <c r="G205" s="31">
        <v>38</v>
      </c>
      <c r="H205" s="31">
        <v>13246</v>
      </c>
      <c r="I205" s="31">
        <v>702</v>
      </c>
      <c r="J205" s="31">
        <v>38</v>
      </c>
      <c r="K205" s="31" t="s">
        <v>70</v>
      </c>
      <c r="L205" s="31" t="s">
        <v>1334</v>
      </c>
      <c r="M205" s="31" t="s">
        <v>65</v>
      </c>
      <c r="N205" s="31" t="s">
        <v>73</v>
      </c>
    </row>
    <row r="206" spans="1:14" x14ac:dyDescent="0.25">
      <c r="A206" s="31" t="s">
        <v>1461</v>
      </c>
      <c r="B206" s="31">
        <v>44621</v>
      </c>
      <c r="C206" s="31">
        <v>44622</v>
      </c>
      <c r="D206" s="31" t="s">
        <v>1</v>
      </c>
      <c r="E206" s="31">
        <v>7397</v>
      </c>
      <c r="F206" s="31">
        <v>330</v>
      </c>
      <c r="G206" s="31">
        <v>45</v>
      </c>
      <c r="H206" s="31">
        <v>30416</v>
      </c>
      <c r="I206" s="31">
        <v>836</v>
      </c>
      <c r="J206" s="31">
        <v>48</v>
      </c>
      <c r="K206" s="31" t="s">
        <v>1607</v>
      </c>
      <c r="L206" s="31" t="s">
        <v>1334</v>
      </c>
      <c r="M206" s="31" t="s">
        <v>39</v>
      </c>
      <c r="N206" s="31" t="s">
        <v>49</v>
      </c>
    </row>
    <row r="207" spans="1:14" x14ac:dyDescent="0.25">
      <c r="A207" s="31" t="s">
        <v>1461</v>
      </c>
      <c r="B207" s="31">
        <v>44621</v>
      </c>
      <c r="C207" s="31">
        <v>44622</v>
      </c>
      <c r="D207" s="31" t="s">
        <v>0</v>
      </c>
      <c r="E207" s="31">
        <v>6299</v>
      </c>
      <c r="F207" s="31">
        <v>515</v>
      </c>
      <c r="G207" s="31">
        <v>22</v>
      </c>
      <c r="H207" s="31">
        <v>12643</v>
      </c>
      <c r="I207" s="31">
        <v>893</v>
      </c>
      <c r="J207" s="31">
        <v>22</v>
      </c>
      <c r="K207" s="31" t="s">
        <v>1615</v>
      </c>
      <c r="L207" s="31" t="s">
        <v>1334</v>
      </c>
      <c r="M207" s="31" t="s">
        <v>83</v>
      </c>
      <c r="N207" s="31" t="s">
        <v>88</v>
      </c>
    </row>
    <row r="208" spans="1:14" x14ac:dyDescent="0.25">
      <c r="A208" s="31" t="s">
        <v>1461</v>
      </c>
      <c r="B208" s="31">
        <v>44621</v>
      </c>
      <c r="C208" s="31">
        <v>44622</v>
      </c>
      <c r="D208" s="31" t="s">
        <v>15</v>
      </c>
      <c r="E208" s="31">
        <v>6113</v>
      </c>
      <c r="F208" s="31">
        <v>346</v>
      </c>
      <c r="G208" s="31">
        <v>228</v>
      </c>
      <c r="H208" s="31">
        <v>14213</v>
      </c>
      <c r="I208" s="31">
        <v>660</v>
      </c>
      <c r="J208" s="31">
        <v>231</v>
      </c>
      <c r="K208" s="31" t="s">
        <v>56</v>
      </c>
      <c r="L208" s="31" t="s">
        <v>1334</v>
      </c>
      <c r="M208" s="31" t="s">
        <v>51</v>
      </c>
      <c r="N208" s="31" t="s">
        <v>57</v>
      </c>
    </row>
    <row r="209" spans="1:14" x14ac:dyDescent="0.25">
      <c r="A209" s="31" t="s">
        <v>1461</v>
      </c>
      <c r="B209" s="31">
        <v>44621</v>
      </c>
      <c r="C209" s="31">
        <v>44622</v>
      </c>
      <c r="D209" s="31" t="s">
        <v>27</v>
      </c>
      <c r="E209" s="31">
        <v>3081</v>
      </c>
      <c r="F209" s="31">
        <v>202</v>
      </c>
      <c r="G209" s="31">
        <v>140</v>
      </c>
      <c r="H209" s="31">
        <v>9786</v>
      </c>
      <c r="I209" s="31">
        <v>527</v>
      </c>
      <c r="J209" s="31">
        <v>143</v>
      </c>
      <c r="K209" s="31" t="s">
        <v>38</v>
      </c>
      <c r="L209" s="31" t="s">
        <v>1334</v>
      </c>
      <c r="M209" s="31" t="s">
        <v>39</v>
      </c>
      <c r="N209" s="31" t="s">
        <v>49</v>
      </c>
    </row>
    <row r="210" spans="1:14" x14ac:dyDescent="0.25">
      <c r="A210" s="31" t="s">
        <v>1461</v>
      </c>
      <c r="B210" s="31">
        <v>44621</v>
      </c>
      <c r="C210" s="31">
        <v>44622</v>
      </c>
      <c r="D210" s="31" t="s">
        <v>33</v>
      </c>
      <c r="E210" s="31">
        <v>4909</v>
      </c>
      <c r="F210" s="31">
        <v>387</v>
      </c>
      <c r="G210" s="31">
        <v>77</v>
      </c>
      <c r="H210" s="31">
        <v>15520</v>
      </c>
      <c r="I210" s="31">
        <v>745</v>
      </c>
      <c r="J210" s="31">
        <v>78</v>
      </c>
      <c r="K210" s="31" t="s">
        <v>1354</v>
      </c>
      <c r="L210" s="31" t="s">
        <v>1334</v>
      </c>
      <c r="M210" s="31" t="s">
        <v>39</v>
      </c>
      <c r="N210" s="31" t="s">
        <v>49</v>
      </c>
    </row>
    <row r="211" spans="1:14" x14ac:dyDescent="0.25">
      <c r="A211" s="31" t="s">
        <v>1461</v>
      </c>
      <c r="B211" s="31">
        <v>44621</v>
      </c>
      <c r="C211" s="31">
        <v>44622</v>
      </c>
      <c r="D211" s="31" t="s">
        <v>26</v>
      </c>
      <c r="E211" s="31">
        <v>5586</v>
      </c>
      <c r="F211" s="31">
        <v>341</v>
      </c>
      <c r="G211" s="31">
        <v>214</v>
      </c>
      <c r="H211" s="31">
        <v>15581</v>
      </c>
      <c r="I211" s="31">
        <v>597</v>
      </c>
      <c r="J211" s="31">
        <v>229</v>
      </c>
      <c r="K211" s="31" t="s">
        <v>67</v>
      </c>
      <c r="L211" s="31" t="s">
        <v>1334</v>
      </c>
      <c r="M211" s="31" t="s">
        <v>65</v>
      </c>
      <c r="N211" s="31" t="s">
        <v>73</v>
      </c>
    </row>
    <row r="212" spans="1:14" x14ac:dyDescent="0.25">
      <c r="A212" s="31" t="s">
        <v>1461</v>
      </c>
      <c r="B212" s="31">
        <v>44621</v>
      </c>
      <c r="C212" s="31">
        <v>44622</v>
      </c>
      <c r="D212" s="31" t="s">
        <v>28</v>
      </c>
      <c r="E212" s="31">
        <v>3089</v>
      </c>
      <c r="F212" s="31">
        <v>254</v>
      </c>
      <c r="G212" s="31">
        <v>137</v>
      </c>
      <c r="H212" s="31">
        <v>10949</v>
      </c>
      <c r="I212" s="31">
        <v>561</v>
      </c>
      <c r="J212" s="31">
        <v>137</v>
      </c>
      <c r="K212" s="31" t="s">
        <v>77</v>
      </c>
      <c r="L212" s="31" t="s">
        <v>1334</v>
      </c>
      <c r="M212" s="31" t="s">
        <v>75</v>
      </c>
      <c r="N212" s="31" t="s">
        <v>81</v>
      </c>
    </row>
    <row r="213" spans="1:14" x14ac:dyDescent="0.25">
      <c r="A213" s="31" t="s">
        <v>1461</v>
      </c>
      <c r="B213" s="31">
        <v>44621</v>
      </c>
      <c r="C213" s="31">
        <v>44622</v>
      </c>
      <c r="D213" s="31" t="s">
        <v>62</v>
      </c>
      <c r="E213" s="31">
        <v>11944</v>
      </c>
      <c r="F213" s="31">
        <v>837</v>
      </c>
      <c r="G213" s="31">
        <v>49</v>
      </c>
      <c r="H213" s="31">
        <v>21441</v>
      </c>
      <c r="I213" s="31">
        <v>1204</v>
      </c>
      <c r="J213" s="31">
        <v>49</v>
      </c>
      <c r="K213" s="31" t="s">
        <v>1389</v>
      </c>
      <c r="L213" s="31" t="s">
        <v>1334</v>
      </c>
      <c r="M213" s="31" t="s">
        <v>59</v>
      </c>
      <c r="N213" s="31" t="s">
        <v>63</v>
      </c>
    </row>
    <row r="214" spans="1:14" x14ac:dyDescent="0.25">
      <c r="A214" s="31" t="s">
        <v>1461</v>
      </c>
      <c r="B214" s="31">
        <v>44621</v>
      </c>
      <c r="C214" s="31">
        <v>44622</v>
      </c>
      <c r="D214" s="31" t="s">
        <v>12</v>
      </c>
      <c r="E214" s="31">
        <v>4673</v>
      </c>
      <c r="F214" s="31">
        <v>305</v>
      </c>
      <c r="G214" s="31">
        <v>50</v>
      </c>
      <c r="H214" s="31">
        <v>8982</v>
      </c>
      <c r="I214" s="31">
        <v>541</v>
      </c>
      <c r="J214" s="31">
        <v>51</v>
      </c>
      <c r="K214" s="31" t="s">
        <v>86</v>
      </c>
      <c r="L214" s="31" t="s">
        <v>1334</v>
      </c>
      <c r="M214" s="31" t="s">
        <v>83</v>
      </c>
      <c r="N214" s="31" t="s">
        <v>88</v>
      </c>
    </row>
    <row r="215" spans="1:14" x14ac:dyDescent="0.25">
      <c r="A215" s="31" t="s">
        <v>1461</v>
      </c>
      <c r="B215" s="31">
        <v>44621</v>
      </c>
      <c r="C215" s="31">
        <v>44622</v>
      </c>
      <c r="D215" s="31" t="s">
        <v>22</v>
      </c>
      <c r="E215" s="31">
        <v>6658</v>
      </c>
      <c r="F215" s="31">
        <v>382</v>
      </c>
      <c r="G215" s="31">
        <v>12</v>
      </c>
      <c r="H215" s="31">
        <v>19849</v>
      </c>
      <c r="I215" s="31">
        <v>770</v>
      </c>
      <c r="J215" s="31">
        <v>13</v>
      </c>
      <c r="K215" s="31" t="s">
        <v>40</v>
      </c>
      <c r="L215" s="31" t="s">
        <v>1334</v>
      </c>
      <c r="M215" s="31" t="s">
        <v>39</v>
      </c>
      <c r="N215" s="31" t="s">
        <v>49</v>
      </c>
    </row>
    <row r="216" spans="1:14" x14ac:dyDescent="0.25">
      <c r="A216" s="31" t="s">
        <v>1461</v>
      </c>
      <c r="B216" s="31">
        <v>44621</v>
      </c>
      <c r="C216" s="31">
        <v>44622</v>
      </c>
      <c r="D216" s="31" t="s">
        <v>6</v>
      </c>
      <c r="E216" s="31">
        <v>8361</v>
      </c>
      <c r="F216" s="31">
        <v>775</v>
      </c>
      <c r="G216" s="31">
        <v>497</v>
      </c>
      <c r="H216" s="31">
        <v>24665</v>
      </c>
      <c r="I216" s="31">
        <v>1478</v>
      </c>
      <c r="J216" s="31">
        <v>514</v>
      </c>
      <c r="K216" s="31" t="s">
        <v>60</v>
      </c>
      <c r="L216" s="31" t="s">
        <v>1334</v>
      </c>
      <c r="M216" s="31" t="s">
        <v>59</v>
      </c>
      <c r="N216" s="31" t="s">
        <v>63</v>
      </c>
    </row>
    <row r="217" spans="1:14" x14ac:dyDescent="0.25">
      <c r="A217" s="31" t="s">
        <v>1461</v>
      </c>
      <c r="B217" s="31">
        <v>44621</v>
      </c>
      <c r="C217" s="31">
        <v>44622</v>
      </c>
      <c r="D217" s="31" t="s">
        <v>31</v>
      </c>
      <c r="E217" s="31">
        <v>2809</v>
      </c>
      <c r="F217" s="31">
        <v>199</v>
      </c>
      <c r="G217" s="31">
        <v>43</v>
      </c>
      <c r="H217" s="31">
        <v>11843</v>
      </c>
      <c r="I217" s="31">
        <v>397</v>
      </c>
      <c r="J217" s="31">
        <v>43</v>
      </c>
      <c r="K217" s="31" t="s">
        <v>68</v>
      </c>
      <c r="L217" s="31" t="s">
        <v>1334</v>
      </c>
      <c r="M217" s="31" t="s">
        <v>65</v>
      </c>
      <c r="N217" s="31" t="s">
        <v>73</v>
      </c>
    </row>
    <row r="218" spans="1:14" x14ac:dyDescent="0.25">
      <c r="A218" s="31" t="s">
        <v>1461</v>
      </c>
      <c r="B218" s="31">
        <v>44621</v>
      </c>
      <c r="C218" s="31">
        <v>44622</v>
      </c>
      <c r="D218" s="31" t="s">
        <v>5</v>
      </c>
      <c r="E218" s="31">
        <v>11732</v>
      </c>
      <c r="F218" s="31">
        <v>727</v>
      </c>
      <c r="G218" s="31">
        <v>258</v>
      </c>
      <c r="H218" s="31">
        <v>52585</v>
      </c>
      <c r="I218" s="31">
        <v>1513</v>
      </c>
      <c r="J218" s="31">
        <v>266</v>
      </c>
      <c r="K218" s="31" t="s">
        <v>64</v>
      </c>
      <c r="L218" s="31" t="s">
        <v>1334</v>
      </c>
      <c r="M218" s="31" t="s">
        <v>65</v>
      </c>
      <c r="N218" s="31" t="s">
        <v>73</v>
      </c>
    </row>
    <row r="219" spans="1:14" x14ac:dyDescent="0.25">
      <c r="A219" s="31" t="s">
        <v>1461</v>
      </c>
      <c r="B219" s="31">
        <v>44621</v>
      </c>
      <c r="C219" s="31">
        <v>44622</v>
      </c>
      <c r="D219" s="31" t="s">
        <v>32</v>
      </c>
      <c r="E219" s="31">
        <v>7234</v>
      </c>
      <c r="F219" s="31">
        <v>465</v>
      </c>
      <c r="G219" s="31">
        <v>331</v>
      </c>
      <c r="H219" s="31">
        <v>28526</v>
      </c>
      <c r="I219" s="31">
        <v>1068</v>
      </c>
      <c r="J219" s="31">
        <v>341</v>
      </c>
      <c r="K219" s="31" t="s">
        <v>50</v>
      </c>
      <c r="L219" s="31" t="s">
        <v>1334</v>
      </c>
      <c r="M219" s="31" t="s">
        <v>51</v>
      </c>
      <c r="N219" s="31" t="s">
        <v>57</v>
      </c>
    </row>
    <row r="220" spans="1:14" x14ac:dyDescent="0.25">
      <c r="A220" s="31" t="s">
        <v>1461</v>
      </c>
      <c r="B220" s="31">
        <v>44621</v>
      </c>
      <c r="C220" s="31">
        <v>44622</v>
      </c>
      <c r="D220" s="31" t="s">
        <v>9</v>
      </c>
      <c r="E220" s="31">
        <v>13153</v>
      </c>
      <c r="F220" s="31">
        <v>715</v>
      </c>
      <c r="G220" s="31">
        <v>68</v>
      </c>
      <c r="H220" s="31">
        <v>43840</v>
      </c>
      <c r="I220" s="31">
        <v>1436</v>
      </c>
      <c r="J220" s="31">
        <v>70</v>
      </c>
      <c r="K220" s="31" t="s">
        <v>94</v>
      </c>
      <c r="L220" s="31" t="s">
        <v>1334</v>
      </c>
      <c r="M220" s="31" t="s">
        <v>90</v>
      </c>
      <c r="N220" s="31" t="s">
        <v>95</v>
      </c>
    </row>
    <row r="221" spans="1:14" x14ac:dyDescent="0.25">
      <c r="A221" s="31" t="s">
        <v>1461</v>
      </c>
      <c r="B221" s="31">
        <v>44621</v>
      </c>
      <c r="C221" s="31">
        <v>44622</v>
      </c>
      <c r="D221" s="31" t="s">
        <v>7</v>
      </c>
      <c r="E221" s="31">
        <v>8725</v>
      </c>
      <c r="F221" s="31">
        <v>384</v>
      </c>
      <c r="G221" s="31">
        <v>5</v>
      </c>
      <c r="H221" s="31">
        <v>26803</v>
      </c>
      <c r="I221" s="31">
        <v>732</v>
      </c>
      <c r="J221" s="31">
        <v>6</v>
      </c>
      <c r="K221" s="31" t="s">
        <v>1612</v>
      </c>
      <c r="L221" s="31" t="s">
        <v>1334</v>
      </c>
      <c r="M221" s="31" t="s">
        <v>65</v>
      </c>
      <c r="N221" s="31" t="s">
        <v>73</v>
      </c>
    </row>
    <row r="222" spans="1:14" x14ac:dyDescent="0.25">
      <c r="A222" s="31" t="s">
        <v>1461</v>
      </c>
      <c r="B222" s="31">
        <v>44621</v>
      </c>
      <c r="C222" s="31">
        <v>44622</v>
      </c>
      <c r="D222" s="31" t="s">
        <v>8</v>
      </c>
      <c r="E222" s="31">
        <v>1717</v>
      </c>
      <c r="F222" s="31">
        <v>133</v>
      </c>
      <c r="G222" s="31">
        <v>94</v>
      </c>
      <c r="H222" s="31">
        <v>8264</v>
      </c>
      <c r="I222" s="31">
        <v>395</v>
      </c>
      <c r="J222" s="31">
        <v>95</v>
      </c>
      <c r="K222" s="31" t="s">
        <v>76</v>
      </c>
      <c r="L222" s="31" t="s">
        <v>1334</v>
      </c>
      <c r="M222" s="31" t="s">
        <v>75</v>
      </c>
      <c r="N222" s="31" t="s">
        <v>81</v>
      </c>
    </row>
    <row r="223" spans="1:14" x14ac:dyDescent="0.25">
      <c r="A223" s="31" t="s">
        <v>1461</v>
      </c>
      <c r="B223" s="31">
        <v>44621</v>
      </c>
      <c r="C223" s="31">
        <v>44622</v>
      </c>
      <c r="D223" s="31" t="s">
        <v>20</v>
      </c>
      <c r="E223" s="31">
        <v>7284</v>
      </c>
      <c r="F223" s="31">
        <v>493</v>
      </c>
      <c r="G223" s="31">
        <v>24</v>
      </c>
      <c r="H223" s="31">
        <v>17947</v>
      </c>
      <c r="I223" s="31">
        <v>1053</v>
      </c>
      <c r="J223" s="31">
        <v>24</v>
      </c>
      <c r="K223" s="31" t="s">
        <v>87</v>
      </c>
      <c r="L223" s="31" t="s">
        <v>1334</v>
      </c>
      <c r="M223" s="31" t="s">
        <v>83</v>
      </c>
      <c r="N223" s="31" t="s">
        <v>88</v>
      </c>
    </row>
    <row r="224" spans="1:14" x14ac:dyDescent="0.25">
      <c r="A224" s="31" t="s">
        <v>1461</v>
      </c>
      <c r="B224" s="31">
        <v>44621</v>
      </c>
      <c r="C224" s="31">
        <v>44622</v>
      </c>
      <c r="D224" s="31" t="s">
        <v>19</v>
      </c>
      <c r="E224" s="31">
        <v>10756</v>
      </c>
      <c r="F224" s="31">
        <v>770</v>
      </c>
      <c r="G224" s="31">
        <v>418</v>
      </c>
      <c r="H224" s="31">
        <v>58002</v>
      </c>
      <c r="I224" s="31">
        <v>2114</v>
      </c>
      <c r="J224" s="31">
        <v>431</v>
      </c>
      <c r="K224" s="31" t="s">
        <v>52</v>
      </c>
      <c r="L224" s="31" t="s">
        <v>1334</v>
      </c>
      <c r="M224" s="31" t="s">
        <v>51</v>
      </c>
      <c r="N224" s="31" t="s">
        <v>57</v>
      </c>
    </row>
    <row r="225" spans="1:14" x14ac:dyDescent="0.25">
      <c r="A225" s="31" t="s">
        <v>1461</v>
      </c>
      <c r="B225" s="31">
        <v>44621</v>
      </c>
      <c r="C225" s="31">
        <v>44622</v>
      </c>
      <c r="D225" s="31" t="s">
        <v>21</v>
      </c>
      <c r="E225" s="31">
        <v>6450</v>
      </c>
      <c r="F225" s="31">
        <v>488</v>
      </c>
      <c r="G225" s="31">
        <v>77</v>
      </c>
      <c r="H225" s="31">
        <v>31852</v>
      </c>
      <c r="I225" s="31">
        <v>1031</v>
      </c>
      <c r="J225" s="31">
        <v>78</v>
      </c>
      <c r="K225" s="31" t="s">
        <v>69</v>
      </c>
      <c r="L225" s="31" t="s">
        <v>1334</v>
      </c>
      <c r="M225" s="31" t="s">
        <v>65</v>
      </c>
      <c r="N225" s="31" t="s">
        <v>73</v>
      </c>
    </row>
    <row r="226" spans="1:14" x14ac:dyDescent="0.25">
      <c r="A226" s="31" t="s">
        <v>1461</v>
      </c>
      <c r="B226" s="31">
        <v>44621</v>
      </c>
      <c r="C226" s="31">
        <v>44622</v>
      </c>
      <c r="D226" s="31" t="s">
        <v>72</v>
      </c>
      <c r="E226" s="31">
        <v>7867</v>
      </c>
      <c r="F226" s="31">
        <v>633</v>
      </c>
      <c r="G226" s="31">
        <v>2</v>
      </c>
      <c r="H226" s="31">
        <v>12877</v>
      </c>
      <c r="I226" s="31">
        <v>959</v>
      </c>
      <c r="J226" s="31">
        <v>2</v>
      </c>
      <c r="K226" s="31" t="s">
        <v>1410</v>
      </c>
      <c r="L226" s="31" t="s">
        <v>1334</v>
      </c>
      <c r="M226" s="31" t="s">
        <v>65</v>
      </c>
      <c r="N226" s="31" t="s">
        <v>73</v>
      </c>
    </row>
    <row r="227" spans="1:14" x14ac:dyDescent="0.25">
      <c r="A227" s="31" t="s">
        <v>1461</v>
      </c>
      <c r="B227" s="31">
        <v>44621</v>
      </c>
      <c r="C227" s="31">
        <v>44622</v>
      </c>
      <c r="D227" s="31" t="s">
        <v>10</v>
      </c>
      <c r="E227" s="31">
        <v>5783</v>
      </c>
      <c r="F227" s="31">
        <v>427</v>
      </c>
      <c r="G227" s="31">
        <v>36</v>
      </c>
      <c r="H227" s="31">
        <v>31904</v>
      </c>
      <c r="I227" s="31">
        <v>988</v>
      </c>
      <c r="J227" s="31">
        <v>38</v>
      </c>
      <c r="K227" s="31" t="s">
        <v>92</v>
      </c>
      <c r="L227" s="31" t="s">
        <v>1334</v>
      </c>
      <c r="M227" s="31" t="s">
        <v>90</v>
      </c>
      <c r="N227" s="31" t="s">
        <v>95</v>
      </c>
    </row>
    <row r="228" spans="1:14" x14ac:dyDescent="0.25">
      <c r="A228" s="31" t="s">
        <v>1461</v>
      </c>
      <c r="B228" s="31">
        <v>44621</v>
      </c>
      <c r="C228" s="31">
        <v>44622</v>
      </c>
      <c r="D228" s="31" t="s">
        <v>17</v>
      </c>
      <c r="E228" s="31">
        <v>4749</v>
      </c>
      <c r="F228" s="31">
        <v>408</v>
      </c>
      <c r="G228" s="31">
        <v>85</v>
      </c>
      <c r="H228" s="31">
        <v>8877</v>
      </c>
      <c r="I228" s="31">
        <v>674</v>
      </c>
      <c r="J228" s="31">
        <v>88</v>
      </c>
      <c r="K228" s="31" t="s">
        <v>78</v>
      </c>
      <c r="L228" s="31" t="s">
        <v>1334</v>
      </c>
      <c r="M228" s="31" t="s">
        <v>75</v>
      </c>
      <c r="N228" s="31" t="s">
        <v>81</v>
      </c>
    </row>
    <row r="229" spans="1:14" x14ac:dyDescent="0.25">
      <c r="A229" s="31" t="s">
        <v>1461</v>
      </c>
      <c r="B229" s="31">
        <v>44621</v>
      </c>
      <c r="C229" s="31">
        <v>44622</v>
      </c>
      <c r="D229" s="31" t="s">
        <v>3</v>
      </c>
      <c r="E229" s="31">
        <v>7931</v>
      </c>
      <c r="F229" s="31">
        <v>701</v>
      </c>
      <c r="G229" s="31">
        <v>76</v>
      </c>
      <c r="H229" s="31">
        <v>45255</v>
      </c>
      <c r="I229" s="31">
        <v>2397</v>
      </c>
      <c r="J229" s="31">
        <v>78</v>
      </c>
      <c r="K229" s="31" t="s">
        <v>58</v>
      </c>
      <c r="L229" s="31" t="s">
        <v>1334</v>
      </c>
      <c r="M229" s="31" t="s">
        <v>59</v>
      </c>
      <c r="N229" s="31" t="s">
        <v>63</v>
      </c>
    </row>
    <row r="230" spans="1:14" x14ac:dyDescent="0.25">
      <c r="A230" s="31" t="s">
        <v>1461</v>
      </c>
      <c r="B230" s="31">
        <v>44621</v>
      </c>
      <c r="C230" s="31">
        <v>44622</v>
      </c>
      <c r="D230" s="31" t="s">
        <v>24</v>
      </c>
      <c r="E230" s="31">
        <v>4790</v>
      </c>
      <c r="F230" s="31">
        <v>221</v>
      </c>
      <c r="G230" s="31">
        <v>161</v>
      </c>
      <c r="H230" s="31">
        <v>19187</v>
      </c>
      <c r="I230" s="31">
        <v>549</v>
      </c>
      <c r="J230" s="31">
        <v>167</v>
      </c>
      <c r="K230" s="31" t="s">
        <v>93</v>
      </c>
      <c r="L230" s="31" t="s">
        <v>1334</v>
      </c>
      <c r="M230" s="31" t="s">
        <v>90</v>
      </c>
      <c r="N230" s="31" t="s">
        <v>95</v>
      </c>
    </row>
    <row r="231" spans="1:14" x14ac:dyDescent="0.25">
      <c r="A231" s="31" t="s">
        <v>1461</v>
      </c>
      <c r="B231" s="31">
        <v>44621</v>
      </c>
      <c r="C231" s="31">
        <v>44622</v>
      </c>
      <c r="D231" s="31" t="s">
        <v>14</v>
      </c>
      <c r="E231" s="31">
        <v>11972</v>
      </c>
      <c r="F231" s="31">
        <v>647</v>
      </c>
      <c r="G231" s="31">
        <v>285</v>
      </c>
      <c r="H231" s="31">
        <v>38616</v>
      </c>
      <c r="I231" s="31">
        <v>1436</v>
      </c>
      <c r="J231" s="31">
        <v>289</v>
      </c>
      <c r="K231" s="31" t="s">
        <v>82</v>
      </c>
      <c r="L231" s="31" t="s">
        <v>1334</v>
      </c>
      <c r="M231" s="31" t="s">
        <v>83</v>
      </c>
      <c r="N231" s="31" t="s">
        <v>88</v>
      </c>
    </row>
    <row r="232" spans="1:14" x14ac:dyDescent="0.25">
      <c r="A232" s="31" t="s">
        <v>1461</v>
      </c>
      <c r="B232" s="31">
        <v>44621</v>
      </c>
      <c r="C232" s="31">
        <v>44622</v>
      </c>
      <c r="D232" s="31" t="s">
        <v>18</v>
      </c>
      <c r="E232" s="31">
        <v>5518</v>
      </c>
      <c r="F232" s="31">
        <v>289</v>
      </c>
      <c r="G232" s="31">
        <v>24</v>
      </c>
      <c r="H232" s="31">
        <v>16659</v>
      </c>
      <c r="I232" s="31">
        <v>488</v>
      </c>
      <c r="J232" s="31">
        <v>27</v>
      </c>
      <c r="K232" s="31" t="s">
        <v>44</v>
      </c>
      <c r="L232" s="31" t="s">
        <v>1334</v>
      </c>
      <c r="M232" s="31" t="s">
        <v>39</v>
      </c>
      <c r="N232" s="31" t="s">
        <v>49</v>
      </c>
    </row>
    <row r="233" spans="1:14" x14ac:dyDescent="0.25">
      <c r="A233" s="31" t="s">
        <v>1461</v>
      </c>
      <c r="B233" s="31">
        <v>44621</v>
      </c>
      <c r="C233" s="31">
        <v>44622</v>
      </c>
      <c r="D233" s="31" t="s">
        <v>23</v>
      </c>
      <c r="E233" s="31">
        <v>12022</v>
      </c>
      <c r="F233" s="31">
        <v>835</v>
      </c>
      <c r="G233" s="31">
        <v>2</v>
      </c>
      <c r="H233" s="31">
        <v>37414</v>
      </c>
      <c r="I233" s="31">
        <v>1613</v>
      </c>
      <c r="J233" s="31">
        <v>2</v>
      </c>
      <c r="K233" s="31" t="s">
        <v>79</v>
      </c>
      <c r="L233" s="31" t="s">
        <v>1334</v>
      </c>
      <c r="M233" s="31" t="s">
        <v>75</v>
      </c>
      <c r="N233" s="31" t="s">
        <v>81</v>
      </c>
    </row>
    <row r="234" spans="1:14" x14ac:dyDescent="0.25">
      <c r="A234" s="31" t="s">
        <v>1461</v>
      </c>
      <c r="B234" s="31">
        <v>44621</v>
      </c>
      <c r="C234" s="31">
        <v>44622</v>
      </c>
      <c r="D234" s="31" t="s">
        <v>48</v>
      </c>
      <c r="E234" s="31">
        <v>5676</v>
      </c>
      <c r="F234" s="31">
        <v>399</v>
      </c>
      <c r="G234" s="31">
        <v>5</v>
      </c>
      <c r="H234" s="31">
        <v>8004</v>
      </c>
      <c r="I234" s="31">
        <v>601</v>
      </c>
      <c r="J234" s="31">
        <v>5</v>
      </c>
      <c r="K234" s="31" t="s">
        <v>1361</v>
      </c>
      <c r="L234" s="31" t="s">
        <v>1334</v>
      </c>
      <c r="M234" s="31" t="s">
        <v>39</v>
      </c>
      <c r="N234" s="31" t="s">
        <v>49</v>
      </c>
    </row>
    <row r="235" spans="1:14" x14ac:dyDescent="0.25">
      <c r="A235" s="31" t="s">
        <v>1461</v>
      </c>
      <c r="B235" s="31">
        <v>44621</v>
      </c>
      <c r="C235" s="31">
        <v>44622</v>
      </c>
      <c r="D235" s="31" t="s">
        <v>4</v>
      </c>
      <c r="E235" s="31">
        <v>6358</v>
      </c>
      <c r="F235" s="31">
        <v>539</v>
      </c>
      <c r="G235" s="31">
        <v>305</v>
      </c>
      <c r="H235" s="31">
        <v>11874</v>
      </c>
      <c r="I235" s="31">
        <v>840</v>
      </c>
      <c r="J235" s="31">
        <v>316</v>
      </c>
      <c r="K235" s="31" t="s">
        <v>1530</v>
      </c>
      <c r="L235" s="31" t="s">
        <v>1334</v>
      </c>
      <c r="M235" s="31" t="s">
        <v>90</v>
      </c>
      <c r="N235" s="31" t="s">
        <v>95</v>
      </c>
    </row>
    <row r="236" spans="1:14" x14ac:dyDescent="0.25">
      <c r="A236" s="31" t="s">
        <v>1461</v>
      </c>
      <c r="B236" s="31">
        <v>44652</v>
      </c>
      <c r="C236" s="31"/>
      <c r="D236" s="31" t="s">
        <v>33</v>
      </c>
      <c r="E236" s="31">
        <v>4897</v>
      </c>
      <c r="F236" s="31">
        <v>391</v>
      </c>
      <c r="G236" s="31">
        <v>84</v>
      </c>
      <c r="H236" s="31">
        <v>15569</v>
      </c>
      <c r="I236" s="31">
        <v>754</v>
      </c>
      <c r="J236" s="31">
        <v>85</v>
      </c>
      <c r="K236" s="31" t="s">
        <v>1354</v>
      </c>
      <c r="L236" s="31" t="s">
        <v>1334</v>
      </c>
      <c r="M236" s="31" t="s">
        <v>39</v>
      </c>
      <c r="N236" s="31" t="s">
        <v>49</v>
      </c>
    </row>
    <row r="237" spans="1:14" x14ac:dyDescent="0.25">
      <c r="A237" s="31" t="s">
        <v>1461</v>
      </c>
      <c r="B237" s="31">
        <v>44652</v>
      </c>
      <c r="C237" s="31"/>
      <c r="D237" s="31" t="s">
        <v>30</v>
      </c>
      <c r="E237" s="31">
        <v>2200</v>
      </c>
      <c r="F237" s="31">
        <v>195</v>
      </c>
      <c r="G237" s="31">
        <v>134</v>
      </c>
      <c r="H237" s="31">
        <v>5154</v>
      </c>
      <c r="I237" s="31">
        <v>352</v>
      </c>
      <c r="J237" s="31">
        <v>143</v>
      </c>
      <c r="K237" s="31" t="s">
        <v>84</v>
      </c>
      <c r="L237" s="31" t="s">
        <v>1334</v>
      </c>
      <c r="M237" s="31" t="s">
        <v>83</v>
      </c>
      <c r="N237" s="31" t="s">
        <v>88</v>
      </c>
    </row>
    <row r="238" spans="1:14" x14ac:dyDescent="0.25">
      <c r="A238" s="31" t="s">
        <v>1461</v>
      </c>
      <c r="B238" s="31">
        <v>44652</v>
      </c>
      <c r="C238" s="31">
        <v>44653</v>
      </c>
      <c r="D238" s="31" t="s">
        <v>72</v>
      </c>
      <c r="E238" s="31">
        <v>7884</v>
      </c>
      <c r="F238" s="31">
        <v>637</v>
      </c>
      <c r="G238" s="31">
        <v>2</v>
      </c>
      <c r="H238" s="31">
        <v>12904</v>
      </c>
      <c r="I238" s="31">
        <v>963</v>
      </c>
      <c r="J238" s="31">
        <v>2</v>
      </c>
      <c r="K238" s="31" t="s">
        <v>1410</v>
      </c>
      <c r="L238" s="31" t="s">
        <v>1334</v>
      </c>
      <c r="M238" s="31" t="s">
        <v>65</v>
      </c>
      <c r="N238" s="31" t="s">
        <v>73</v>
      </c>
    </row>
    <row r="239" spans="1:14" x14ac:dyDescent="0.25">
      <c r="A239" s="31" t="s">
        <v>1461</v>
      </c>
      <c r="B239" s="31">
        <v>44652</v>
      </c>
      <c r="C239" s="31"/>
      <c r="D239" s="31" t="s">
        <v>29</v>
      </c>
      <c r="E239" s="31">
        <v>2929</v>
      </c>
      <c r="F239" s="31">
        <v>201</v>
      </c>
      <c r="G239" s="31">
        <v>11</v>
      </c>
      <c r="H239" s="31">
        <v>11240</v>
      </c>
      <c r="I239" s="31">
        <v>395</v>
      </c>
      <c r="J239" s="31">
        <v>12</v>
      </c>
      <c r="K239" s="31" t="s">
        <v>80</v>
      </c>
      <c r="L239" s="31" t="s">
        <v>1334</v>
      </c>
      <c r="M239" s="31" t="s">
        <v>75</v>
      </c>
      <c r="N239" s="31" t="s">
        <v>81</v>
      </c>
    </row>
    <row r="240" spans="1:14" x14ac:dyDescent="0.25">
      <c r="A240" s="31" t="s">
        <v>1461</v>
      </c>
      <c r="B240" s="31">
        <v>44652</v>
      </c>
      <c r="C240" s="31">
        <v>44653</v>
      </c>
      <c r="D240" s="31" t="s">
        <v>62</v>
      </c>
      <c r="E240" s="31">
        <v>11940</v>
      </c>
      <c r="F240" s="31">
        <v>836</v>
      </c>
      <c r="G240" s="31">
        <v>53</v>
      </c>
      <c r="H240" s="31">
        <v>21503</v>
      </c>
      <c r="I240" s="31">
        <v>1209</v>
      </c>
      <c r="J240" s="31">
        <v>53</v>
      </c>
      <c r="K240" s="31" t="s">
        <v>1389</v>
      </c>
      <c r="L240" s="31" t="s">
        <v>1334</v>
      </c>
      <c r="M240" s="31" t="s">
        <v>59</v>
      </c>
      <c r="N240" s="31" t="s">
        <v>63</v>
      </c>
    </row>
    <row r="241" spans="1:14" x14ac:dyDescent="0.25">
      <c r="A241" s="31" t="s">
        <v>1461</v>
      </c>
      <c r="B241" s="31">
        <v>44652</v>
      </c>
      <c r="C241" s="31">
        <v>44653</v>
      </c>
      <c r="D241" s="31" t="s">
        <v>48</v>
      </c>
      <c r="E241" s="31">
        <v>5679</v>
      </c>
      <c r="F241" s="31">
        <v>395</v>
      </c>
      <c r="G241" s="31">
        <v>5</v>
      </c>
      <c r="H241" s="31">
        <v>8051</v>
      </c>
      <c r="I241" s="31">
        <v>598</v>
      </c>
      <c r="J241" s="31">
        <v>5</v>
      </c>
      <c r="K241" s="31" t="s">
        <v>1361</v>
      </c>
      <c r="L241" s="31" t="s">
        <v>1334</v>
      </c>
      <c r="M241" s="31" t="s">
        <v>39</v>
      </c>
      <c r="N241" s="31" t="s">
        <v>49</v>
      </c>
    </row>
    <row r="242" spans="1:14" x14ac:dyDescent="0.25">
      <c r="A242" s="31" t="s">
        <v>1461</v>
      </c>
      <c r="B242" s="31">
        <v>44652</v>
      </c>
      <c r="C242" s="31"/>
      <c r="D242" s="31" t="s">
        <v>32</v>
      </c>
      <c r="E242" s="31">
        <v>7251</v>
      </c>
      <c r="F242" s="31">
        <v>469</v>
      </c>
      <c r="G242" s="31">
        <v>348</v>
      </c>
      <c r="H242" s="31">
        <v>28625</v>
      </c>
      <c r="I242" s="31">
        <v>1074</v>
      </c>
      <c r="J242" s="31">
        <v>358</v>
      </c>
      <c r="K242" s="31" t="s">
        <v>50</v>
      </c>
      <c r="L242" s="31" t="s">
        <v>1334</v>
      </c>
      <c r="M242" s="31" t="s">
        <v>51</v>
      </c>
      <c r="N242" s="31" t="s">
        <v>57</v>
      </c>
    </row>
    <row r="243" spans="1:14" x14ac:dyDescent="0.25">
      <c r="A243" s="31" t="s">
        <v>1461</v>
      </c>
      <c r="B243" s="31">
        <v>44652</v>
      </c>
      <c r="C243" s="31">
        <v>44653</v>
      </c>
      <c r="D243" s="31" t="s">
        <v>54</v>
      </c>
      <c r="E243" s="31">
        <v>12614</v>
      </c>
      <c r="F243" s="31">
        <v>680</v>
      </c>
      <c r="G243" s="31">
        <v>216</v>
      </c>
      <c r="H243" s="31">
        <v>22001</v>
      </c>
      <c r="I243" s="31">
        <v>1074</v>
      </c>
      <c r="J243" s="31">
        <v>216</v>
      </c>
      <c r="K243" s="31" t="s">
        <v>1365</v>
      </c>
      <c r="L243" s="31" t="s">
        <v>1334</v>
      </c>
      <c r="M243" s="31" t="s">
        <v>51</v>
      </c>
      <c r="N243" s="31" t="s">
        <v>57</v>
      </c>
    </row>
    <row r="244" spans="1:14" x14ac:dyDescent="0.25">
      <c r="A244" s="31" t="s">
        <v>1461</v>
      </c>
      <c r="B244" s="31">
        <v>44652</v>
      </c>
      <c r="C244" s="31"/>
      <c r="D244" s="31" t="s">
        <v>31</v>
      </c>
      <c r="E244" s="31">
        <v>2833</v>
      </c>
      <c r="F244" s="31">
        <v>206</v>
      </c>
      <c r="G244" s="31">
        <v>43</v>
      </c>
      <c r="H244" s="31">
        <v>11890</v>
      </c>
      <c r="I244" s="31">
        <v>404</v>
      </c>
      <c r="J244" s="31">
        <v>43</v>
      </c>
      <c r="K244" s="31" t="s">
        <v>68</v>
      </c>
      <c r="L244" s="31" t="s">
        <v>1334</v>
      </c>
      <c r="M244" s="31" t="s">
        <v>65</v>
      </c>
      <c r="N244" s="31" t="s">
        <v>73</v>
      </c>
    </row>
    <row r="245" spans="1:14" x14ac:dyDescent="0.25">
      <c r="A245" s="31" t="s">
        <v>1461</v>
      </c>
      <c r="B245" s="31">
        <v>44652</v>
      </c>
      <c r="C245" s="31"/>
      <c r="D245" s="31" t="s">
        <v>19</v>
      </c>
      <c r="E245" s="31">
        <v>10758</v>
      </c>
      <c r="F245" s="31">
        <v>768</v>
      </c>
      <c r="G245" s="31">
        <v>443</v>
      </c>
      <c r="H245" s="31">
        <v>58124</v>
      </c>
      <c r="I245" s="31">
        <v>2118</v>
      </c>
      <c r="J245" s="31">
        <v>459</v>
      </c>
      <c r="K245" s="31" t="s">
        <v>52</v>
      </c>
      <c r="L245" s="31" t="s">
        <v>1334</v>
      </c>
      <c r="M245" s="31" t="s">
        <v>51</v>
      </c>
      <c r="N245" s="31" t="s">
        <v>57</v>
      </c>
    </row>
    <row r="246" spans="1:14" x14ac:dyDescent="0.25">
      <c r="A246" s="31" t="s">
        <v>1461</v>
      </c>
      <c r="B246" s="31">
        <v>44652</v>
      </c>
      <c r="C246" s="31"/>
      <c r="D246" s="31" t="s">
        <v>9</v>
      </c>
      <c r="E246" s="31">
        <v>13001</v>
      </c>
      <c r="F246" s="31">
        <v>715</v>
      </c>
      <c r="G246" s="31">
        <v>78</v>
      </c>
      <c r="H246" s="31">
        <v>43979</v>
      </c>
      <c r="I246" s="31">
        <v>1445</v>
      </c>
      <c r="J246" s="31">
        <v>80</v>
      </c>
      <c r="K246" s="31" t="s">
        <v>94</v>
      </c>
      <c r="L246" s="31" t="s">
        <v>1334</v>
      </c>
      <c r="M246" s="31" t="s">
        <v>90</v>
      </c>
      <c r="N246" s="31" t="s">
        <v>95</v>
      </c>
    </row>
    <row r="247" spans="1:14" x14ac:dyDescent="0.25">
      <c r="A247" s="31" t="s">
        <v>1461</v>
      </c>
      <c r="B247" s="31">
        <v>44652</v>
      </c>
      <c r="C247" s="31"/>
      <c r="D247" s="31" t="s">
        <v>18</v>
      </c>
      <c r="E247" s="31">
        <v>5514</v>
      </c>
      <c r="F247" s="31">
        <v>296</v>
      </c>
      <c r="G247" s="31">
        <v>25</v>
      </c>
      <c r="H247" s="31">
        <v>16739</v>
      </c>
      <c r="I247" s="31">
        <v>495</v>
      </c>
      <c r="J247" s="31">
        <v>28</v>
      </c>
      <c r="K247" s="31" t="s">
        <v>44</v>
      </c>
      <c r="L247" s="31" t="s">
        <v>1334</v>
      </c>
      <c r="M247" s="31" t="s">
        <v>39</v>
      </c>
      <c r="N247" s="31" t="s">
        <v>49</v>
      </c>
    </row>
    <row r="248" spans="1:14" x14ac:dyDescent="0.25">
      <c r="A248" s="31" t="s">
        <v>1461</v>
      </c>
      <c r="B248" s="31">
        <v>44652</v>
      </c>
      <c r="C248" s="31"/>
      <c r="D248" s="31" t="s">
        <v>8</v>
      </c>
      <c r="E248" s="31">
        <v>1716</v>
      </c>
      <c r="F248" s="31">
        <v>131</v>
      </c>
      <c r="G248" s="31">
        <v>94</v>
      </c>
      <c r="H248" s="31">
        <v>8288</v>
      </c>
      <c r="I248" s="31">
        <v>395</v>
      </c>
      <c r="J248" s="31">
        <v>96</v>
      </c>
      <c r="K248" s="31" t="s">
        <v>76</v>
      </c>
      <c r="L248" s="31" t="s">
        <v>1334</v>
      </c>
      <c r="M248" s="31" t="s">
        <v>75</v>
      </c>
      <c r="N248" s="31" t="s">
        <v>81</v>
      </c>
    </row>
    <row r="249" spans="1:14" x14ac:dyDescent="0.25">
      <c r="A249" s="31" t="s">
        <v>1461</v>
      </c>
      <c r="B249" s="31">
        <v>44652</v>
      </c>
      <c r="C249" s="31"/>
      <c r="D249" s="31" t="s">
        <v>21</v>
      </c>
      <c r="E249" s="31">
        <v>6440</v>
      </c>
      <c r="F249" s="31">
        <v>490</v>
      </c>
      <c r="G249" s="31">
        <v>83</v>
      </c>
      <c r="H249" s="31">
        <v>31913</v>
      </c>
      <c r="I249" s="31">
        <v>1035</v>
      </c>
      <c r="J249" s="31">
        <v>86</v>
      </c>
      <c r="K249" s="31" t="s">
        <v>69</v>
      </c>
      <c r="L249" s="31" t="s">
        <v>1334</v>
      </c>
      <c r="M249" s="31" t="s">
        <v>65</v>
      </c>
      <c r="N249" s="31" t="s">
        <v>73</v>
      </c>
    </row>
    <row r="250" spans="1:14" x14ac:dyDescent="0.25">
      <c r="A250" s="31" t="s">
        <v>1461</v>
      </c>
      <c r="B250" s="31">
        <v>44652</v>
      </c>
      <c r="C250" s="31"/>
      <c r="D250" s="31" t="s">
        <v>7</v>
      </c>
      <c r="E250" s="31">
        <v>8807</v>
      </c>
      <c r="F250" s="31">
        <v>394</v>
      </c>
      <c r="G250" s="31">
        <v>5</v>
      </c>
      <c r="H250" s="31">
        <v>26883</v>
      </c>
      <c r="I250" s="31">
        <v>742</v>
      </c>
      <c r="J250" s="31">
        <v>6</v>
      </c>
      <c r="K250" s="31" t="s">
        <v>1612</v>
      </c>
      <c r="L250" s="31" t="s">
        <v>1334</v>
      </c>
      <c r="M250" s="31" t="s">
        <v>65</v>
      </c>
      <c r="N250" s="31" t="s">
        <v>73</v>
      </c>
    </row>
    <row r="251" spans="1:14" x14ac:dyDescent="0.25">
      <c r="A251" s="31" t="s">
        <v>1461</v>
      </c>
      <c r="B251" s="31">
        <v>44652</v>
      </c>
      <c r="C251" s="31"/>
      <c r="D251" s="31" t="s">
        <v>20</v>
      </c>
      <c r="E251" s="31">
        <v>7195</v>
      </c>
      <c r="F251" s="31">
        <v>489</v>
      </c>
      <c r="G251" s="31">
        <v>33</v>
      </c>
      <c r="H251" s="31">
        <v>17970</v>
      </c>
      <c r="I251" s="31">
        <v>1058</v>
      </c>
      <c r="J251" s="31">
        <v>33</v>
      </c>
      <c r="K251" s="31" t="s">
        <v>87</v>
      </c>
      <c r="L251" s="31" t="s">
        <v>1334</v>
      </c>
      <c r="M251" s="31" t="s">
        <v>83</v>
      </c>
      <c r="N251" s="31" t="s">
        <v>88</v>
      </c>
    </row>
    <row r="252" spans="1:14" x14ac:dyDescent="0.25">
      <c r="A252" s="31" t="s">
        <v>1461</v>
      </c>
      <c r="B252" s="31">
        <v>44652</v>
      </c>
      <c r="C252" s="31"/>
      <c r="D252" s="31" t="s">
        <v>10</v>
      </c>
      <c r="E252" s="31">
        <v>5764</v>
      </c>
      <c r="F252" s="31">
        <v>425</v>
      </c>
      <c r="G252" s="31">
        <v>37</v>
      </c>
      <c r="H252" s="31">
        <v>31955</v>
      </c>
      <c r="I252" s="31">
        <v>991</v>
      </c>
      <c r="J252" s="31">
        <v>39</v>
      </c>
      <c r="K252" s="31" t="s">
        <v>92</v>
      </c>
      <c r="L252" s="31" t="s">
        <v>1334</v>
      </c>
      <c r="M252" s="31" t="s">
        <v>90</v>
      </c>
      <c r="N252" s="31" t="s">
        <v>95</v>
      </c>
    </row>
    <row r="253" spans="1:14" x14ac:dyDescent="0.25">
      <c r="A253" s="31" t="s">
        <v>1461</v>
      </c>
      <c r="B253" s="31">
        <v>44652</v>
      </c>
      <c r="C253" s="31"/>
      <c r="D253" s="31" t="s">
        <v>15</v>
      </c>
      <c r="E253" s="31">
        <v>6127</v>
      </c>
      <c r="F253" s="31">
        <v>353</v>
      </c>
      <c r="G253" s="31">
        <v>233</v>
      </c>
      <c r="H253" s="31">
        <v>14307</v>
      </c>
      <c r="I253" s="31">
        <v>670</v>
      </c>
      <c r="J253" s="31">
        <v>239</v>
      </c>
      <c r="K253" s="31" t="s">
        <v>56</v>
      </c>
      <c r="L253" s="31" t="s">
        <v>1334</v>
      </c>
      <c r="M253" s="31" t="s">
        <v>51</v>
      </c>
      <c r="N253" s="31" t="s">
        <v>57</v>
      </c>
    </row>
    <row r="254" spans="1:14" x14ac:dyDescent="0.25">
      <c r="A254" s="31" t="s">
        <v>1461</v>
      </c>
      <c r="B254" s="31">
        <v>44652</v>
      </c>
      <c r="C254" s="31"/>
      <c r="D254" s="31" t="s">
        <v>13</v>
      </c>
      <c r="E254" s="31">
        <v>4225</v>
      </c>
      <c r="F254" s="31">
        <v>356</v>
      </c>
      <c r="G254" s="31">
        <v>38</v>
      </c>
      <c r="H254" s="31">
        <v>13290</v>
      </c>
      <c r="I254" s="31">
        <v>704</v>
      </c>
      <c r="J254" s="31">
        <v>38</v>
      </c>
      <c r="K254" s="31" t="s">
        <v>70</v>
      </c>
      <c r="L254" s="31" t="s">
        <v>1334</v>
      </c>
      <c r="M254" s="31" t="s">
        <v>65</v>
      </c>
      <c r="N254" s="31" t="s">
        <v>73</v>
      </c>
    </row>
    <row r="255" spans="1:14" x14ac:dyDescent="0.25">
      <c r="A255" s="31" t="s">
        <v>1461</v>
      </c>
      <c r="B255" s="31">
        <v>44652</v>
      </c>
      <c r="C255" s="31"/>
      <c r="D255" s="31" t="s">
        <v>14</v>
      </c>
      <c r="E255" s="31">
        <v>11979</v>
      </c>
      <c r="F255" s="31">
        <v>654</v>
      </c>
      <c r="G255" s="31">
        <v>312</v>
      </c>
      <c r="H255" s="31">
        <v>38791</v>
      </c>
      <c r="I255" s="31">
        <v>1447</v>
      </c>
      <c r="J255" s="31">
        <v>316</v>
      </c>
      <c r="K255" s="31" t="s">
        <v>82</v>
      </c>
      <c r="L255" s="31" t="s">
        <v>1334</v>
      </c>
      <c r="M255" s="31" t="s">
        <v>83</v>
      </c>
      <c r="N255" s="31" t="s">
        <v>88</v>
      </c>
    </row>
    <row r="256" spans="1:14" x14ac:dyDescent="0.25">
      <c r="A256" s="31" t="s">
        <v>1461</v>
      </c>
      <c r="B256" s="31">
        <v>44652</v>
      </c>
      <c r="C256" s="31"/>
      <c r="D256" s="31" t="s">
        <v>12</v>
      </c>
      <c r="E256" s="31">
        <v>4654</v>
      </c>
      <c r="F256" s="31">
        <v>309</v>
      </c>
      <c r="G256" s="31">
        <v>53</v>
      </c>
      <c r="H256" s="31">
        <v>9027</v>
      </c>
      <c r="I256" s="31">
        <v>545</v>
      </c>
      <c r="J256" s="31">
        <v>54</v>
      </c>
      <c r="K256" s="31" t="s">
        <v>86</v>
      </c>
      <c r="L256" s="31" t="s">
        <v>1334</v>
      </c>
      <c r="M256" s="31" t="s">
        <v>83</v>
      </c>
      <c r="N256" s="31" t="s">
        <v>88</v>
      </c>
    </row>
    <row r="257" spans="1:14" x14ac:dyDescent="0.25">
      <c r="A257" s="31" t="s">
        <v>1461</v>
      </c>
      <c r="B257" s="31">
        <v>44652</v>
      </c>
      <c r="C257" s="31"/>
      <c r="D257" s="31" t="s">
        <v>17</v>
      </c>
      <c r="E257" s="31">
        <v>4752</v>
      </c>
      <c r="F257" s="31">
        <v>410</v>
      </c>
      <c r="G257" s="31">
        <v>84</v>
      </c>
      <c r="H257" s="31">
        <v>8912</v>
      </c>
      <c r="I257" s="31">
        <v>677</v>
      </c>
      <c r="J257" s="31">
        <v>87</v>
      </c>
      <c r="K257" s="31" t="s">
        <v>78</v>
      </c>
      <c r="L257" s="31" t="s">
        <v>1334</v>
      </c>
      <c r="M257" s="31" t="s">
        <v>75</v>
      </c>
      <c r="N257" s="31" t="s">
        <v>81</v>
      </c>
    </row>
    <row r="258" spans="1:14" x14ac:dyDescent="0.25">
      <c r="A258" s="31" t="s">
        <v>1461</v>
      </c>
      <c r="B258" s="31">
        <v>44652</v>
      </c>
      <c r="C258" s="31"/>
      <c r="D258" s="31" t="s">
        <v>11</v>
      </c>
      <c r="E258" s="31">
        <v>5771</v>
      </c>
      <c r="F258" s="31">
        <v>315</v>
      </c>
      <c r="G258" s="31">
        <v>46</v>
      </c>
      <c r="H258" s="31">
        <v>14625</v>
      </c>
      <c r="I258" s="31">
        <v>722</v>
      </c>
      <c r="J258" s="31">
        <v>48</v>
      </c>
      <c r="K258" s="31" t="s">
        <v>55</v>
      </c>
      <c r="L258" s="31" t="s">
        <v>1334</v>
      </c>
      <c r="M258" s="31" t="s">
        <v>51</v>
      </c>
      <c r="N258" s="31" t="s">
        <v>57</v>
      </c>
    </row>
    <row r="259" spans="1:14" x14ac:dyDescent="0.25">
      <c r="A259" s="31" t="s">
        <v>1461</v>
      </c>
      <c r="B259" s="31">
        <v>44652</v>
      </c>
      <c r="C259" s="31"/>
      <c r="D259" s="31" t="s">
        <v>16</v>
      </c>
      <c r="E259" s="31">
        <v>5388</v>
      </c>
      <c r="F259" s="31">
        <v>304</v>
      </c>
      <c r="G259" s="31">
        <v>37</v>
      </c>
      <c r="H259" s="31">
        <v>18012</v>
      </c>
      <c r="I259" s="31">
        <v>639</v>
      </c>
      <c r="J259" s="31">
        <v>37</v>
      </c>
      <c r="K259" s="31" t="s">
        <v>74</v>
      </c>
      <c r="L259" s="31" t="s">
        <v>1334</v>
      </c>
      <c r="M259" s="31" t="s">
        <v>75</v>
      </c>
      <c r="N259" s="31" t="s">
        <v>81</v>
      </c>
    </row>
    <row r="260" spans="1:14" x14ac:dyDescent="0.25">
      <c r="A260" s="31" t="s">
        <v>1461</v>
      </c>
      <c r="B260" s="31">
        <v>44652</v>
      </c>
      <c r="C260" s="31"/>
      <c r="D260" s="31" t="s">
        <v>1</v>
      </c>
      <c r="E260" s="31">
        <v>7393</v>
      </c>
      <c r="F260" s="31">
        <v>334</v>
      </c>
      <c r="G260" s="31">
        <v>47</v>
      </c>
      <c r="H260" s="31">
        <v>30482</v>
      </c>
      <c r="I260" s="31">
        <v>842</v>
      </c>
      <c r="J260" s="31">
        <v>50</v>
      </c>
      <c r="K260" s="31" t="s">
        <v>1607</v>
      </c>
      <c r="L260" s="31" t="s">
        <v>1334</v>
      </c>
      <c r="M260" s="31" t="s">
        <v>39</v>
      </c>
      <c r="N260" s="31" t="s">
        <v>49</v>
      </c>
    </row>
    <row r="261" spans="1:14" x14ac:dyDescent="0.25">
      <c r="A261" s="31" t="s">
        <v>1461</v>
      </c>
      <c r="B261" s="31">
        <v>44652</v>
      </c>
      <c r="C261" s="31"/>
      <c r="D261" s="31" t="s">
        <v>26</v>
      </c>
      <c r="E261" s="31">
        <v>5615</v>
      </c>
      <c r="F261" s="31">
        <v>343</v>
      </c>
      <c r="G261" s="31">
        <v>213</v>
      </c>
      <c r="H261" s="31">
        <v>15690</v>
      </c>
      <c r="I261" s="31">
        <v>603</v>
      </c>
      <c r="J261" s="31">
        <v>229</v>
      </c>
      <c r="K261" s="31" t="s">
        <v>67</v>
      </c>
      <c r="L261" s="31" t="s">
        <v>1334</v>
      </c>
      <c r="M261" s="31" t="s">
        <v>65</v>
      </c>
      <c r="N261" s="31" t="s">
        <v>73</v>
      </c>
    </row>
    <row r="262" spans="1:14" x14ac:dyDescent="0.25">
      <c r="A262" s="31" t="s">
        <v>1461</v>
      </c>
      <c r="B262" s="31">
        <v>44652</v>
      </c>
      <c r="C262" s="31"/>
      <c r="D262" s="31" t="s">
        <v>2</v>
      </c>
      <c r="E262" s="31">
        <v>5448</v>
      </c>
      <c r="F262" s="31">
        <v>423</v>
      </c>
      <c r="G262" s="31">
        <v>158</v>
      </c>
      <c r="H262" s="31">
        <v>13057</v>
      </c>
      <c r="I262" s="31">
        <v>759</v>
      </c>
      <c r="J262" s="31">
        <v>161</v>
      </c>
      <c r="K262" s="31" t="s">
        <v>89</v>
      </c>
      <c r="L262" s="31" t="s">
        <v>1334</v>
      </c>
      <c r="M262" s="31" t="s">
        <v>90</v>
      </c>
      <c r="N262" s="31" t="s">
        <v>95</v>
      </c>
    </row>
    <row r="263" spans="1:14" x14ac:dyDescent="0.25">
      <c r="A263" s="31" t="s">
        <v>1461</v>
      </c>
      <c r="B263" s="31">
        <v>44652</v>
      </c>
      <c r="C263" s="31"/>
      <c r="D263" s="31" t="s">
        <v>27</v>
      </c>
      <c r="E263" s="31">
        <v>3134</v>
      </c>
      <c r="F263" s="31">
        <v>204</v>
      </c>
      <c r="G263" s="31">
        <v>144</v>
      </c>
      <c r="H263" s="31">
        <v>9845</v>
      </c>
      <c r="I263" s="31">
        <v>530</v>
      </c>
      <c r="J263" s="31">
        <v>148</v>
      </c>
      <c r="K263" s="31" t="s">
        <v>38</v>
      </c>
      <c r="L263" s="31" t="s">
        <v>1334</v>
      </c>
      <c r="M263" s="31" t="s">
        <v>39</v>
      </c>
      <c r="N263" s="31" t="s">
        <v>49</v>
      </c>
    </row>
    <row r="264" spans="1:14" x14ac:dyDescent="0.25">
      <c r="A264" s="31" t="s">
        <v>1461</v>
      </c>
      <c r="B264" s="31">
        <v>44652</v>
      </c>
      <c r="C264" s="31">
        <v>44653</v>
      </c>
      <c r="D264" s="31" t="s">
        <v>42</v>
      </c>
      <c r="E264" s="31">
        <v>4104</v>
      </c>
      <c r="F264" s="31">
        <v>371</v>
      </c>
      <c r="G264" s="31">
        <v>2</v>
      </c>
      <c r="H264" s="31">
        <v>6533</v>
      </c>
      <c r="I264" s="31">
        <v>588</v>
      </c>
      <c r="J264" s="31">
        <v>2</v>
      </c>
      <c r="K264" s="31" t="s">
        <v>1343</v>
      </c>
      <c r="L264" s="31" t="s">
        <v>1334</v>
      </c>
      <c r="M264" s="31" t="s">
        <v>39</v>
      </c>
      <c r="N264" s="31" t="s">
        <v>49</v>
      </c>
    </row>
    <row r="265" spans="1:14" x14ac:dyDescent="0.25">
      <c r="A265" s="31" t="s">
        <v>1461</v>
      </c>
      <c r="B265" s="31">
        <v>44652</v>
      </c>
      <c r="C265" s="31"/>
      <c r="D265" s="31" t="s">
        <v>28</v>
      </c>
      <c r="E265" s="31">
        <v>3109</v>
      </c>
      <c r="F265" s="31">
        <v>255</v>
      </c>
      <c r="G265" s="31">
        <v>145</v>
      </c>
      <c r="H265" s="31">
        <v>11000</v>
      </c>
      <c r="I265" s="31">
        <v>563</v>
      </c>
      <c r="J265" s="31">
        <v>147</v>
      </c>
      <c r="K265" s="31" t="s">
        <v>77</v>
      </c>
      <c r="L265" s="31" t="s">
        <v>1334</v>
      </c>
      <c r="M265" s="31" t="s">
        <v>75</v>
      </c>
      <c r="N265" s="31" t="s">
        <v>81</v>
      </c>
    </row>
    <row r="266" spans="1:14" x14ac:dyDescent="0.25">
      <c r="A266" s="31" t="s">
        <v>1461</v>
      </c>
      <c r="B266" s="31">
        <v>44652</v>
      </c>
      <c r="C266" s="31"/>
      <c r="D266" s="31" t="s">
        <v>0</v>
      </c>
      <c r="E266" s="31">
        <v>6285</v>
      </c>
      <c r="F266" s="31">
        <v>521</v>
      </c>
      <c r="G266" s="31">
        <v>51</v>
      </c>
      <c r="H266" s="31">
        <v>12680</v>
      </c>
      <c r="I266" s="31">
        <v>904</v>
      </c>
      <c r="J266" s="31">
        <v>51</v>
      </c>
      <c r="K266" s="31" t="s">
        <v>1615</v>
      </c>
      <c r="L266" s="31" t="s">
        <v>1334</v>
      </c>
      <c r="M266" s="31" t="s">
        <v>83</v>
      </c>
      <c r="N266" s="31" t="s">
        <v>88</v>
      </c>
    </row>
    <row r="267" spans="1:14" x14ac:dyDescent="0.25">
      <c r="A267" s="31" t="s">
        <v>1461</v>
      </c>
      <c r="B267" s="31">
        <v>44652</v>
      </c>
      <c r="C267" s="31"/>
      <c r="D267" s="31" t="s">
        <v>25</v>
      </c>
      <c r="E267" s="31">
        <v>3278</v>
      </c>
      <c r="F267" s="31">
        <v>113</v>
      </c>
      <c r="G267" s="31">
        <v>8</v>
      </c>
      <c r="H267" s="31">
        <v>8332</v>
      </c>
      <c r="I267" s="31">
        <v>212</v>
      </c>
      <c r="J267" s="31">
        <v>8</v>
      </c>
      <c r="K267" s="31" t="s">
        <v>46</v>
      </c>
      <c r="L267" s="31" t="s">
        <v>1334</v>
      </c>
      <c r="M267" s="31" t="s">
        <v>39</v>
      </c>
      <c r="N267" s="31" t="s">
        <v>49</v>
      </c>
    </row>
    <row r="268" spans="1:14" x14ac:dyDescent="0.25">
      <c r="A268" s="31" t="s">
        <v>1461</v>
      </c>
      <c r="B268" s="31">
        <v>44652</v>
      </c>
      <c r="C268" s="31"/>
      <c r="D268" s="31" t="s">
        <v>5</v>
      </c>
      <c r="E268" s="31">
        <v>11690</v>
      </c>
      <c r="F268" s="31">
        <v>729</v>
      </c>
      <c r="G268" s="31">
        <v>313</v>
      </c>
      <c r="H268" s="31">
        <v>52670</v>
      </c>
      <c r="I268" s="31">
        <v>1526</v>
      </c>
      <c r="J268" s="31">
        <v>324</v>
      </c>
      <c r="K268" s="31" t="s">
        <v>64</v>
      </c>
      <c r="L268" s="31" t="s">
        <v>1334</v>
      </c>
      <c r="M268" s="31" t="s">
        <v>65</v>
      </c>
      <c r="N268" s="31" t="s">
        <v>73</v>
      </c>
    </row>
    <row r="269" spans="1:14" x14ac:dyDescent="0.25">
      <c r="A269" s="31" t="s">
        <v>1461</v>
      </c>
      <c r="B269" s="31">
        <v>44652</v>
      </c>
      <c r="C269" s="31"/>
      <c r="D269" s="31" t="s">
        <v>22</v>
      </c>
      <c r="E269" s="31">
        <v>6674</v>
      </c>
      <c r="F269" s="31">
        <v>387</v>
      </c>
      <c r="G269" s="31">
        <v>13</v>
      </c>
      <c r="H269" s="31">
        <v>19910</v>
      </c>
      <c r="I269" s="31">
        <v>777</v>
      </c>
      <c r="J269" s="31">
        <v>14</v>
      </c>
      <c r="K269" s="31" t="s">
        <v>40</v>
      </c>
      <c r="L269" s="31" t="s">
        <v>1334</v>
      </c>
      <c r="M269" s="31" t="s">
        <v>39</v>
      </c>
      <c r="N269" s="31" t="s">
        <v>49</v>
      </c>
    </row>
    <row r="270" spans="1:14" x14ac:dyDescent="0.25">
      <c r="A270" s="31" t="s">
        <v>1461</v>
      </c>
      <c r="B270" s="31">
        <v>44652</v>
      </c>
      <c r="C270" s="31"/>
      <c r="D270" s="31" t="s">
        <v>6</v>
      </c>
      <c r="E270" s="31">
        <v>8356</v>
      </c>
      <c r="F270" s="31">
        <v>766</v>
      </c>
      <c r="G270" s="31">
        <v>518</v>
      </c>
      <c r="H270" s="31">
        <v>24745</v>
      </c>
      <c r="I270" s="31">
        <v>1485</v>
      </c>
      <c r="J270" s="31">
        <v>541</v>
      </c>
      <c r="K270" s="31" t="s">
        <v>60</v>
      </c>
      <c r="L270" s="31" t="s">
        <v>1334</v>
      </c>
      <c r="M270" s="31" t="s">
        <v>59</v>
      </c>
      <c r="N270" s="31" t="s">
        <v>63</v>
      </c>
    </row>
    <row r="271" spans="1:14" x14ac:dyDescent="0.25">
      <c r="A271" s="31" t="s">
        <v>1461</v>
      </c>
      <c r="B271" s="31">
        <v>44652</v>
      </c>
      <c r="C271" s="31"/>
      <c r="D271" s="31" t="s">
        <v>23</v>
      </c>
      <c r="E271" s="31">
        <v>12058</v>
      </c>
      <c r="F271" s="31">
        <v>838</v>
      </c>
      <c r="G271" s="31">
        <v>4</v>
      </c>
      <c r="H271" s="31">
        <v>37547</v>
      </c>
      <c r="I271" s="31">
        <v>1622</v>
      </c>
      <c r="J271" s="31">
        <v>4</v>
      </c>
      <c r="K271" s="31" t="s">
        <v>79</v>
      </c>
      <c r="L271" s="31" t="s">
        <v>1334</v>
      </c>
      <c r="M271" s="31" t="s">
        <v>75</v>
      </c>
      <c r="N271" s="31" t="s">
        <v>81</v>
      </c>
    </row>
    <row r="272" spans="1:14" x14ac:dyDescent="0.25">
      <c r="A272" s="31" t="s">
        <v>1461</v>
      </c>
      <c r="B272" s="31">
        <v>44652</v>
      </c>
      <c r="C272" s="31"/>
      <c r="D272" s="31" t="s">
        <v>3</v>
      </c>
      <c r="E272" s="31">
        <v>7937</v>
      </c>
      <c r="F272" s="31">
        <v>706</v>
      </c>
      <c r="G272" s="31">
        <v>79</v>
      </c>
      <c r="H272" s="31">
        <v>45337</v>
      </c>
      <c r="I272" s="31">
        <v>2404</v>
      </c>
      <c r="J272" s="31">
        <v>81</v>
      </c>
      <c r="K272" s="31" t="s">
        <v>58</v>
      </c>
      <c r="L272" s="31" t="s">
        <v>1334</v>
      </c>
      <c r="M272" s="31" t="s">
        <v>59</v>
      </c>
      <c r="N272" s="31" t="s">
        <v>63</v>
      </c>
    </row>
    <row r="273" spans="1:14" x14ac:dyDescent="0.25">
      <c r="A273" s="31" t="s">
        <v>1461</v>
      </c>
      <c r="B273" s="31">
        <v>44652</v>
      </c>
      <c r="C273" s="31"/>
      <c r="D273" s="31" t="s">
        <v>24</v>
      </c>
      <c r="E273" s="31">
        <v>4796</v>
      </c>
      <c r="F273" s="31">
        <v>223</v>
      </c>
      <c r="G273" s="31">
        <v>161</v>
      </c>
      <c r="H273" s="31">
        <v>19256</v>
      </c>
      <c r="I273" s="31">
        <v>553</v>
      </c>
      <c r="J273" s="31">
        <v>168</v>
      </c>
      <c r="K273" s="31" t="s">
        <v>93</v>
      </c>
      <c r="L273" s="31" t="s">
        <v>1334</v>
      </c>
      <c r="M273" s="31" t="s">
        <v>90</v>
      </c>
      <c r="N273" s="31" t="s">
        <v>95</v>
      </c>
    </row>
    <row r="274" spans="1:14" x14ac:dyDescent="0.25">
      <c r="A274" s="31" t="s">
        <v>1461</v>
      </c>
      <c r="B274" s="31">
        <v>44652</v>
      </c>
      <c r="C274" s="31"/>
      <c r="D274" s="31" t="s">
        <v>4</v>
      </c>
      <c r="E274" s="31">
        <v>6409</v>
      </c>
      <c r="F274" s="31">
        <v>538</v>
      </c>
      <c r="G274" s="31">
        <v>304</v>
      </c>
      <c r="H274" s="31">
        <v>11971</v>
      </c>
      <c r="I274" s="31">
        <v>843</v>
      </c>
      <c r="J274" s="31">
        <v>316</v>
      </c>
      <c r="K274" s="31" t="s">
        <v>1530</v>
      </c>
      <c r="L274" s="31" t="s">
        <v>1334</v>
      </c>
      <c r="M274" s="31" t="s">
        <v>90</v>
      </c>
      <c r="N274" s="31" t="s">
        <v>95</v>
      </c>
    </row>
  </sheetData>
  <pageMargins left="0.7" right="0.7" top="0.75" bottom="0.75" header="0.3" footer="0.3"/>
  <tableParts count="1">
    <tablePart r:id="rId1"/>
  </tablePart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Sheet8"/>
  <dimension ref="A3:Q24"/>
  <sheetViews>
    <sheetView topLeftCell="A4" workbookViewId="0">
      <selection activeCell="C14" sqref="C14"/>
    </sheetView>
  </sheetViews>
  <sheetFormatPr defaultRowHeight="15" x14ac:dyDescent="0.25"/>
  <cols>
    <col min="1" max="1" width="52.42578125" bestFit="1" customWidth="1"/>
    <col min="2" max="2" width="11.28515625" bestFit="1" customWidth="1"/>
    <col min="3" max="3" width="11.7109375" bestFit="1" customWidth="1"/>
    <col min="5" max="5" width="11.140625" bestFit="1" customWidth="1"/>
    <col min="6" max="6" width="11.42578125" bestFit="1" customWidth="1"/>
    <col min="7" max="17" width="10.7109375" bestFit="1" customWidth="1"/>
  </cols>
  <sheetData>
    <row r="3" spans="1:17" x14ac:dyDescent="0.25">
      <c r="A3" t="str">
        <f>Control!O3</f>
        <v>F86074</v>
      </c>
    </row>
    <row r="4" spans="1:17" x14ac:dyDescent="0.25">
      <c r="F4" s="137">
        <v>44317</v>
      </c>
      <c r="G4" s="137">
        <v>44348</v>
      </c>
      <c r="H4" s="137">
        <v>44378</v>
      </c>
      <c r="I4" s="137">
        <v>44409</v>
      </c>
      <c r="J4" s="137">
        <v>44440</v>
      </c>
      <c r="K4" s="137">
        <v>44470</v>
      </c>
      <c r="L4" s="137">
        <v>44501</v>
      </c>
      <c r="M4" s="137">
        <v>44531</v>
      </c>
      <c r="N4" s="137">
        <v>44562</v>
      </c>
      <c r="O4" s="137">
        <v>44593</v>
      </c>
      <c r="P4" s="137">
        <v>44621</v>
      </c>
      <c r="Q4" s="137">
        <v>44652</v>
      </c>
    </row>
    <row r="5" spans="1:17" x14ac:dyDescent="0.25">
      <c r="E5" t="s">
        <v>1474</v>
      </c>
      <c r="F5" s="47" t="e">
        <f>IF((C13/B13) = "#DIV/0!", "#N/A", C13/B13)</f>
        <v>#DIV/0!</v>
      </c>
      <c r="G5" s="47" t="e">
        <f>C14/B14</f>
        <v>#DIV/0!</v>
      </c>
      <c r="H5" s="47" t="e">
        <f>C15/B15</f>
        <v>#DIV/0!</v>
      </c>
      <c r="I5" s="47" t="e">
        <f>C16/B16</f>
        <v>#DIV/0!</v>
      </c>
      <c r="J5" s="47" t="e">
        <f>C17/B17</f>
        <v>#DIV/0!</v>
      </c>
      <c r="K5" s="47">
        <f>C18/B18</f>
        <v>4.1716328963051254E-2</v>
      </c>
      <c r="L5" s="47">
        <f>C19/B19</f>
        <v>4.1816009557945039E-2</v>
      </c>
      <c r="M5" s="47">
        <f>C20/B20</f>
        <v>4.5454545454545456E-2</v>
      </c>
      <c r="N5" s="47">
        <f>C21/B21</f>
        <v>4.9528301886792456E-2</v>
      </c>
      <c r="O5" s="47">
        <f>C22/B22</f>
        <v>5.6804733727810648E-2</v>
      </c>
      <c r="P5" s="47">
        <f>C23/B23</f>
        <v>5.8542413381123058E-2</v>
      </c>
      <c r="Q5" s="47">
        <f>C24/B24</f>
        <v>6.3397129186602869E-2</v>
      </c>
    </row>
    <row r="6" spans="1:17" x14ac:dyDescent="0.25">
      <c r="E6" t="s">
        <v>1475</v>
      </c>
      <c r="F6" s="49">
        <f>E$13</f>
        <v>0</v>
      </c>
      <c r="G6" s="49">
        <f>E14</f>
        <v>0</v>
      </c>
      <c r="H6" s="49">
        <f>E15</f>
        <v>0</v>
      </c>
      <c r="I6" s="49">
        <f>E16</f>
        <v>0</v>
      </c>
      <c r="J6" s="49">
        <f>E17</f>
        <v>0</v>
      </c>
      <c r="K6" s="49">
        <f>E18</f>
        <v>35</v>
      </c>
      <c r="L6" s="49">
        <f>E19</f>
        <v>35</v>
      </c>
      <c r="M6" s="49">
        <f>E20</f>
        <v>38</v>
      </c>
      <c r="N6" s="49">
        <f>E21</f>
        <v>42</v>
      </c>
      <c r="O6" s="49">
        <f>E22</f>
        <v>48</v>
      </c>
      <c r="P6" s="49">
        <f>E23</f>
        <v>49</v>
      </c>
      <c r="Q6" s="49">
        <f>E24</f>
        <v>53</v>
      </c>
    </row>
    <row r="7" spans="1:17" ht="15.75" thickBot="1" x14ac:dyDescent="0.3">
      <c r="G7" s="48"/>
    </row>
    <row r="8" spans="1:17" x14ac:dyDescent="0.25">
      <c r="G8" s="50" t="s">
        <v>1477</v>
      </c>
      <c r="H8" s="51"/>
    </row>
    <row r="9" spans="1:17" x14ac:dyDescent="0.25">
      <c r="G9" s="52">
        <f>MAX(WF_T2_DM_DATA[Rel_D])</f>
        <v>44652</v>
      </c>
      <c r="H9" s="53"/>
    </row>
    <row r="10" spans="1:17" ht="15.75" thickBot="1" x14ac:dyDescent="0.3">
      <c r="G10" s="54"/>
      <c r="H10" s="55"/>
    </row>
    <row r="11" spans="1:17" x14ac:dyDescent="0.25">
      <c r="A11" t="s">
        <v>1473</v>
      </c>
      <c r="B11" t="s">
        <v>1470</v>
      </c>
      <c r="E11" t="s">
        <v>1471</v>
      </c>
    </row>
    <row r="12" spans="1:17" x14ac:dyDescent="0.25">
      <c r="B12" t="s">
        <v>1468</v>
      </c>
      <c r="C12" t="s">
        <v>1469</v>
      </c>
      <c r="E12" t="s">
        <v>1472</v>
      </c>
    </row>
    <row r="13" spans="1:17" x14ac:dyDescent="0.25">
      <c r="A13" s="40">
        <v>44317</v>
      </c>
      <c r="B13">
        <f>IF(COUNTA($A$13:A13)&lt;=MATCH($G$9,$A$13:$A$24,0),SUMIFS(WF_T2_DM_DATA[T2 Diabetes (currently registered)],WF_T2_DM_DATA[Rel_D],Sheet1!$A13,WF_T2_DM_DATA[OrgID],Sheet1!$A$3),NA())</f>
        <v>0</v>
      </c>
      <c r="C13">
        <f>IF(COUNTA($A$13:A13)&lt;=MATCH($G$9,$A$13:$A$24,0),SUMIFS(WF_T2_DM_DATA[Diabetes care plan agreed (currently registered)],WF_T2_DM_DATA[Rel_D],Sheet1!$A13,WF_T2_DM_DATA[OrgID],Sheet1!$A$3),NA())</f>
        <v>0</v>
      </c>
      <c r="E13">
        <f>IF(COUNTA($A$13:A13)&lt;=MATCH($G$9,$A$13:$A$24,0),SUMIFS(WF_T2_DM_DATA[Diabetes care plan agreed (L/D)],WF_T2_DM_DATA[Rel_D],Sheet1!$A13,WF_T2_DM_DATA[OrgID],Sheet1!$A$3),NA())</f>
        <v>0</v>
      </c>
    </row>
    <row r="14" spans="1:17" x14ac:dyDescent="0.25">
      <c r="A14" s="32">
        <v>44348</v>
      </c>
      <c r="B14">
        <f>IF(COUNTA($A$13:A14)&lt;=MATCH($G$9,$A$13:$A$24,0),SUMIFS(WF_T2_DM_DATA[T2 Diabetes (currently registered)],WF_T2_DM_DATA[Rel_D],Sheet1!$A14,WF_T2_DM_DATA[OrgID],Sheet1!$A$3),NA())</f>
        <v>0</v>
      </c>
      <c r="C14">
        <f>IF(COUNTA($A$13:A14)&lt;=MATCH($G$9,$A$13:$A$24,0),SUMIFS(WF_T2_DM_DATA[Diabetes care plan agreed (currently registered)],WF_T2_DM_DATA[Rel_D],Sheet1!$A14,WF_T2_DM_DATA[OrgID],Sheet1!$A$3),NA())</f>
        <v>0</v>
      </c>
      <c r="E14">
        <f>IF(COUNTA($A$13:A14)&lt;=MATCH($G$9,$A$13:$A$24,0),SUMIFS(WF_T2_DM_DATA[Diabetes care plan agreed (L/D)],WF_T2_DM_DATA[Rel_D],Sheet1!$A14,WF_T2_DM_DATA[OrgID],Sheet1!$A$3),NA())</f>
        <v>0</v>
      </c>
    </row>
    <row r="15" spans="1:17" x14ac:dyDescent="0.25">
      <c r="A15" s="32">
        <v>44378</v>
      </c>
      <c r="B15">
        <f>IF(COUNTA($A$13:A15)&lt;=MATCH($G$9,$A$13:$A$24,0),SUMIFS(WF_T2_DM_DATA[T2 Diabetes (currently registered)],WF_T2_DM_DATA[Rel_D],Sheet1!$A15,WF_T2_DM_DATA[OrgID],Sheet1!$A$3),NA())</f>
        <v>0</v>
      </c>
      <c r="C15">
        <f>IF(COUNTA($A$13:A15)&lt;=MATCH($G$9,$A$13:$A$24,0),SUMIFS(WF_T2_DM_DATA[Diabetes care plan agreed (currently registered)],WF_T2_DM_DATA[Rel_D],Sheet1!$A15,WF_T2_DM_DATA[OrgID],Sheet1!$A$3),NA())</f>
        <v>0</v>
      </c>
      <c r="E15">
        <f>IF(COUNTA($A$13:A15)&lt;=MATCH($G$9,$A$13:$A$24,0),SUMIFS(WF_T2_DM_DATA[Diabetes care plan agreed (L/D)],WF_T2_DM_DATA[Rel_D],Sheet1!$A15,WF_T2_DM_DATA[OrgID],Sheet1!$A$3),NA())</f>
        <v>0</v>
      </c>
    </row>
    <row r="16" spans="1:17" x14ac:dyDescent="0.25">
      <c r="A16" s="32">
        <v>44409</v>
      </c>
      <c r="B16">
        <f>IF(COUNTA($A$13:A16)&lt;=MATCH($G$9,$A$13:$A$24,0),SUMIFS(WF_T2_DM_DATA[T2 Diabetes (currently registered)],WF_T2_DM_DATA[Rel_D],Sheet1!$A16,WF_T2_DM_DATA[OrgID],Sheet1!$A$3),NA())</f>
        <v>0</v>
      </c>
      <c r="C16">
        <f>IF(COUNTA($A$13:A16)&lt;=MATCH($G$9,$A$13:$A$24,0),SUMIFS(WF_T2_DM_DATA[Diabetes care plan agreed (currently registered)],WF_T2_DM_DATA[Rel_D],Sheet1!$A16,WF_T2_DM_DATA[OrgID],Sheet1!$A$3),NA())</f>
        <v>0</v>
      </c>
      <c r="E16">
        <f>IF(COUNTA($A$13:A16)&lt;=MATCH($G$9,$A$13:$A$24,0),SUMIFS(WF_T2_DM_DATA[Diabetes care plan agreed (L/D)],WF_T2_DM_DATA[Rel_D],Sheet1!$A16,WF_T2_DM_DATA[OrgID],Sheet1!$A$3),NA())</f>
        <v>0</v>
      </c>
    </row>
    <row r="17" spans="1:5" x14ac:dyDescent="0.25">
      <c r="A17" s="32">
        <v>44440</v>
      </c>
      <c r="B17">
        <f>IF(COUNTA($A$13:A17)&lt;=MATCH($G$9,$A$13:$A$24,0),SUMIFS(WF_T2_DM_DATA[T2 Diabetes (currently registered)],WF_T2_DM_DATA[Rel_D],Sheet1!$A17,WF_T2_DM_DATA[OrgID],Sheet1!$A$3),NA())</f>
        <v>0</v>
      </c>
      <c r="C17">
        <f>IF(COUNTA($A$13:A17)&lt;=MATCH($G$9,$A$13:$A$24,0),SUMIFS(WF_T2_DM_DATA[Diabetes care plan agreed (currently registered)],WF_T2_DM_DATA[Rel_D],Sheet1!$A17,WF_T2_DM_DATA[OrgID],Sheet1!$A$3),NA())</f>
        <v>0</v>
      </c>
      <c r="E17">
        <f>IF(COUNTA($A$13:A17)&lt;=MATCH($G$9,$A$13:$A$24,0),SUMIFS(WF_T2_DM_DATA[Diabetes care plan agreed (L/D)],WF_T2_DM_DATA[Rel_D],Sheet1!$A17,WF_T2_DM_DATA[OrgID],Sheet1!$A$3),NA())</f>
        <v>0</v>
      </c>
    </row>
    <row r="18" spans="1:5" x14ac:dyDescent="0.25">
      <c r="A18" s="32">
        <v>44470</v>
      </c>
      <c r="B18">
        <f>IF(COUNTA($A$13:A18)&lt;=MATCH($G$9,$A$13:$A$24,0),SUMIFS(WF_T2_DM_DATA[T2 Diabetes (currently registered)],WF_T2_DM_DATA[Rel_D],Sheet1!$A18,WF_T2_DM_DATA[OrgID],Sheet1!$A$3),NA())</f>
        <v>839</v>
      </c>
      <c r="C18">
        <f>IF(COUNTA($A$13:A18)&lt;=MATCH($G$9,$A$13:$A$24,0),SUMIFS(WF_T2_DM_DATA[Diabetes care plan agreed (currently registered)],WF_T2_DM_DATA[Rel_D],Sheet1!$A18,WF_T2_DM_DATA[OrgID],Sheet1!$A$3),NA())</f>
        <v>35</v>
      </c>
      <c r="E18">
        <f>IF(COUNTA($A$13:A18)&lt;=MATCH($G$9,$A$13:$A$24,0),SUMIFS(WF_T2_DM_DATA[Diabetes care plan agreed (L/D)],WF_T2_DM_DATA[Rel_D],Sheet1!$A18,WF_T2_DM_DATA[OrgID],Sheet1!$A$3),NA())</f>
        <v>35</v>
      </c>
    </row>
    <row r="19" spans="1:5" x14ac:dyDescent="0.25">
      <c r="A19" s="32">
        <v>44501</v>
      </c>
      <c r="B19">
        <f>IF(COUNTA($A$13:A19)&lt;=MATCH($G$9,$A$13:$A$24,0),SUMIFS(WF_T2_DM_DATA[T2 Diabetes (currently registered)],WF_T2_DM_DATA[Rel_D],Sheet1!$A19,WF_T2_DM_DATA[OrgID],Sheet1!$A$3),NA())</f>
        <v>837</v>
      </c>
      <c r="C19">
        <f>IF(COUNTA($A$13:A19)&lt;=MATCH($G$9,$A$13:$A$24,0),SUMIFS(WF_T2_DM_DATA[Diabetes care plan agreed (currently registered)],WF_T2_DM_DATA[Rel_D],Sheet1!$A19,WF_T2_DM_DATA[OrgID],Sheet1!$A$3),NA())</f>
        <v>35</v>
      </c>
      <c r="E19">
        <f>IF(COUNTA($A$13:A19)&lt;=MATCH($G$9,$A$13:$A$24,0),SUMIFS(WF_T2_DM_DATA[Diabetes care plan agreed (L/D)],WF_T2_DM_DATA[Rel_D],Sheet1!$A19,WF_T2_DM_DATA[OrgID],Sheet1!$A$3),NA())</f>
        <v>35</v>
      </c>
    </row>
    <row r="20" spans="1:5" x14ac:dyDescent="0.25">
      <c r="A20" s="32">
        <v>44531</v>
      </c>
      <c r="B20">
        <f>IF(COUNTA($A$13:A20)&lt;=MATCH($G$9,$A$13:$A$24,0),SUMIFS(WF_T2_DM_DATA[T2 Diabetes (currently registered)],WF_T2_DM_DATA[Rel_D],Sheet1!$A20,WF_T2_DM_DATA[OrgID],Sheet1!$A$3),NA())</f>
        <v>836</v>
      </c>
      <c r="C20">
        <f>IF(COUNTA($A$13:A20)&lt;=MATCH($G$9,$A$13:$A$24,0),SUMIFS(WF_T2_DM_DATA[Diabetes care plan agreed (currently registered)],WF_T2_DM_DATA[Rel_D],Sheet1!$A20,WF_T2_DM_DATA[OrgID],Sheet1!$A$3),NA())</f>
        <v>38</v>
      </c>
      <c r="E20">
        <f>IF(COUNTA($A$13:A20)&lt;=MATCH($G$9,$A$13:$A$24,0),SUMIFS(WF_T2_DM_DATA[Diabetes care plan agreed (L/D)],WF_T2_DM_DATA[Rel_D],Sheet1!$A20,WF_T2_DM_DATA[OrgID],Sheet1!$A$3),NA())</f>
        <v>38</v>
      </c>
    </row>
    <row r="21" spans="1:5" x14ac:dyDescent="0.25">
      <c r="A21" s="32">
        <v>44562</v>
      </c>
      <c r="B21">
        <f>IF(COUNTA($A$13:A21)&lt;=MATCH($G$9,$A$13:$A$24,0),SUMIFS(WF_T2_DM_DATA[T2 Diabetes (currently registered)],WF_T2_DM_DATA[Rel_D],Sheet1!$A21,WF_T2_DM_DATA[OrgID],Sheet1!$A$3),NA())</f>
        <v>848</v>
      </c>
      <c r="C21">
        <f>IF(COUNTA($A$13:A21)&lt;=MATCH($G$9,$A$13:$A$24,0),SUMIFS(WF_T2_DM_DATA[Diabetes care plan agreed (currently registered)],WF_T2_DM_DATA[Rel_D],Sheet1!$A21,WF_T2_DM_DATA[OrgID],Sheet1!$A$3),NA())</f>
        <v>42</v>
      </c>
      <c r="E21">
        <f>IF(COUNTA($A$13:A21)&lt;=MATCH($G$9,$A$13:$A$24,0),SUMIFS(WF_T2_DM_DATA[Diabetes care plan agreed (L/D)],WF_T2_DM_DATA[Rel_D],Sheet1!$A21,WF_T2_DM_DATA[OrgID],Sheet1!$A$3),NA())</f>
        <v>42</v>
      </c>
    </row>
    <row r="22" spans="1:5" x14ac:dyDescent="0.25">
      <c r="A22" s="32">
        <v>44593</v>
      </c>
      <c r="B22">
        <f>IF(COUNTA($A$13:A22)&lt;=MATCH($G$9,$A$13:$A$24,0),SUMIFS(WF_T2_DM_DATA[T2 Diabetes (currently registered)],WF_T2_DM_DATA[Rel_D],Sheet1!$A22,WF_T2_DM_DATA[OrgID],Sheet1!$A$3),NA())</f>
        <v>845</v>
      </c>
      <c r="C22">
        <f>IF(COUNTA($A$13:A22)&lt;=MATCH($G$9,$A$13:$A$24,0),SUMIFS(WF_T2_DM_DATA[Diabetes care plan agreed (currently registered)],WF_T2_DM_DATA[Rel_D],Sheet1!$A22,WF_T2_DM_DATA[OrgID],Sheet1!$A$3),NA())</f>
        <v>48</v>
      </c>
      <c r="E22">
        <f>IF(COUNTA($A$13:A22)&lt;=MATCH($G$9,$A$13:$A$24,0),SUMIFS(WF_T2_DM_DATA[Diabetes care plan agreed (L/D)],WF_T2_DM_DATA[Rel_D],Sheet1!$A22,WF_T2_DM_DATA[OrgID],Sheet1!$A$3),NA())</f>
        <v>48</v>
      </c>
    </row>
    <row r="23" spans="1:5" x14ac:dyDescent="0.25">
      <c r="A23" s="32">
        <v>44621</v>
      </c>
      <c r="B23">
        <f>IF(COUNTA($A$13:A23)&lt;=MATCH($G$9,$A$13:$A$24,0),SUMIFS(WF_T2_DM_DATA[T2 Diabetes (currently registered)],WF_T2_DM_DATA[Rel_D],Sheet1!$A23,WF_T2_DM_DATA[OrgID],Sheet1!$A$3),NA())</f>
        <v>837</v>
      </c>
      <c r="C23">
        <f>IF(COUNTA($A$13:A23)&lt;=MATCH($G$9,$A$13:$A$24,0),SUMIFS(WF_T2_DM_DATA[Diabetes care plan agreed (currently registered)],WF_T2_DM_DATA[Rel_D],Sheet1!$A23,WF_T2_DM_DATA[OrgID],Sheet1!$A$3),NA())</f>
        <v>49</v>
      </c>
      <c r="E23">
        <f>IF(COUNTA($A$13:A23)&lt;=MATCH($G$9,$A$13:$A$24,0),SUMIFS(WF_T2_DM_DATA[Diabetes care plan agreed (L/D)],WF_T2_DM_DATA[Rel_D],Sheet1!$A23,WF_T2_DM_DATA[OrgID],Sheet1!$A$3),NA())</f>
        <v>49</v>
      </c>
    </row>
    <row r="24" spans="1:5" x14ac:dyDescent="0.25">
      <c r="A24" s="32">
        <v>44652</v>
      </c>
      <c r="B24">
        <f>IF(COUNTA($A$13:A24)&lt;=MATCH($G$9,$A$13:$A$24,0),SUMIFS(WF_T2_DM_DATA[T2 Diabetes (currently registered)],WF_T2_DM_DATA[Rel_D],Sheet1!$A24,WF_T2_DM_DATA[OrgID],Sheet1!$A$3),NA())</f>
        <v>836</v>
      </c>
      <c r="C24">
        <f>IF(COUNTA($A$13:A24)&lt;=MATCH($G$9,$A$13:$A$24,0),SUMIFS(WF_T2_DM_DATA[Diabetes care plan agreed (currently registered)],WF_T2_DM_DATA[Rel_D],Sheet1!$A24,WF_T2_DM_DATA[OrgID],Sheet1!$A$3),NA())</f>
        <v>53</v>
      </c>
      <c r="E24">
        <f>IF(COUNTA($A$13:A24)&lt;=MATCH($G$9,$A$13:$A$24,0),SUMIFS(WF_T2_DM_DATA[Diabetes care plan agreed (L/D)],WF_T2_DM_DATA[Rel_D],Sheet1!$A24,WF_T2_DM_DATA[OrgID],Sheet1!$A$3),NA())</f>
        <v>53</v>
      </c>
    </row>
  </sheetData>
  <pageMargins left="0.7" right="0.7" top="0.75" bottom="0.75" header="0.3" footer="0.3"/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d5efd484-15aa-41a0-83f6-0646502cb6d6">
      <Value>1</Value>
    </TaxCatchAll>
    <QMULInformationClassificationTaxHTField0 xmlns="http://schemas.microsoft.com/sharepoint/v3">
      <Terms xmlns="http://schemas.microsoft.com/office/infopath/2007/PartnerControls">
        <TermInfo xmlns="http://schemas.microsoft.com/office/infopath/2007/PartnerControls">
          <TermName xmlns="http://schemas.microsoft.com/office/infopath/2007/PartnerControls">Protect</TermName>
          <TermId xmlns="http://schemas.microsoft.com/office/infopath/2007/PartnerControls">9124d8d9-0c1c-41e9-aa14-aba001e9a028</TermId>
        </TermInfo>
      </Terms>
    </QMULInformationClassificationTaxHTField0>
    <TaxKeywordTaxHTField xmlns="d5efd484-15aa-41a0-83f6-0646502cb6d6">
      <Terms xmlns="http://schemas.microsoft.com/office/infopath/2007/PartnerControls"/>
    </TaxKeywordTaxHTField>
    <QMULSchoolTaxHTField0 xmlns="http://schemas.microsoft.com/sharepoint/v3">
      <Terms xmlns="http://schemas.microsoft.com/office/infopath/2007/PartnerControls"/>
    </QMULSchoolTaxHTField0>
    <QMULDocumentTypeTaxHTField0 xmlns="http://schemas.microsoft.com/sharepoint/v3">
      <Terms xmlns="http://schemas.microsoft.com/office/infopath/2007/PartnerControls"/>
    </QMULDocumentTypeTaxHTField0>
    <QMULReviewDate xmlns="http://schemas.microsoft.com/sharepoint/v3" xsi:nil="true"/>
    <QMULOwner xmlns="http://schemas.microsoft.com/sharepoint/v3">
      <UserInfo>
        <DisplayName/>
        <AccountId xsi:nil="true"/>
        <AccountType/>
      </UserInfo>
    </QMULOwner>
    <QMULDepartmentTaxHTField0 xmlns="http://schemas.microsoft.com/sharepoint/v3">
      <Terms xmlns="http://schemas.microsoft.com/office/infopath/2007/PartnerControls"/>
    </QMULDepartmentTaxHTField0>
    <QMULAcademicYear xmlns="http://schemas.microsoft.com/sharepoint/v3" xsi:nil="true"/>
    <QMULLocationTaxHTField0 xmlns="http://schemas.microsoft.com/sharepoint/v3">
      <Terms xmlns="http://schemas.microsoft.com/office/infopath/2007/PartnerControls"/>
    </QMULLocationTaxHTField0>
    <QMULDocumentStatusTaxHTField0 xmlns="http://schemas.microsoft.com/sharepoint/v3">
      <Terms xmlns="http://schemas.microsoft.com/office/infopath/2007/PartnerControls"/>
    </QMULDocumentStatusTaxHTField0>
    <QMULProject xmlns="http://schemas.microsoft.com/sharepoint/v3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QMUL Document" ma:contentTypeID="0x0101005EA864BF41DF8A41860E925F5B29BCF500F553BF34473073438DF49462F72B571E" ma:contentTypeVersion="29" ma:contentTypeDescription="" ma:contentTypeScope="" ma:versionID="dae64be7dbe978c25200ba8eefe331b3">
  <xsd:schema xmlns:xsd="http://www.w3.org/2001/XMLSchema" xmlns:xs="http://www.w3.org/2001/XMLSchema" xmlns:p="http://schemas.microsoft.com/office/2006/metadata/properties" xmlns:ns1="http://schemas.microsoft.com/sharepoint/v3" xmlns:ns2="d5efd484-15aa-41a0-83f6-0646502cb6d6" xmlns:ns3="f995a362-f1ea-4f36-a838-e742602ff8dc" xmlns:ns4="97028615-ed06-4374-97e7-2451ae5b7b94" targetNamespace="http://schemas.microsoft.com/office/2006/metadata/properties" ma:root="true" ma:fieldsID="5391e764273d9f8e1121cc67f54bbb77" ns1:_="" ns2:_="" ns3:_="" ns4:_="">
    <xsd:import namespace="http://schemas.microsoft.com/sharepoint/v3"/>
    <xsd:import namespace="d5efd484-15aa-41a0-83f6-0646502cb6d6"/>
    <xsd:import namespace="f995a362-f1ea-4f36-a838-e742602ff8dc"/>
    <xsd:import namespace="97028615-ed06-4374-97e7-2451ae5b7b94"/>
    <xsd:element name="properties">
      <xsd:complexType>
        <xsd:sequence>
          <xsd:element name="documentManagement">
            <xsd:complexType>
              <xsd:all>
                <xsd:element ref="ns1:QMULDocumentStatusTaxHTField0" minOccurs="0"/>
                <xsd:element ref="ns1:QMULDepartmentTaxHTField0" minOccurs="0"/>
                <xsd:element ref="ns1:QMULSchoolTaxHTField0" minOccurs="0"/>
                <xsd:element ref="ns1:QMULDocumentTypeTaxHTField0" minOccurs="0"/>
                <xsd:element ref="ns1:QMULLocationTaxHTField0" minOccurs="0"/>
                <xsd:element ref="ns1:QMULInformationClassificationTaxHTField0" minOccurs="0"/>
                <xsd:element ref="ns1:QMULAcademicYear" minOccurs="0"/>
                <xsd:element ref="ns1:QMULProject" minOccurs="0"/>
                <xsd:element ref="ns1:QMULReviewDate" minOccurs="0"/>
                <xsd:element ref="ns1:QMULOwner" minOccurs="0"/>
                <xsd:element ref="ns2:TaxKeywordTaxHTField" minOccurs="0"/>
                <xsd:element ref="ns2:TaxCatchAll" minOccurs="0"/>
                <xsd:element ref="ns2:TaxCatchAllLabel" minOccurs="0"/>
                <xsd:element ref="ns3:MediaServiceMetadata" minOccurs="0"/>
                <xsd:element ref="ns3:MediaServiceFastMetadata" minOccurs="0"/>
                <xsd:element ref="ns4:SharedWithUsers" minOccurs="0"/>
                <xsd:element ref="ns4:SharedWithDetails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QMULDocumentStatusTaxHTField0" ma:index="8" nillable="true" ma:taxonomy="true" ma:internalName="QMULDocumentStatusTaxHTField0" ma:taxonomyFieldName="QMULDocumentStatus" ma:displayName="Document Status" ma:default="" ma:fieldId="{083bdfb7-9f4e-4bc9-b582-62ed6b950f9e}" ma:sspId="9c18f9b8-5ae4-4f0b-a238-a922c51e2dda" ma:termSetId="780aba48-6c17-4ca0-84b9-f0207a095630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DepartmentTaxHTField0" ma:index="10" nillable="true" ma:taxonomy="true" ma:internalName="QMULDepartmentTaxHTField0" ma:taxonomyFieldName="QMULDepartment" ma:displayName="Department" ma:readOnly="false" ma:default="" ma:fieldId="{2a7d89f9-5f8e-4c42-ab4f-aa1fc3002ea0}" ma:sspId="9c18f9b8-5ae4-4f0b-a238-a922c51e2dda" ma:termSetId="28874c57-2df5-45e8-a804-d15afc96d4e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SchoolTaxHTField0" ma:index="12" nillable="true" ma:taxonomy="true" ma:internalName="QMULSchoolTaxHTField0" ma:taxonomyFieldName="QMULSchool" ma:displayName="School" ma:readOnly="false" ma:default="" ma:fieldId="{46346f8e-3161-4021-8b14-3dcca2e3ca8d}" ma:sspId="9c18f9b8-5ae4-4f0b-a238-a922c51e2dda" ma:termSetId="0f9f7e9f-7d6b-4cae-9193-a3e3200f87d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DocumentTypeTaxHTField0" ma:index="14" nillable="true" ma:taxonomy="true" ma:internalName="QMULDocumentTypeTaxHTField0" ma:taxonomyFieldName="QMULDocumentType" ma:displayName="Document Type" ma:default="" ma:fieldId="{2596c3af-0d77-4ea4-a15d-d3f71457b096}" ma:sspId="9c18f9b8-5ae4-4f0b-a238-a922c51e2dda" ma:termSetId="8ec3f1bd-c4f8-46a7-ae88-878ed3be39d1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LocationTaxHTField0" ma:index="16" nillable="true" ma:taxonomy="true" ma:internalName="QMULLocationTaxHTField0" ma:taxonomyFieldName="QMULLocation" ma:displayName="Location" ma:default="" ma:fieldId="{29b985f4-a05e-4f39-b5da-e9fb81ddaa79}" ma:sspId="9c18f9b8-5ae4-4f0b-a238-a922c51e2dda" ma:termSetId="5327f1c4-618f-4317-b197-fc29da39fa66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InformationClassificationTaxHTField0" ma:index="18" nillable="true" ma:taxonomy="true" ma:internalName="QMULInformationClassificationTaxHTField0" ma:taxonomyFieldName="QMULInformationClassification" ma:displayName="Information Classification" ma:default="1;#Protect|9124d8d9-0c1c-41e9-aa14-aba001e9a028" ma:fieldId="{57b3469a-2ea1-4a06-a2d1-c99ce62a5d6f}" ma:sspId="9c18f9b8-5ae4-4f0b-a238-a922c51e2dda" ma:termSetId="a3d7b326-4e5e-4e73-95fa-6245adfab113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AcademicYear" ma:index="20" nillable="true" ma:displayName="Academic Year" ma:decimals="0" ma:internalName="QMULAcademicYear" ma:percentage="FALSE">
      <xsd:simpleType>
        <xsd:restriction base="dms:Number">
          <xsd:maxInclusive value="9999"/>
          <xsd:minInclusive value="1000"/>
        </xsd:restriction>
      </xsd:simpleType>
    </xsd:element>
    <xsd:element name="QMULProject" ma:index="21" nillable="true" ma:displayName="Project" ma:internalName="QMULProject">
      <xsd:simpleType>
        <xsd:restriction base="dms:Text">
          <xsd:maxLength value="255"/>
        </xsd:restriction>
      </xsd:simpleType>
    </xsd:element>
    <xsd:element name="QMULReviewDate" ma:index="22" nillable="true" ma:displayName="Review Date" ma:format="DateOnly" ma:internalName="QMULReviewDate">
      <xsd:simpleType>
        <xsd:restriction base="dms:DateTime"/>
      </xsd:simpleType>
    </xsd:element>
    <xsd:element name="QMULOwner" ma:index="23" nillable="true" ma:displayName="Owner" ma:list="UserInfo" ma:SharePointGroup="0" ma:internalName="QMULOwner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efd484-15aa-41a0-83f6-0646502cb6d6" elementFormDefault="qualified">
    <xsd:import namespace="http://schemas.microsoft.com/office/2006/documentManagement/types"/>
    <xsd:import namespace="http://schemas.microsoft.com/office/infopath/2007/PartnerControls"/>
    <xsd:element name="TaxKeywordTaxHTField" ma:index="24" nillable="true" ma:taxonomy="true" ma:internalName="TaxKeywordTaxHTField" ma:taxonomyFieldName="TaxKeyword" ma:displayName="Enterprise Keywords" ma:fieldId="{23f27201-bee3-471e-b2e7-b64fd8b7ca38}" ma:taxonomyMulti="true" ma:sspId="9c18f9b8-5ae4-4f0b-a238-a922c51e2dda" ma:termSetId="00000000-0000-0000-0000-000000000000" ma:anchorId="00000000-0000-0000-0000-000000000000" ma:open="true" ma:isKeyword="true">
      <xsd:complexType>
        <xsd:sequence>
          <xsd:element ref="pc:Terms" minOccurs="0" maxOccurs="1"/>
        </xsd:sequence>
      </xsd:complexType>
    </xsd:element>
    <xsd:element name="TaxCatchAll" ma:index="26" nillable="true" ma:displayName="Taxonomy Catch All Column" ma:hidden="true" ma:list="{80113816-2fcb-4fe8-a08a-70a0f04fce54}" ma:internalName="TaxCatchAll" ma:showField="CatchAllData" ma:web="97028615-ed06-4374-97e7-2451ae5b7b9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27" nillable="true" ma:displayName="Taxonomy Catch All Column1" ma:hidden="true" ma:list="{80113816-2fcb-4fe8-a08a-70a0f04fce54}" ma:internalName="TaxCatchAllLabel" ma:readOnly="true" ma:showField="CatchAllDataLabel" ma:web="97028615-ed06-4374-97e7-2451ae5b7b9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995a362-f1ea-4f36-a838-e742602ff8d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2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2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32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33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7028615-ed06-4374-97e7-2451ae5b7b94" elementFormDefault="qualified">
    <xsd:import namespace="http://schemas.microsoft.com/office/2006/documentManagement/types"/>
    <xsd:import namespace="http://schemas.microsoft.com/office/infopath/2007/PartnerControls"/>
    <xsd:element name="SharedWithUsers" ma:index="3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3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4.xml><?xml version="1.0" encoding="utf-8"?>
<?mso-contentType ?>
<SharedContentType xmlns="Microsoft.SharePoint.Taxonomy.ContentTypeSync" SourceId="9c18f9b8-5ae4-4f0b-a238-a922c51e2dda" ContentTypeId="0x0101005EA864BF41DF8A41860E925F5B29BCF5" PreviousValue="false"/>
</file>

<file path=customXml/item5.xml>�� 
</file>

<file path=customXml/itemProps1.xml><?xml version="1.0" encoding="utf-8"?>
<ds:datastoreItem xmlns:ds="http://schemas.openxmlformats.org/officeDocument/2006/customXml" ds:itemID="{5E36FAA1-DDB0-4D30-9F8C-B5EA5DF7417E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EC3FE529-D8D2-45B0-8F27-7D91C292BFC7}">
  <ds:schemaRefs>
    <ds:schemaRef ds:uri="f995a362-f1ea-4f36-a838-e742602ff8dc"/>
    <ds:schemaRef ds:uri="http://purl.org/dc/terms/"/>
    <ds:schemaRef ds:uri="http://schemas.microsoft.com/office/2006/documentManagement/types"/>
    <ds:schemaRef ds:uri="http://www.w3.org/XML/1998/namespace"/>
    <ds:schemaRef ds:uri="http://schemas.microsoft.com/office/infopath/2007/PartnerControls"/>
    <ds:schemaRef ds:uri="http://schemas.openxmlformats.org/package/2006/metadata/core-properties"/>
    <ds:schemaRef ds:uri="97028615-ed06-4374-97e7-2451ae5b7b94"/>
    <ds:schemaRef ds:uri="http://purl.org/dc/elements/1.1/"/>
    <ds:schemaRef ds:uri="http://schemas.microsoft.com/office/2006/metadata/properties"/>
    <ds:schemaRef ds:uri="d5efd484-15aa-41a0-83f6-0646502cb6d6"/>
    <ds:schemaRef ds:uri="http://schemas.microsoft.com/sharepoint/v3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B63BDD4F-9E2D-4B67-AE09-BDF4D949F53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d5efd484-15aa-41a0-83f6-0646502cb6d6"/>
    <ds:schemaRef ds:uri="f995a362-f1ea-4f36-a838-e742602ff8dc"/>
    <ds:schemaRef ds:uri="97028615-ed06-4374-97e7-2451ae5b7b9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4.xml><?xml version="1.0" encoding="utf-8"?>
<ds:datastoreItem xmlns:ds="http://schemas.openxmlformats.org/officeDocument/2006/customXml" ds:itemID="{DD290DE5-23CA-4D45-B83C-7C7A694BAD39}">
  <ds:schemaRefs>
    <ds:schemaRef ds:uri="Microsoft.SharePoint.Taxonomy.ContentTypeSync"/>
  </ds:schemaRefs>
</ds:datastoreItem>
</file>

<file path=customXml/itemProps5.xml><?xml version="1.0" encoding="utf-8"?>
<ds:datastoreItem xmlns:ds="http://schemas.openxmlformats.org/officeDocument/2006/customXml" ds:itemID="{2EF94C0A-44A9-4449-9EB8-FCEA04FD2CE0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Report</vt:lpstr>
      <vt:lpstr>Home</vt:lpstr>
      <vt:lpstr>Control</vt:lpstr>
      <vt:lpstr>Practice</vt:lpstr>
      <vt:lpstr>Sheet2</vt:lpstr>
      <vt:lpstr>PracticeTable</vt:lpstr>
      <vt:lpstr>DATA</vt:lpstr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</dc:creator>
  <cp:lastModifiedBy>Thomas Bradshaw</cp:lastModifiedBy>
  <dcterms:created xsi:type="dcterms:W3CDTF">2020-04-03T11:51:10Z</dcterms:created>
  <dcterms:modified xsi:type="dcterms:W3CDTF">2022-04-19T10:14:30Z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0x0101005EA864BF41DF8A41860E925F5B29BCF500F553BF34473073438DF49462F72B571E</vt:lpwstr>
  </property>
  <property fmtid="{D5CDD505-2E9C-101B-9397-08002B2CF9AE}" pid="3" name="QMULInformationClassification">
    <vt:lpwstr>1;#Protect|9124d8d9-0c1c-41e9-aa14-aba001e9a028</vt:lpwstr>
  </property>
  <property fmtid="{D5CDD505-2E9C-101B-9397-08002B2CF9AE}" pid="4" name="TaxKeyword">
    <vt:lpwstr/>
  </property>
  <property fmtid="{D5CDD505-2E9C-101B-9397-08002B2CF9AE}" pid="5" name="QMULSchool">
    <vt:lpwstr/>
  </property>
  <property fmtid="{D5CDD505-2E9C-101B-9397-08002B2CF9AE}" pid="6" name="QMULDocumentStatus">
    <vt:lpwstr/>
  </property>
  <property fmtid="{D5CDD505-2E9C-101B-9397-08002B2CF9AE}" pid="7" name="QMULLocation">
    <vt:lpwstr/>
  </property>
  <property fmtid="{D5CDD505-2E9C-101B-9397-08002B2CF9AE}" pid="8" name="QMULDepartment">
    <vt:lpwstr/>
  </property>
  <property fmtid="{D5CDD505-2E9C-101B-9397-08002B2CF9AE}" pid="9" name="QMULDocumentType">
    <vt:lpwstr/>
  </property>
</Properties>
</file>