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TH/[CCG10] Surgical Aftercare/"/>
    </mc:Choice>
  </mc:AlternateContent>
  <xr:revisionPtr revIDLastSave="9" documentId="11_7C5C1CA0C52EC68A88FCD4BB5A354D834BEB27F8" xr6:coauthVersionLast="47" xr6:coauthVersionMax="47" xr10:uidLastSave="{CDA6C2F5-E621-4DB1-96EF-EADC118781A7}"/>
  <bookViews>
    <workbookView xWindow="-120" yWindow="-120" windowWidth="29040" windowHeight="15840" tabRatio="918" xr2:uid="{00000000-000D-0000-FFFF-FFFF00000000}"/>
  </bookViews>
  <sheets>
    <sheet name="Surgical Aftercare" sheetId="2" r:id="rId1"/>
    <sheet name="Non-Payment" sheetId="51" r:id="rId2"/>
    <sheet name="CONTROL" sheetId="61" state="hidden" r:id="rId3"/>
    <sheet name="PRACTICE" sheetId="64" state="hidden" r:id="rId4"/>
    <sheet name="DATA1" sheetId="62" state="hidden" r:id="rId5"/>
    <sheet name="DATA2" sheetId="63" state="hidden" r:id="rId6"/>
  </sheets>
  <definedNames>
    <definedName name="_xlnm._FilterDatabase" localSheetId="3" hidden="1">PRACTICE!$A$1:$E$40</definedName>
    <definedName name="DATA1">INDIRECT(CONTROL!$C$5)</definedName>
    <definedName name="DATA2">INDIRECT(CONTROL!$C$21)</definedName>
    <definedName name="IND.1">INDIRECT(CONTROL!$C$11)</definedName>
    <definedName name="IND.2">INDIRECT(CONTROL!$C$26)</definedName>
    <definedName name="NwID.1">INDIRECT(CONTROL!$C$12)</definedName>
    <definedName name="NwID.2">INDIRECT(CONTROL!$C$27)</definedName>
    <definedName name="OrgID.1">INDIRECT(CONTROL!$C$8)</definedName>
    <definedName name="OrgID.2">INDIRECT(CONTROL!$C$24)</definedName>
    <definedName name="Qtr.1">INDIRECT(CONTROL!$C$9)</definedName>
    <definedName name="Qtr.2">INDIRECT(CONTROL!$C$25)</definedName>
    <definedName name="REL_D.1">INDIRECT(CONTROL!$C$10)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54" i="62" l="1"/>
  <c r="B4" i="62"/>
  <c r="B5" i="62" l="1"/>
  <c r="A4" i="62"/>
  <c r="I143" i="63"/>
  <c r="I144" i="63"/>
  <c r="I145" i="63"/>
  <c r="C143" i="63"/>
  <c r="C144" i="63"/>
  <c r="C145" i="63"/>
  <c r="B6" i="62" l="1"/>
  <c r="A5" i="62"/>
  <c r="I4" i="63"/>
  <c r="I5" i="63"/>
  <c r="I6" i="63"/>
  <c r="I7" i="63"/>
  <c r="I8" i="63"/>
  <c r="I9" i="63"/>
  <c r="I10" i="63"/>
  <c r="I11" i="63"/>
  <c r="I12" i="63"/>
  <c r="I13" i="63"/>
  <c r="I14" i="63"/>
  <c r="I15" i="63"/>
  <c r="I16" i="63"/>
  <c r="I17" i="63"/>
  <c r="I18" i="63"/>
  <c r="I19" i="63"/>
  <c r="I20" i="63"/>
  <c r="I21" i="63"/>
  <c r="I22" i="63"/>
  <c r="I23" i="63"/>
  <c r="I24" i="63"/>
  <c r="I25" i="63"/>
  <c r="I26" i="63"/>
  <c r="I27" i="63"/>
  <c r="I28" i="63"/>
  <c r="I29" i="63"/>
  <c r="I30" i="63"/>
  <c r="I31" i="63"/>
  <c r="I32" i="63"/>
  <c r="I33" i="63"/>
  <c r="I34" i="63"/>
  <c r="I35" i="63"/>
  <c r="I36" i="63"/>
  <c r="I37" i="63"/>
  <c r="I38" i="63"/>
  <c r="I39" i="63"/>
  <c r="I40" i="63"/>
  <c r="I41" i="63"/>
  <c r="I42" i="63"/>
  <c r="I43" i="63"/>
  <c r="I44" i="63"/>
  <c r="I45" i="63"/>
  <c r="I46" i="63"/>
  <c r="I47" i="63"/>
  <c r="I48" i="63"/>
  <c r="I49" i="63"/>
  <c r="I50" i="63"/>
  <c r="I51" i="63"/>
  <c r="I52" i="63"/>
  <c r="I53" i="63"/>
  <c r="I54" i="63"/>
  <c r="I55" i="63"/>
  <c r="I56" i="63"/>
  <c r="I57" i="63"/>
  <c r="I58" i="63"/>
  <c r="I59" i="63"/>
  <c r="I60" i="63"/>
  <c r="I61" i="63"/>
  <c r="I62" i="63"/>
  <c r="I63" i="63"/>
  <c r="I64" i="63"/>
  <c r="I65" i="63"/>
  <c r="I66" i="63"/>
  <c r="I67" i="63"/>
  <c r="I68" i="63"/>
  <c r="I69" i="63"/>
  <c r="I70" i="63"/>
  <c r="I71" i="63"/>
  <c r="I72" i="63"/>
  <c r="I73" i="63"/>
  <c r="I74" i="63"/>
  <c r="I75" i="63"/>
  <c r="I76" i="63"/>
  <c r="I77" i="63"/>
  <c r="I78" i="63"/>
  <c r="I79" i="63"/>
  <c r="I80" i="63"/>
  <c r="I81" i="63"/>
  <c r="I82" i="63"/>
  <c r="I83" i="63"/>
  <c r="I84" i="63"/>
  <c r="I85" i="63"/>
  <c r="I86" i="63"/>
  <c r="I87" i="63"/>
  <c r="I88" i="63"/>
  <c r="I89" i="63"/>
  <c r="I90" i="63"/>
  <c r="I91" i="63"/>
  <c r="I92" i="63"/>
  <c r="I93" i="63"/>
  <c r="I94" i="63"/>
  <c r="I95" i="63"/>
  <c r="I96" i="63"/>
  <c r="I97" i="63"/>
  <c r="I98" i="63"/>
  <c r="I99" i="63"/>
  <c r="I100" i="63"/>
  <c r="I101" i="63"/>
  <c r="I102" i="63"/>
  <c r="I103" i="63"/>
  <c r="I104" i="63"/>
  <c r="I105" i="63"/>
  <c r="I106" i="63"/>
  <c r="I107" i="63"/>
  <c r="I108" i="63"/>
  <c r="I109" i="63"/>
  <c r="I110" i="63"/>
  <c r="I111" i="63"/>
  <c r="I112" i="63"/>
  <c r="I113" i="63"/>
  <c r="I114" i="63"/>
  <c r="I115" i="63"/>
  <c r="I116" i="63"/>
  <c r="I117" i="63"/>
  <c r="I118" i="63"/>
  <c r="I119" i="63"/>
  <c r="I120" i="63"/>
  <c r="I121" i="63"/>
  <c r="I122" i="63"/>
  <c r="I123" i="63"/>
  <c r="I124" i="63"/>
  <c r="I125" i="63"/>
  <c r="I126" i="63"/>
  <c r="I127" i="63"/>
  <c r="I128" i="63"/>
  <c r="I129" i="63"/>
  <c r="I130" i="63"/>
  <c r="I131" i="63"/>
  <c r="I132" i="63"/>
  <c r="I133" i="63"/>
  <c r="I134" i="63"/>
  <c r="I135" i="63"/>
  <c r="I136" i="63"/>
  <c r="I137" i="63"/>
  <c r="I138" i="63"/>
  <c r="I139" i="63"/>
  <c r="I140" i="63"/>
  <c r="I141" i="63"/>
  <c r="I142" i="63"/>
  <c r="I3" i="63"/>
  <c r="B7" i="62" l="1"/>
  <c r="A6" i="62"/>
  <c r="C118" i="62"/>
  <c r="C119" i="62"/>
  <c r="C120" i="62"/>
  <c r="C121" i="62"/>
  <c r="C122" i="62"/>
  <c r="C123" i="62"/>
  <c r="C124" i="62"/>
  <c r="C125" i="62"/>
  <c r="C126" i="62"/>
  <c r="C127" i="62"/>
  <c r="C128" i="62"/>
  <c r="C129" i="62"/>
  <c r="C130" i="62"/>
  <c r="C131" i="62"/>
  <c r="C132" i="62"/>
  <c r="C133" i="62"/>
  <c r="C134" i="62"/>
  <c r="C135" i="62"/>
  <c r="C136" i="62"/>
  <c r="C137" i="62"/>
  <c r="C138" i="62"/>
  <c r="C139" i="62"/>
  <c r="C140" i="62"/>
  <c r="C141" i="62"/>
  <c r="C142" i="62"/>
  <c r="C143" i="62"/>
  <c r="C144" i="62"/>
  <c r="C145" i="62"/>
  <c r="C146" i="62"/>
  <c r="C147" i="62"/>
  <c r="C148" i="62"/>
  <c r="C149" i="62"/>
  <c r="C150" i="62"/>
  <c r="C151" i="62"/>
  <c r="C152" i="62"/>
  <c r="C153" i="62"/>
  <c r="C154" i="62"/>
  <c r="B8" i="62" l="1"/>
  <c r="A7" i="62"/>
  <c r="C108" i="63"/>
  <c r="C109" i="63"/>
  <c r="C110" i="63"/>
  <c r="C111" i="63"/>
  <c r="C112" i="63"/>
  <c r="C113" i="63"/>
  <c r="C114" i="63"/>
  <c r="C115" i="63"/>
  <c r="C116" i="63"/>
  <c r="C117" i="63"/>
  <c r="C118" i="63"/>
  <c r="C119" i="63"/>
  <c r="C120" i="63"/>
  <c r="C121" i="63"/>
  <c r="C122" i="63"/>
  <c r="C123" i="63"/>
  <c r="C124" i="63"/>
  <c r="C125" i="63"/>
  <c r="C126" i="63"/>
  <c r="C127" i="63"/>
  <c r="C128" i="63"/>
  <c r="C129" i="63"/>
  <c r="C130" i="63"/>
  <c r="C131" i="63"/>
  <c r="C132" i="63"/>
  <c r="C133" i="63"/>
  <c r="C134" i="63"/>
  <c r="C135" i="63"/>
  <c r="C136" i="63"/>
  <c r="C137" i="63"/>
  <c r="C138" i="63"/>
  <c r="C139" i="63"/>
  <c r="C140" i="63"/>
  <c r="C141" i="63"/>
  <c r="C142" i="63"/>
  <c r="B9" i="62" l="1"/>
  <c r="A8" i="62"/>
  <c r="C117" i="62"/>
  <c r="C116" i="62"/>
  <c r="C115" i="62"/>
  <c r="C114" i="62"/>
  <c r="C113" i="62"/>
  <c r="C112" i="62"/>
  <c r="C111" i="62"/>
  <c r="C110" i="62"/>
  <c r="C109" i="62"/>
  <c r="C108" i="62"/>
  <c r="C107" i="62"/>
  <c r="C106" i="62"/>
  <c r="C105" i="62"/>
  <c r="C104" i="62"/>
  <c r="C103" i="62"/>
  <c r="C102" i="62"/>
  <c r="C101" i="62"/>
  <c r="C100" i="62"/>
  <c r="C99" i="62"/>
  <c r="C98" i="62"/>
  <c r="C97" i="62"/>
  <c r="C96" i="62"/>
  <c r="C95" i="62"/>
  <c r="C94" i="62"/>
  <c r="C93" i="62"/>
  <c r="C92" i="62"/>
  <c r="C91" i="62"/>
  <c r="C90" i="62"/>
  <c r="C89" i="62"/>
  <c r="C88" i="62"/>
  <c r="C87" i="62"/>
  <c r="C86" i="62"/>
  <c r="C85" i="62"/>
  <c r="C84" i="62"/>
  <c r="C83" i="62"/>
  <c r="C82" i="62"/>
  <c r="C81" i="62"/>
  <c r="C74" i="63"/>
  <c r="C75" i="63"/>
  <c r="C76" i="63"/>
  <c r="C77" i="63"/>
  <c r="C78" i="63"/>
  <c r="C79" i="63"/>
  <c r="C80" i="63"/>
  <c r="C81" i="63"/>
  <c r="C82" i="63"/>
  <c r="C83" i="63"/>
  <c r="C84" i="63"/>
  <c r="C85" i="63"/>
  <c r="C86" i="63"/>
  <c r="C87" i="63"/>
  <c r="C88" i="63"/>
  <c r="C89" i="63"/>
  <c r="C90" i="63"/>
  <c r="C91" i="63"/>
  <c r="C92" i="63"/>
  <c r="C93" i="63"/>
  <c r="C94" i="63"/>
  <c r="C95" i="63"/>
  <c r="C96" i="63"/>
  <c r="C97" i="63"/>
  <c r="C98" i="63"/>
  <c r="C99" i="63"/>
  <c r="C100" i="63"/>
  <c r="C101" i="63"/>
  <c r="C102" i="63"/>
  <c r="C103" i="63"/>
  <c r="C104" i="63"/>
  <c r="C105" i="63"/>
  <c r="C106" i="63"/>
  <c r="C107" i="63"/>
  <c r="B10" i="62" l="1"/>
  <c r="A9" i="62"/>
  <c r="C4" i="63"/>
  <c r="C5" i="63"/>
  <c r="C6" i="63"/>
  <c r="C7" i="63"/>
  <c r="C8" i="63"/>
  <c r="C9" i="63"/>
  <c r="C10" i="63"/>
  <c r="C11" i="63"/>
  <c r="C12" i="63"/>
  <c r="C13" i="63"/>
  <c r="C14" i="63"/>
  <c r="C15" i="63"/>
  <c r="C16" i="63"/>
  <c r="C17" i="63"/>
  <c r="C18" i="63"/>
  <c r="C19" i="63"/>
  <c r="C20" i="63"/>
  <c r="C21" i="63"/>
  <c r="C22" i="63"/>
  <c r="C23" i="63"/>
  <c r="C24" i="63"/>
  <c r="C25" i="63"/>
  <c r="C26" i="63"/>
  <c r="C27" i="63"/>
  <c r="C28" i="63"/>
  <c r="C29" i="63"/>
  <c r="C30" i="63"/>
  <c r="C31" i="63"/>
  <c r="C32" i="63"/>
  <c r="C33" i="63"/>
  <c r="C34" i="63"/>
  <c r="C35" i="63"/>
  <c r="C36" i="63"/>
  <c r="C37" i="63"/>
  <c r="C38" i="63"/>
  <c r="C39" i="63"/>
  <c r="C40" i="63"/>
  <c r="C41" i="63"/>
  <c r="C42" i="63"/>
  <c r="C43" i="63"/>
  <c r="C44" i="63"/>
  <c r="C45" i="63"/>
  <c r="C46" i="63"/>
  <c r="C47" i="63"/>
  <c r="C48" i="63"/>
  <c r="C49" i="63"/>
  <c r="C50" i="63"/>
  <c r="C51" i="63"/>
  <c r="C52" i="63"/>
  <c r="C53" i="63"/>
  <c r="C54" i="63"/>
  <c r="C55" i="63"/>
  <c r="C56" i="63"/>
  <c r="C57" i="63"/>
  <c r="C58" i="63"/>
  <c r="C59" i="63"/>
  <c r="C60" i="63"/>
  <c r="C61" i="63"/>
  <c r="C62" i="63"/>
  <c r="C63" i="63"/>
  <c r="C64" i="63"/>
  <c r="C65" i="63"/>
  <c r="C66" i="63"/>
  <c r="C67" i="63"/>
  <c r="C68" i="63"/>
  <c r="C69" i="63"/>
  <c r="C70" i="63"/>
  <c r="C71" i="63"/>
  <c r="C72" i="63"/>
  <c r="C73" i="63"/>
  <c r="C3" i="63"/>
  <c r="C78" i="62"/>
  <c r="C79" i="62"/>
  <c r="C80" i="62"/>
  <c r="N2" i="62"/>
  <c r="O2" i="62"/>
  <c r="P2" i="62"/>
  <c r="Q2" i="62"/>
  <c r="R2" i="62"/>
  <c r="S2" i="62"/>
  <c r="T2" i="62"/>
  <c r="U2" i="62"/>
  <c r="V2" i="62"/>
  <c r="W2" i="62"/>
  <c r="X2" i="62"/>
  <c r="Y2" i="62"/>
  <c r="Z2" i="62"/>
  <c r="AA2" i="62"/>
  <c r="AB2" i="62"/>
  <c r="AC2" i="62"/>
  <c r="N3" i="62"/>
  <c r="O3" i="62"/>
  <c r="P3" i="62"/>
  <c r="Q3" i="62"/>
  <c r="R3" i="62"/>
  <c r="S3" i="62"/>
  <c r="T3" i="62"/>
  <c r="U3" i="62"/>
  <c r="V3" i="62"/>
  <c r="W3" i="62"/>
  <c r="X3" i="62"/>
  <c r="Y3" i="62"/>
  <c r="Z3" i="62"/>
  <c r="AA3" i="62"/>
  <c r="AB3" i="62"/>
  <c r="AC3" i="62"/>
  <c r="B11" i="62" l="1"/>
  <c r="A10" i="62"/>
  <c r="C41" i="62"/>
  <c r="C42" i="62"/>
  <c r="C43" i="62"/>
  <c r="C44" i="62"/>
  <c r="C45" i="62"/>
  <c r="C46" i="62"/>
  <c r="C47" i="62"/>
  <c r="C48" i="62"/>
  <c r="C49" i="62"/>
  <c r="C50" i="62"/>
  <c r="C51" i="62"/>
  <c r="C52" i="62"/>
  <c r="C53" i="62"/>
  <c r="C54" i="62"/>
  <c r="C55" i="62"/>
  <c r="C56" i="62"/>
  <c r="C57" i="62"/>
  <c r="C58" i="62"/>
  <c r="C59" i="62"/>
  <c r="C60" i="62"/>
  <c r="C61" i="62"/>
  <c r="C62" i="62"/>
  <c r="C63" i="62"/>
  <c r="C64" i="62"/>
  <c r="C65" i="62"/>
  <c r="C66" i="62"/>
  <c r="C67" i="62"/>
  <c r="C68" i="62"/>
  <c r="C69" i="62"/>
  <c r="C70" i="62"/>
  <c r="C71" i="62"/>
  <c r="C72" i="62"/>
  <c r="C73" i="62"/>
  <c r="C74" i="62"/>
  <c r="C75" i="62"/>
  <c r="C76" i="62"/>
  <c r="C77" i="62"/>
  <c r="B12" i="62" l="1"/>
  <c r="A11" i="62"/>
  <c r="C4" i="62"/>
  <c r="C5" i="62"/>
  <c r="C7" i="62"/>
  <c r="C8" i="62"/>
  <c r="C9" i="62"/>
  <c r="C10" i="62"/>
  <c r="C11" i="62"/>
  <c r="C12" i="62"/>
  <c r="C13" i="62"/>
  <c r="C14" i="62"/>
  <c r="C15" i="62"/>
  <c r="C16" i="62"/>
  <c r="C17" i="62"/>
  <c r="C18" i="62"/>
  <c r="C19" i="62"/>
  <c r="C20" i="62"/>
  <c r="C21" i="62"/>
  <c r="C22" i="62"/>
  <c r="C23" i="62"/>
  <c r="C24" i="62"/>
  <c r="C25" i="62"/>
  <c r="C26" i="62"/>
  <c r="C27" i="62"/>
  <c r="C28" i="62"/>
  <c r="C29" i="62"/>
  <c r="C30" i="62"/>
  <c r="C31" i="62"/>
  <c r="C32" i="62"/>
  <c r="C33" i="62"/>
  <c r="C34" i="62"/>
  <c r="C35" i="62"/>
  <c r="C36" i="62"/>
  <c r="C37" i="62"/>
  <c r="C38" i="62"/>
  <c r="C39" i="62"/>
  <c r="C40" i="62"/>
  <c r="C6" i="62"/>
  <c r="B13" i="62" l="1"/>
  <c r="A12" i="62"/>
  <c r="M3" i="62"/>
  <c r="M2" i="62"/>
  <c r="B21" i="61"/>
  <c r="B5" i="61"/>
  <c r="B23" i="61"/>
  <c r="B7" i="61"/>
  <c r="B14" i="62" l="1"/>
  <c r="A13" i="62"/>
  <c r="C26" i="61"/>
  <c r="C11" i="61"/>
  <c r="B15" i="62" l="1"/>
  <c r="A14" i="62"/>
  <c r="C10" i="61"/>
  <c r="C9" i="61"/>
  <c r="C5" i="61"/>
  <c r="C12" i="61"/>
  <c r="C8" i="61"/>
  <c r="C21" i="61"/>
  <c r="C25" i="61"/>
  <c r="C24" i="61"/>
  <c r="C27" i="61"/>
  <c r="B16" i="62" l="1"/>
  <c r="A15" i="62"/>
  <c r="F27" i="2"/>
  <c r="F6" i="2"/>
  <c r="F32" i="2"/>
  <c r="I42" i="2"/>
  <c r="G5" i="2"/>
  <c r="L43" i="2"/>
  <c r="F44" i="2"/>
  <c r="Q42" i="2"/>
  <c r="F17" i="2"/>
  <c r="M43" i="2"/>
  <c r="U41" i="2"/>
  <c r="E28" i="2"/>
  <c r="L36" i="2"/>
  <c r="O32" i="2"/>
  <c r="W40" i="2"/>
  <c r="G27" i="2"/>
  <c r="P26" i="2"/>
  <c r="S26" i="2"/>
  <c r="O27" i="2"/>
  <c r="H23" i="2"/>
  <c r="N5" i="2"/>
  <c r="G18" i="2"/>
  <c r="V33" i="2"/>
  <c r="X7" i="2"/>
  <c r="T10" i="2"/>
  <c r="P35" i="2"/>
  <c r="Q7" i="2"/>
  <c r="L7" i="2"/>
  <c r="N35" i="2"/>
  <c r="V9" i="2"/>
  <c r="R6" i="2"/>
  <c r="R28" i="2"/>
  <c r="R26" i="2"/>
  <c r="T20" i="2"/>
  <c r="J14" i="2"/>
  <c r="K24" i="2"/>
  <c r="K26" i="2"/>
  <c r="Q30" i="2"/>
  <c r="R35" i="2"/>
  <c r="Q5" i="2"/>
  <c r="E25" i="2"/>
  <c r="O29" i="2"/>
  <c r="R34" i="2"/>
  <c r="W34" i="2"/>
  <c r="O16" i="2"/>
  <c r="V37" i="2"/>
  <c r="P44" i="2"/>
  <c r="J10" i="2"/>
  <c r="R24" i="2"/>
  <c r="O36" i="2"/>
  <c r="X39" i="2"/>
  <c r="M36" i="2"/>
  <c r="X18" i="2"/>
  <c r="G26" i="2"/>
  <c r="P19" i="2"/>
  <c r="V28" i="2"/>
  <c r="F13" i="2"/>
  <c r="R15" i="2"/>
  <c r="K33" i="2"/>
  <c r="V10" i="2"/>
  <c r="E14" i="2"/>
  <c r="R14" i="2"/>
  <c r="S27" i="2"/>
  <c r="U40" i="2"/>
  <c r="X44" i="2"/>
  <c r="H36" i="2"/>
  <c r="W38" i="2"/>
  <c r="K16" i="2"/>
  <c r="J40" i="2"/>
  <c r="T13" i="2"/>
  <c r="W11" i="2"/>
  <c r="J24" i="2"/>
  <c r="T9" i="2"/>
  <c r="U21" i="2"/>
  <c r="H9" i="2"/>
  <c r="S22" i="2"/>
  <c r="V19" i="2"/>
  <c r="H14" i="2"/>
  <c r="K17" i="2"/>
  <c r="P33" i="2"/>
  <c r="M7" i="2"/>
  <c r="K37" i="2"/>
  <c r="N18" i="2"/>
  <c r="N26" i="2"/>
  <c r="H37" i="2"/>
  <c r="U31" i="2"/>
  <c r="I9" i="2"/>
  <c r="L13" i="2"/>
  <c r="N8" i="2"/>
  <c r="M33" i="2"/>
  <c r="H26" i="2"/>
  <c r="G19" i="2"/>
  <c r="U36" i="2"/>
  <c r="U37" i="2"/>
  <c r="V31" i="2"/>
  <c r="E19" i="2"/>
  <c r="O13" i="2"/>
  <c r="T6" i="2"/>
  <c r="R21" i="2"/>
  <c r="N33" i="2"/>
  <c r="I36" i="2"/>
  <c r="O24" i="2"/>
  <c r="S40" i="2"/>
  <c r="Q38" i="2"/>
  <c r="K21" i="2"/>
  <c r="V44" i="2"/>
  <c r="X34" i="2"/>
  <c r="Q37" i="2"/>
  <c r="N43" i="2"/>
  <c r="X42" i="2"/>
  <c r="E42" i="2"/>
  <c r="F31" i="2"/>
  <c r="F35" i="2"/>
  <c r="T30" i="2"/>
  <c r="T44" i="2"/>
  <c r="N9" i="2"/>
  <c r="L22" i="2"/>
  <c r="Q36" i="2"/>
  <c r="T32" i="2"/>
  <c r="I30" i="2"/>
  <c r="S35" i="2"/>
  <c r="T37" i="2"/>
  <c r="J41" i="2"/>
  <c r="X9" i="2"/>
  <c r="U32" i="2"/>
  <c r="J17" i="2"/>
  <c r="S33" i="2"/>
  <c r="F18" i="2"/>
  <c r="S42" i="2"/>
  <c r="I43" i="2"/>
  <c r="P43" i="2"/>
  <c r="G42" i="2"/>
  <c r="U43" i="2"/>
  <c r="F7" i="2"/>
  <c r="G6" i="2"/>
  <c r="F38" i="2"/>
  <c r="F42" i="2"/>
  <c r="E44" i="2"/>
  <c r="J16" i="2"/>
  <c r="V14" i="2"/>
  <c r="V36" i="2"/>
  <c r="T15" i="2"/>
  <c r="X25" i="2"/>
  <c r="S21" i="2"/>
  <c r="G10" i="2"/>
  <c r="H8" i="2"/>
  <c r="E29" i="2"/>
  <c r="N6" i="2"/>
  <c r="L8" i="2"/>
  <c r="U11" i="2"/>
  <c r="V6" i="2"/>
  <c r="O22" i="2"/>
  <c r="U30" i="2"/>
  <c r="U8" i="2"/>
  <c r="K18" i="2"/>
  <c r="L11" i="2"/>
  <c r="M6" i="2"/>
  <c r="G32" i="2"/>
  <c r="I15" i="2"/>
  <c r="K41" i="2"/>
  <c r="M23" i="2"/>
  <c r="J18" i="2"/>
  <c r="U18" i="2"/>
  <c r="I33" i="2"/>
  <c r="S44" i="2"/>
  <c r="X14" i="2"/>
  <c r="J7" i="2"/>
  <c r="I28" i="2"/>
  <c r="J5" i="2"/>
  <c r="I16" i="2"/>
  <c r="Q32" i="2"/>
  <c r="E26" i="2"/>
  <c r="I34" i="2"/>
  <c r="O21" i="2"/>
  <c r="U24" i="2"/>
  <c r="S32" i="2"/>
  <c r="U28" i="2"/>
  <c r="M10" i="2"/>
  <c r="X16" i="2"/>
  <c r="N38" i="2"/>
  <c r="W30" i="2"/>
  <c r="P18" i="2"/>
  <c r="O9" i="2"/>
  <c r="U35" i="2"/>
  <c r="P37" i="2"/>
  <c r="I35" i="2"/>
  <c r="R17" i="2"/>
  <c r="H35" i="2"/>
  <c r="V7" i="2"/>
  <c r="S14" i="2"/>
  <c r="K27" i="2"/>
  <c r="U19" i="2"/>
  <c r="Q6" i="2"/>
  <c r="K7" i="2"/>
  <c r="W37" i="2"/>
  <c r="P41" i="2"/>
  <c r="I39" i="2"/>
  <c r="J13" i="2"/>
  <c r="N40" i="2"/>
  <c r="P6" i="2"/>
  <c r="F10" i="2"/>
  <c r="I5" i="2"/>
  <c r="R30" i="2"/>
  <c r="X33" i="2"/>
  <c r="G14" i="2"/>
  <c r="N23" i="2"/>
  <c r="F8" i="2"/>
  <c r="Q23" i="2"/>
  <c r="P11" i="2"/>
  <c r="P15" i="2"/>
  <c r="O7" i="2"/>
  <c r="U14" i="2"/>
  <c r="W35" i="2"/>
  <c r="R23" i="2"/>
  <c r="Q20" i="2"/>
  <c r="O5" i="2"/>
  <c r="I13" i="2"/>
  <c r="O28" i="2"/>
  <c r="J38" i="2"/>
  <c r="G16" i="2"/>
  <c r="R31" i="2"/>
  <c r="K10" i="2"/>
  <c r="J6" i="2"/>
  <c r="W10" i="2"/>
  <c r="O19" i="2"/>
  <c r="K11" i="2"/>
  <c r="R27" i="2"/>
  <c r="S28" i="2"/>
  <c r="P29" i="2"/>
  <c r="P38" i="2"/>
  <c r="U13" i="2"/>
  <c r="O38" i="2"/>
  <c r="M40" i="2"/>
  <c r="O11" i="2"/>
  <c r="W43" i="2"/>
  <c r="M42" i="2"/>
  <c r="E43" i="2"/>
  <c r="F15" i="2"/>
  <c r="T22" i="2"/>
  <c r="K22" i="2"/>
  <c r="E20" i="2"/>
  <c r="V32" i="2"/>
  <c r="X10" i="2"/>
  <c r="Q9" i="2"/>
  <c r="S15" i="2"/>
  <c r="S34" i="2"/>
  <c r="T5" i="2"/>
  <c r="M38" i="2"/>
  <c r="G36" i="2"/>
  <c r="W9" i="2"/>
  <c r="O15" i="2"/>
  <c r="L39" i="2"/>
  <c r="L32" i="2"/>
  <c r="U42" i="2"/>
  <c r="H42" i="2"/>
  <c r="K42" i="2"/>
  <c r="Q43" i="2"/>
  <c r="L42" i="2"/>
  <c r="F39" i="2"/>
  <c r="F40" i="2"/>
  <c r="F41" i="2"/>
  <c r="E7" i="2"/>
  <c r="F23" i="2"/>
  <c r="X26" i="2"/>
  <c r="Q21" i="2"/>
  <c r="U16" i="2"/>
  <c r="V27" i="2"/>
  <c r="P23" i="2"/>
  <c r="J33" i="2"/>
  <c r="T14" i="2"/>
  <c r="X19" i="2"/>
  <c r="G33" i="2"/>
  <c r="G38" i="2"/>
  <c r="L37" i="2"/>
  <c r="K38" i="2"/>
  <c r="V22" i="2"/>
  <c r="R10" i="2"/>
  <c r="V5" i="2"/>
  <c r="M29" i="2"/>
  <c r="I20" i="2"/>
  <c r="S20" i="2"/>
  <c r="J32" i="2"/>
  <c r="L38" i="2"/>
  <c r="Q26" i="2"/>
  <c r="I19" i="2"/>
  <c r="I18" i="2"/>
  <c r="X38" i="2"/>
  <c r="K36" i="2"/>
  <c r="L10" i="2"/>
  <c r="G37" i="2"/>
  <c r="T16" i="2"/>
  <c r="I38" i="2"/>
  <c r="J39" i="2"/>
  <c r="H30" i="2"/>
  <c r="E38" i="2"/>
  <c r="M21" i="2"/>
  <c r="R22" i="2"/>
  <c r="M31" i="2"/>
  <c r="X6" i="2"/>
  <c r="G35" i="2"/>
  <c r="H44" i="2"/>
  <c r="T39" i="2"/>
  <c r="S38" i="2"/>
  <c r="T41" i="2"/>
  <c r="E24" i="2"/>
  <c r="L16" i="2"/>
  <c r="G9" i="2"/>
  <c r="V13" i="2"/>
  <c r="G21" i="2"/>
  <c r="M37" i="2"/>
  <c r="W17" i="2"/>
  <c r="Q13" i="2"/>
  <c r="O39" i="2"/>
  <c r="H7" i="2"/>
  <c r="H40" i="2"/>
  <c r="M9" i="2"/>
  <c r="U20" i="2"/>
  <c r="V39" i="2"/>
  <c r="O33" i="2"/>
  <c r="L40" i="2"/>
  <c r="I14" i="2"/>
  <c r="H15" i="2"/>
  <c r="I44" i="2"/>
  <c r="N14" i="2"/>
  <c r="V34" i="2"/>
  <c r="K20" i="2"/>
  <c r="M5" i="2"/>
  <c r="E37" i="2"/>
  <c r="W27" i="2"/>
  <c r="V20" i="2"/>
  <c r="L44" i="2"/>
  <c r="T36" i="2"/>
  <c r="F14" i="2"/>
  <c r="Q27" i="2"/>
  <c r="P24" i="2"/>
  <c r="R42" i="2"/>
  <c r="F20" i="2"/>
  <c r="O42" i="2"/>
  <c r="F19" i="2"/>
  <c r="E6" i="2"/>
  <c r="J27" i="2"/>
  <c r="G23" i="2"/>
  <c r="W26" i="2"/>
  <c r="H19" i="2"/>
  <c r="E23" i="2"/>
  <c r="U6" i="2"/>
  <c r="T18" i="2"/>
  <c r="X17" i="2"/>
  <c r="I17" i="2"/>
  <c r="Q40" i="2"/>
  <c r="W6" i="2"/>
  <c r="N44" i="2"/>
  <c r="P36" i="2"/>
  <c r="J23" i="2"/>
  <c r="R40" i="2"/>
  <c r="O40" i="2"/>
  <c r="K19" i="2"/>
  <c r="S30" i="2"/>
  <c r="E21" i="2"/>
  <c r="J36" i="2"/>
  <c r="E35" i="2"/>
  <c r="Q29" i="2"/>
  <c r="X32" i="2"/>
  <c r="K40" i="2"/>
  <c r="U25" i="2"/>
  <c r="P31" i="2"/>
  <c r="R25" i="2"/>
  <c r="H13" i="2"/>
  <c r="E39" i="2"/>
  <c r="W41" i="2"/>
  <c r="U10" i="2"/>
  <c r="V21" i="2"/>
  <c r="E13" i="2"/>
  <c r="K30" i="2"/>
  <c r="S18" i="2"/>
  <c r="H25" i="2"/>
  <c r="F11" i="2"/>
  <c r="Q8" i="2"/>
  <c r="W36" i="2"/>
  <c r="L29" i="2"/>
  <c r="I32" i="2"/>
  <c r="U15" i="2"/>
  <c r="R11" i="2"/>
  <c r="K23" i="2"/>
  <c r="S41" i="2"/>
  <c r="P22" i="2"/>
  <c r="J28" i="2"/>
  <c r="L26" i="2"/>
  <c r="Q28" i="2"/>
  <c r="R39" i="2"/>
  <c r="U27" i="2"/>
  <c r="E34" i="2"/>
  <c r="E15" i="2"/>
  <c r="N41" i="2"/>
  <c r="N42" i="2"/>
  <c r="O43" i="2"/>
  <c r="V41" i="2"/>
  <c r="V11" i="2"/>
  <c r="W31" i="2"/>
  <c r="G39" i="2"/>
  <c r="O26" i="2"/>
  <c r="I22" i="2"/>
  <c r="J34" i="2"/>
  <c r="N37" i="2"/>
  <c r="I40" i="2"/>
  <c r="M26" i="2"/>
  <c r="G40" i="2"/>
  <c r="G20" i="2"/>
  <c r="I21" i="2"/>
  <c r="U7" i="2"/>
  <c r="P9" i="2"/>
  <c r="N7" i="2"/>
  <c r="T38" i="2"/>
  <c r="L15" i="2"/>
  <c r="J11" i="2"/>
  <c r="N15" i="2"/>
  <c r="P42" i="2"/>
  <c r="S43" i="2"/>
  <c r="J9" i="2"/>
  <c r="R8" i="2"/>
  <c r="J30" i="2"/>
  <c r="W44" i="2"/>
  <c r="R5" i="2"/>
  <c r="W18" i="2"/>
  <c r="H32" i="2"/>
  <c r="Q17" i="2"/>
  <c r="P14" i="2"/>
  <c r="E10" i="2"/>
  <c r="X28" i="2"/>
  <c r="T31" i="2"/>
  <c r="E22" i="2"/>
  <c r="X29" i="2"/>
  <c r="U33" i="2"/>
  <c r="M44" i="2"/>
  <c r="G13" i="2"/>
  <c r="S23" i="2"/>
  <c r="L41" i="2"/>
  <c r="E5" i="2"/>
  <c r="V43" i="2"/>
  <c r="N34" i="2"/>
  <c r="G41" i="2"/>
  <c r="Q24" i="2"/>
  <c r="J37" i="2"/>
  <c r="G22" i="2"/>
  <c r="W22" i="2"/>
  <c r="U9" i="2"/>
  <c r="N13" i="2"/>
  <c r="U5" i="2"/>
  <c r="H20" i="2"/>
  <c r="T28" i="2"/>
  <c r="E30" i="2"/>
  <c r="T29" i="2"/>
  <c r="X41" i="2"/>
  <c r="X11" i="2"/>
  <c r="N17" i="2"/>
  <c r="S36" i="2"/>
  <c r="V17" i="2"/>
  <c r="M17" i="2"/>
  <c r="M35" i="2"/>
  <c r="F36" i="2"/>
  <c r="J42" i="2"/>
  <c r="P25" i="2"/>
  <c r="L18" i="2"/>
  <c r="M39" i="2"/>
  <c r="T24" i="2"/>
  <c r="N24" i="2"/>
  <c r="F34" i="2"/>
  <c r="T43" i="2"/>
  <c r="X43" i="2"/>
  <c r="G7" i="2"/>
  <c r="W42" i="2"/>
  <c r="P5" i="2"/>
  <c r="J44" i="2"/>
  <c r="J31" i="2"/>
  <c r="T8" i="2"/>
  <c r="K39" i="2"/>
  <c r="E33" i="2"/>
  <c r="P32" i="2"/>
  <c r="J26" i="2"/>
  <c r="W29" i="2"/>
  <c r="T26" i="2"/>
  <c r="Q25" i="2"/>
  <c r="T11" i="2"/>
  <c r="R9" i="2"/>
  <c r="M24" i="2"/>
  <c r="W16" i="2"/>
  <c r="N36" i="2"/>
  <c r="H22" i="2"/>
  <c r="X13" i="2"/>
  <c r="M15" i="2"/>
  <c r="M32" i="2"/>
  <c r="W33" i="2"/>
  <c r="W5" i="2"/>
  <c r="O44" i="2"/>
  <c r="W7" i="2"/>
  <c r="O8" i="2"/>
  <c r="I23" i="2"/>
  <c r="W13" i="2"/>
  <c r="U34" i="2"/>
  <c r="L17" i="2"/>
  <c r="Q33" i="2"/>
  <c r="T21" i="2"/>
  <c r="O31" i="2"/>
  <c r="G24" i="2"/>
  <c r="L6" i="2"/>
  <c r="N20" i="2"/>
  <c r="H24" i="2"/>
  <c r="E17" i="2"/>
  <c r="K32" i="2"/>
  <c r="X40" i="2"/>
  <c r="L30" i="2"/>
  <c r="M8" i="2"/>
  <c r="K35" i="2"/>
  <c r="T35" i="2"/>
  <c r="M41" i="2"/>
  <c r="K8" i="2"/>
  <c r="I29" i="2"/>
  <c r="M18" i="2"/>
  <c r="T7" i="2"/>
  <c r="O41" i="2"/>
  <c r="V30" i="2"/>
  <c r="M20" i="2"/>
  <c r="H17" i="2"/>
  <c r="R18" i="2"/>
  <c r="K5" i="2"/>
  <c r="F26" i="2"/>
  <c r="J43" i="2"/>
  <c r="I24" i="2"/>
  <c r="X22" i="2"/>
  <c r="S19" i="2"/>
  <c r="E31" i="2"/>
  <c r="O25" i="2"/>
  <c r="L23" i="2"/>
  <c r="V18" i="2"/>
  <c r="R37" i="2"/>
  <c r="K44" i="2"/>
  <c r="O6" i="2"/>
  <c r="V15" i="2"/>
  <c r="L28" i="2"/>
  <c r="R29" i="2"/>
  <c r="W25" i="2"/>
  <c r="K29" i="2"/>
  <c r="P20" i="2"/>
  <c r="X30" i="2"/>
  <c r="R19" i="2"/>
  <c r="U23" i="2"/>
  <c r="L34" i="2"/>
  <c r="F30" i="2"/>
  <c r="F28" i="2"/>
  <c r="G30" i="2"/>
  <c r="R41" i="2"/>
  <c r="V29" i="2"/>
  <c r="M11" i="2"/>
  <c r="W24" i="2"/>
  <c r="G8" i="2"/>
  <c r="S37" i="2"/>
  <c r="V24" i="2"/>
  <c r="S5" i="2"/>
  <c r="X31" i="2"/>
  <c r="J25" i="2"/>
  <c r="Q18" i="2"/>
  <c r="K28" i="2"/>
  <c r="E32" i="2"/>
  <c r="X36" i="2"/>
  <c r="S7" i="2"/>
  <c r="H28" i="2"/>
  <c r="E18" i="2"/>
  <c r="U22" i="2"/>
  <c r="Q14" i="2"/>
  <c r="V42" i="2"/>
  <c r="F22" i="2"/>
  <c r="N30" i="2"/>
  <c r="X23" i="2"/>
  <c r="H16" i="2"/>
  <c r="P34" i="2"/>
  <c r="X21" i="2"/>
  <c r="X37" i="2"/>
  <c r="V16" i="2"/>
  <c r="H41" i="2"/>
  <c r="L9" i="2"/>
  <c r="L20" i="2"/>
  <c r="Q19" i="2"/>
  <c r="K14" i="2"/>
  <c r="I37" i="2"/>
  <c r="G15" i="2"/>
  <c r="J29" i="2"/>
  <c r="O35" i="2"/>
  <c r="G31" i="2"/>
  <c r="P10" i="2"/>
  <c r="E41" i="2"/>
  <c r="N27" i="2"/>
  <c r="R43" i="2"/>
  <c r="U17" i="2"/>
  <c r="F24" i="2"/>
  <c r="F43" i="2"/>
  <c r="F37" i="2"/>
  <c r="F16" i="2"/>
  <c r="F33" i="2"/>
  <c r="S31" i="2"/>
  <c r="N25" i="2"/>
  <c r="G44" i="2"/>
  <c r="M16" i="2"/>
  <c r="L31" i="2"/>
  <c r="R13" i="2"/>
  <c r="W23" i="2"/>
  <c r="P21" i="2"/>
  <c r="N39" i="2"/>
  <c r="S13" i="2"/>
  <c r="T23" i="2"/>
  <c r="H31" i="2"/>
  <c r="I7" i="2"/>
  <c r="K9" i="2"/>
  <c r="N16" i="2"/>
  <c r="R16" i="2"/>
  <c r="I8" i="2"/>
  <c r="O10" i="2"/>
  <c r="W14" i="2"/>
  <c r="N31" i="2"/>
  <c r="O17" i="2"/>
  <c r="P28" i="2"/>
  <c r="V23" i="2"/>
  <c r="O23" i="2"/>
  <c r="O34" i="2"/>
  <c r="I27" i="2"/>
  <c r="L33" i="2"/>
  <c r="E36" i="2"/>
  <c r="E40" i="2"/>
  <c r="F9" i="2"/>
  <c r="H38" i="2"/>
  <c r="O20" i="2"/>
  <c r="R32" i="2"/>
  <c r="P13" i="2"/>
  <c r="Q44" i="2"/>
  <c r="O14" i="2"/>
  <c r="K34" i="2"/>
  <c r="X5" i="2"/>
  <c r="N32" i="2"/>
  <c r="G11" i="2"/>
  <c r="K25" i="2"/>
  <c r="W19" i="2"/>
  <c r="M27" i="2"/>
  <c r="M30" i="2"/>
  <c r="P30" i="2"/>
  <c r="F25" i="2"/>
  <c r="J20" i="2"/>
  <c r="S10" i="2"/>
  <c r="I25" i="2"/>
  <c r="O37" i="2"/>
  <c r="I11" i="2"/>
  <c r="J15" i="2"/>
  <c r="N10" i="2"/>
  <c r="J35" i="2"/>
  <c r="K6" i="2"/>
  <c r="K15" i="2"/>
  <c r="L27" i="2"/>
  <c r="F29" i="2"/>
  <c r="V40" i="2"/>
  <c r="V35" i="2"/>
  <c r="S39" i="2"/>
  <c r="E16" i="2"/>
  <c r="W15" i="2"/>
  <c r="L35" i="2"/>
  <c r="H27" i="2"/>
  <c r="U39" i="2"/>
  <c r="R36" i="2"/>
  <c r="W28" i="2"/>
  <c r="X15" i="2"/>
  <c r="S24" i="2"/>
  <c r="K43" i="2"/>
  <c r="L14" i="2"/>
  <c r="H10" i="2"/>
  <c r="I41" i="2"/>
  <c r="M14" i="2"/>
  <c r="V25" i="2"/>
  <c r="K13" i="2"/>
  <c r="U44" i="2"/>
  <c r="E11" i="2"/>
  <c r="L24" i="2"/>
  <c r="G29" i="2"/>
  <c r="P17" i="2"/>
  <c r="F5" i="2"/>
  <c r="S8" i="2"/>
  <c r="N28" i="2"/>
  <c r="T42" i="2"/>
  <c r="S25" i="2"/>
  <c r="S17" i="2"/>
  <c r="E8" i="2"/>
  <c r="G17" i="2"/>
  <c r="J8" i="2"/>
  <c r="G34" i="2"/>
  <c r="N22" i="2"/>
  <c r="T17" i="2"/>
  <c r="G25" i="2"/>
  <c r="J19" i="2"/>
  <c r="L5" i="2"/>
  <c r="H5" i="2"/>
  <c r="U26" i="2"/>
  <c r="W20" i="2"/>
  <c r="P7" i="2"/>
  <c r="I31" i="2"/>
  <c r="E9" i="2"/>
  <c r="R44" i="2"/>
  <c r="Q15" i="2"/>
  <c r="Q34" i="2"/>
  <c r="Q35" i="2"/>
  <c r="Q39" i="2"/>
  <c r="O30" i="2"/>
  <c r="M25" i="2"/>
  <c r="T34" i="2"/>
  <c r="X24" i="2"/>
  <c r="I26" i="2"/>
  <c r="W32" i="2"/>
  <c r="T25" i="2"/>
  <c r="P8" i="2"/>
  <c r="H34" i="2"/>
  <c r="M19" i="2"/>
  <c r="K31" i="2"/>
  <c r="H39" i="2"/>
  <c r="Q22" i="2"/>
  <c r="G43" i="2"/>
  <c r="P39" i="2"/>
  <c r="R33" i="2"/>
  <c r="S9" i="2"/>
  <c r="T27" i="2"/>
  <c r="M28" i="2"/>
  <c r="H6" i="2"/>
  <c r="N19" i="2"/>
  <c r="H18" i="2"/>
  <c r="T40" i="2"/>
  <c r="V26" i="2"/>
  <c r="H29" i="2"/>
  <c r="R7" i="2"/>
  <c r="S11" i="2"/>
  <c r="O18" i="2"/>
  <c r="Q41" i="2"/>
  <c r="S29" i="2"/>
  <c r="H43" i="2"/>
  <c r="X20" i="2"/>
  <c r="U29" i="2"/>
  <c r="V38" i="2"/>
  <c r="J22" i="2"/>
  <c r="P40" i="2"/>
  <c r="N11" i="2"/>
  <c r="L25" i="2"/>
  <c r="Q31" i="2"/>
  <c r="P16" i="2"/>
  <c r="X35" i="2"/>
  <c r="M13" i="2"/>
  <c r="H33" i="2"/>
  <c r="M22" i="2"/>
  <c r="S16" i="2"/>
  <c r="X8" i="2"/>
  <c r="F21" i="2"/>
  <c r="W21" i="2"/>
  <c r="T19" i="2"/>
  <c r="E27" i="2"/>
  <c r="M34" i="2"/>
  <c r="W39" i="2"/>
  <c r="L21" i="2"/>
  <c r="R20" i="2"/>
  <c r="N21" i="2"/>
  <c r="I10" i="2"/>
  <c r="X27" i="2"/>
  <c r="I6" i="2"/>
  <c r="H11" i="2"/>
  <c r="T33" i="2"/>
  <c r="L19" i="2"/>
  <c r="Q11" i="2"/>
  <c r="N29" i="2"/>
  <c r="U38" i="2"/>
  <c r="W8" i="2"/>
  <c r="H21" i="2"/>
  <c r="G28" i="2"/>
  <c r="Q10" i="2"/>
  <c r="Q16" i="2"/>
  <c r="P27" i="2"/>
  <c r="V8" i="2"/>
  <c r="S6" i="2"/>
  <c r="J21" i="2"/>
  <c r="R38" i="2"/>
  <c r="I12" i="2" l="1"/>
  <c r="F45" i="2"/>
  <c r="N45" i="2"/>
  <c r="T45" i="2"/>
  <c r="M45" i="2"/>
  <c r="F12" i="2"/>
  <c r="E12" i="2"/>
  <c r="P12" i="2"/>
  <c r="N12" i="2"/>
  <c r="E45" i="2"/>
  <c r="H45" i="2"/>
  <c r="U12" i="2"/>
  <c r="G45" i="2"/>
  <c r="U45" i="2"/>
  <c r="X12" i="2"/>
  <c r="J12" i="2"/>
  <c r="L12" i="2"/>
  <c r="K12" i="2"/>
  <c r="W45" i="2"/>
  <c r="X45" i="2"/>
  <c r="R12" i="2"/>
  <c r="R45" i="2"/>
  <c r="W12" i="2"/>
  <c r="O12" i="2"/>
  <c r="Q45" i="2"/>
  <c r="T12" i="2"/>
  <c r="G12" i="2"/>
  <c r="L45" i="2"/>
  <c r="M12" i="2"/>
  <c r="H12" i="2"/>
  <c r="K45" i="2"/>
  <c r="P45" i="2"/>
  <c r="Q12" i="2"/>
  <c r="V45" i="2"/>
  <c r="J45" i="2"/>
  <c r="O45" i="2"/>
  <c r="S12" i="2"/>
  <c r="V12" i="2"/>
  <c r="S45" i="2"/>
  <c r="I45" i="2"/>
  <c r="B17" i="62"/>
  <c r="A16" i="62"/>
  <c r="B18" i="62" l="1"/>
  <c r="A17" i="62"/>
  <c r="B19" i="62" l="1"/>
  <c r="A18" i="62"/>
  <c r="B20" i="62" l="1"/>
  <c r="A19" i="62"/>
  <c r="B21" i="62" l="1"/>
  <c r="A20" i="62"/>
  <c r="B22" i="62" l="1"/>
  <c r="A21" i="62"/>
  <c r="B23" i="62" l="1"/>
  <c r="A22" i="62"/>
  <c r="B24" i="62" l="1"/>
  <c r="A23" i="62"/>
  <c r="B25" i="62" l="1"/>
  <c r="A24" i="62"/>
  <c r="B26" i="62" l="1"/>
  <c r="A25" i="62"/>
  <c r="B27" i="62" l="1"/>
  <c r="A26" i="62"/>
  <c r="B28" i="62" l="1"/>
  <c r="A27" i="62"/>
  <c r="B29" i="62" l="1"/>
  <c r="A28" i="62"/>
  <c r="B30" i="62" l="1"/>
  <c r="A29" i="62"/>
  <c r="B31" i="62" l="1"/>
  <c r="A30" i="62"/>
  <c r="B32" i="62" l="1"/>
  <c r="A31" i="62"/>
  <c r="B33" i="62" l="1"/>
  <c r="A32" i="62"/>
  <c r="B34" i="62" l="1"/>
  <c r="A33" i="62"/>
  <c r="B35" i="62" l="1"/>
  <c r="A34" i="62"/>
  <c r="B36" i="62" l="1"/>
  <c r="A35" i="62"/>
  <c r="B37" i="62" l="1"/>
  <c r="A36" i="62"/>
  <c r="B38" i="62" l="1"/>
  <c r="A37" i="62"/>
  <c r="B39" i="62" l="1"/>
  <c r="A38" i="62"/>
  <c r="B40" i="62" l="1"/>
  <c r="A39" i="62"/>
  <c r="A40" i="62" l="1"/>
  <c r="B41" i="62"/>
  <c r="A41" i="62" l="1"/>
  <c r="B42" i="62"/>
  <c r="B43" i="62" l="1"/>
  <c r="A42" i="62"/>
  <c r="A43" i="62" l="1"/>
  <c r="B44" i="62"/>
  <c r="B45" i="62" l="1"/>
  <c r="A44" i="62"/>
  <c r="A45" i="62" l="1"/>
  <c r="B46" i="62"/>
  <c r="B47" i="62" l="1"/>
  <c r="A46" i="62"/>
  <c r="A47" i="62" l="1"/>
  <c r="B48" i="62"/>
  <c r="B49" i="62" l="1"/>
  <c r="A48" i="62"/>
  <c r="B50" i="62" l="1"/>
  <c r="A49" i="62"/>
  <c r="B51" i="62" l="1"/>
  <c r="A50" i="62"/>
  <c r="B52" i="62" l="1"/>
  <c r="A51" i="62"/>
  <c r="A52" i="62" l="1"/>
  <c r="B53" i="62"/>
  <c r="A53" i="62" l="1"/>
  <c r="B54" i="62"/>
  <c r="A54" i="62" l="1"/>
  <c r="B55" i="62"/>
  <c r="A55" i="62" l="1"/>
  <c r="B56" i="62"/>
  <c r="B57" i="62" l="1"/>
  <c r="A56" i="62"/>
  <c r="B58" i="62" l="1"/>
  <c r="A57" i="62"/>
  <c r="B59" i="62" l="1"/>
  <c r="A58" i="62"/>
  <c r="B60" i="62" l="1"/>
  <c r="A59" i="62"/>
  <c r="B61" i="62" l="1"/>
  <c r="A60" i="62"/>
  <c r="B62" i="62" l="1"/>
  <c r="A61" i="62"/>
  <c r="B63" i="62" l="1"/>
  <c r="A62" i="62"/>
  <c r="B64" i="62" l="1"/>
  <c r="A63" i="62"/>
  <c r="B65" i="62" l="1"/>
  <c r="A64" i="62"/>
  <c r="B66" i="62" l="1"/>
  <c r="A65" i="62"/>
  <c r="B67" i="62" l="1"/>
  <c r="A66" i="62"/>
  <c r="B68" i="62" l="1"/>
  <c r="A67" i="62"/>
  <c r="B69" i="62" l="1"/>
  <c r="A68" i="62"/>
  <c r="B70" i="62" l="1"/>
  <c r="A69" i="62"/>
  <c r="B71" i="62" l="1"/>
  <c r="A70" i="62"/>
  <c r="B72" i="62" l="1"/>
  <c r="A71" i="62"/>
  <c r="B73" i="62" l="1"/>
  <c r="A72" i="62"/>
  <c r="B74" i="62" l="1"/>
  <c r="A73" i="62"/>
  <c r="B75" i="62" l="1"/>
  <c r="A74" i="62"/>
  <c r="B76" i="62" l="1"/>
  <c r="A75" i="62"/>
  <c r="B77" i="62" l="1"/>
  <c r="A76" i="62"/>
  <c r="B78" i="62" l="1"/>
  <c r="A77" i="62"/>
  <c r="A78" i="62" l="1"/>
  <c r="B79" i="62"/>
  <c r="B80" i="62" l="1"/>
  <c r="A79" i="62"/>
  <c r="B81" i="62" l="1"/>
  <c r="A80" i="62"/>
  <c r="B82" i="62" l="1"/>
  <c r="A81" i="62"/>
  <c r="A82" i="62" l="1"/>
  <c r="B83" i="62"/>
  <c r="A83" i="62" l="1"/>
  <c r="B84" i="62"/>
  <c r="B85" i="62" l="1"/>
  <c r="A84" i="62"/>
  <c r="B86" i="62" l="1"/>
  <c r="A85" i="62"/>
  <c r="B87" i="62" l="1"/>
  <c r="A86" i="62"/>
  <c r="B88" i="62" l="1"/>
  <c r="A87" i="62"/>
  <c r="A88" i="62" l="1"/>
  <c r="B89" i="62"/>
  <c r="A89" i="62" l="1"/>
  <c r="B90" i="62"/>
  <c r="B91" i="62" l="1"/>
  <c r="A90" i="62"/>
  <c r="B92" i="62" l="1"/>
  <c r="A91" i="62"/>
  <c r="B93" i="62" l="1"/>
  <c r="A92" i="62"/>
  <c r="B94" i="62" l="1"/>
  <c r="A93" i="62"/>
  <c r="B95" i="62" l="1"/>
  <c r="A94" i="62"/>
  <c r="B96" i="62" l="1"/>
  <c r="A95" i="62"/>
  <c r="B97" i="62" l="1"/>
  <c r="A96" i="62"/>
  <c r="B98" i="62" l="1"/>
  <c r="A97" i="62"/>
  <c r="B99" i="62" l="1"/>
  <c r="A98" i="62"/>
  <c r="B100" i="62" l="1"/>
  <c r="A99" i="62"/>
  <c r="B101" i="62" l="1"/>
  <c r="A100" i="62"/>
  <c r="B102" i="62" l="1"/>
  <c r="A101" i="62"/>
  <c r="B103" i="62" l="1"/>
  <c r="A102" i="62"/>
  <c r="B104" i="62" l="1"/>
  <c r="A103" i="62"/>
  <c r="B105" i="62" l="1"/>
  <c r="A104" i="62"/>
  <c r="B106" i="62" l="1"/>
  <c r="A105" i="62"/>
  <c r="B107" i="62" l="1"/>
  <c r="A106" i="62"/>
  <c r="B108" i="62" l="1"/>
  <c r="A107" i="62"/>
  <c r="B109" i="62" l="1"/>
  <c r="A108" i="62"/>
  <c r="B110" i="62" l="1"/>
  <c r="A109" i="62"/>
  <c r="B111" i="62" l="1"/>
  <c r="A110" i="62"/>
  <c r="B112" i="62" l="1"/>
  <c r="A111" i="62"/>
  <c r="B113" i="62" l="1"/>
  <c r="A112" i="62"/>
  <c r="A113" i="62" l="1"/>
  <c r="B114" i="62"/>
  <c r="B115" i="62" l="1"/>
  <c r="A114" i="62"/>
  <c r="B116" i="62" l="1"/>
  <c r="A115" i="62"/>
  <c r="B117" i="62" l="1"/>
  <c r="A116" i="62"/>
  <c r="A117" i="62" l="1"/>
  <c r="B118" i="62"/>
  <c r="B119" i="62" l="1"/>
  <c r="A118" i="62"/>
  <c r="B120" i="62" l="1"/>
  <c r="A119" i="62"/>
  <c r="B121" i="62" l="1"/>
  <c r="A120" i="62"/>
  <c r="B122" i="62" l="1"/>
  <c r="A121" i="62"/>
  <c r="B123" i="62" l="1"/>
  <c r="A122" i="62"/>
  <c r="B124" i="62" l="1"/>
  <c r="A123" i="62"/>
  <c r="B125" i="62" l="1"/>
  <c r="A124" i="62"/>
  <c r="B126" i="62" l="1"/>
  <c r="A125" i="62"/>
  <c r="B127" i="62" l="1"/>
  <c r="A126" i="62"/>
  <c r="B128" i="62" l="1"/>
  <c r="A127" i="62"/>
  <c r="B129" i="62" l="1"/>
  <c r="A128" i="62"/>
  <c r="B130" i="62" l="1"/>
  <c r="A129" i="62"/>
  <c r="B131" i="62" l="1"/>
  <c r="A130" i="62"/>
  <c r="B132" i="62" l="1"/>
  <c r="A131" i="62"/>
  <c r="B133" i="62" l="1"/>
  <c r="A132" i="62"/>
  <c r="B134" i="62" l="1"/>
  <c r="A133" i="62"/>
  <c r="B135" i="62" l="1"/>
  <c r="A134" i="62"/>
  <c r="B136" i="62" l="1"/>
  <c r="A135" i="62"/>
  <c r="B137" i="62" l="1"/>
  <c r="A136" i="62"/>
  <c r="B138" i="62" l="1"/>
  <c r="A137" i="62"/>
  <c r="B139" i="62" l="1"/>
  <c r="A138" i="62"/>
  <c r="B140" i="62" l="1"/>
  <c r="A139" i="62"/>
  <c r="B141" i="62" l="1"/>
  <c r="A140" i="62"/>
  <c r="B142" i="62" l="1"/>
  <c r="A141" i="62"/>
  <c r="B143" i="62" l="1"/>
  <c r="A142" i="62"/>
  <c r="B144" i="62" l="1"/>
  <c r="A143" i="62"/>
  <c r="B145" i="62" l="1"/>
  <c r="A144" i="62"/>
  <c r="B146" i="62" l="1"/>
  <c r="A145" i="62"/>
  <c r="B147" i="62" l="1"/>
  <c r="A146" i="62"/>
  <c r="B148" i="62" l="1"/>
  <c r="A147" i="62"/>
  <c r="A148" i="62" l="1"/>
  <c r="B149" i="62"/>
  <c r="B150" i="62" l="1"/>
  <c r="A149" i="62"/>
  <c r="B151" i="62" l="1"/>
  <c r="A150" i="62"/>
  <c r="B152" i="62" l="1"/>
  <c r="A151" i="62"/>
  <c r="A152" i="62" l="1"/>
  <c r="B153" i="62"/>
  <c r="B46" i="2"/>
  <c r="B46" i="51"/>
  <c r="A153" i="62" l="1"/>
  <c r="T13" i="51"/>
  <c r="N24" i="51"/>
  <c r="R40" i="51"/>
  <c r="H24" i="51"/>
  <c r="F17" i="51"/>
  <c r="E6" i="51"/>
  <c r="K37" i="51"/>
  <c r="G15" i="51"/>
  <c r="E22" i="51"/>
  <c r="I39" i="51"/>
  <c r="M43" i="51"/>
  <c r="N5" i="51"/>
  <c r="D26" i="51"/>
  <c r="D5" i="51"/>
  <c r="L36" i="51"/>
  <c r="L13" i="51"/>
  <c r="D37" i="51"/>
  <c r="T27" i="51"/>
  <c r="N31" i="51"/>
  <c r="T31" i="51"/>
  <c r="J43" i="51"/>
  <c r="E37" i="51"/>
  <c r="O41" i="51"/>
  <c r="K43" i="51"/>
  <c r="S17" i="51"/>
  <c r="H39" i="51"/>
  <c r="P21" i="51"/>
  <c r="I43" i="51"/>
  <c r="G42" i="51"/>
  <c r="M14" i="51"/>
  <c r="S19" i="51"/>
  <c r="G5" i="51"/>
  <c r="E31" i="51"/>
  <c r="H23" i="51"/>
  <c r="K10" i="51"/>
  <c r="R16" i="51"/>
  <c r="G19" i="51"/>
  <c r="T44" i="51"/>
  <c r="J27" i="51"/>
  <c r="K23" i="51"/>
  <c r="P25" i="51"/>
  <c r="N29" i="51"/>
  <c r="F11" i="51"/>
  <c r="D34" i="2"/>
  <c r="E23" i="51"/>
  <c r="S43" i="51"/>
  <c r="T5" i="51"/>
  <c r="K19" i="51"/>
  <c r="H27" i="51"/>
  <c r="L29" i="51"/>
  <c r="J21" i="51"/>
  <c r="I38" i="51"/>
  <c r="Q44" i="51"/>
  <c r="T26" i="51"/>
  <c r="I21" i="51"/>
  <c r="N26" i="51"/>
  <c r="T42" i="51"/>
  <c r="L34" i="51"/>
  <c r="D16" i="2"/>
  <c r="F28" i="51"/>
  <c r="K34" i="51"/>
  <c r="N10" i="51"/>
  <c r="L39" i="51"/>
  <c r="D35" i="51"/>
  <c r="G28" i="51"/>
  <c r="S40" i="51"/>
  <c r="E35" i="51"/>
  <c r="O39" i="51"/>
  <c r="R21" i="51"/>
  <c r="D6" i="51"/>
  <c r="K7" i="51"/>
  <c r="N44" i="51"/>
  <c r="R24" i="51"/>
  <c r="H6" i="51"/>
  <c r="D27" i="51"/>
  <c r="E9" i="51"/>
  <c r="D40" i="51"/>
  <c r="R27" i="51"/>
  <c r="R41" i="51"/>
  <c r="M27" i="51"/>
  <c r="N42" i="51"/>
  <c r="R32" i="51"/>
  <c r="F22" i="51"/>
  <c r="N17" i="51"/>
  <c r="D41" i="2"/>
  <c r="D40" i="2"/>
  <c r="K28" i="51"/>
  <c r="D43" i="2"/>
  <c r="L37" i="51"/>
  <c r="P43" i="51"/>
  <c r="D21" i="2"/>
  <c r="M30" i="51"/>
  <c r="R22" i="51"/>
  <c r="D28" i="2"/>
  <c r="M44" i="51"/>
  <c r="R19" i="51"/>
  <c r="R20" i="51"/>
  <c r="K14" i="51"/>
  <c r="S10" i="51"/>
  <c r="N28" i="51"/>
  <c r="T29" i="51"/>
  <c r="O29" i="51"/>
  <c r="R36" i="51"/>
  <c r="H18" i="51"/>
  <c r="I32" i="51"/>
  <c r="F27" i="51"/>
  <c r="L44" i="51"/>
  <c r="F25" i="51"/>
  <c r="R14" i="51"/>
  <c r="D35" i="2"/>
  <c r="L26" i="51"/>
  <c r="D7" i="2"/>
  <c r="S11" i="51"/>
  <c r="S41" i="51"/>
  <c r="G7" i="51"/>
  <c r="D14" i="51"/>
  <c r="O19" i="51"/>
  <c r="H8" i="51"/>
  <c r="L41" i="51"/>
  <c r="O24" i="51"/>
  <c r="G38" i="51"/>
  <c r="S24" i="51"/>
  <c r="T36" i="51"/>
  <c r="I28" i="51"/>
  <c r="S28" i="51"/>
  <c r="O9" i="51"/>
  <c r="R13" i="51"/>
  <c r="H7" i="51"/>
  <c r="N34" i="51"/>
  <c r="M19" i="51"/>
  <c r="H40" i="51"/>
  <c r="H30" i="51"/>
  <c r="K9" i="51"/>
  <c r="D8" i="51"/>
  <c r="E32" i="51"/>
  <c r="J44" i="51"/>
  <c r="H41" i="51"/>
  <c r="F44" i="51"/>
  <c r="F14" i="51"/>
  <c r="F30" i="51"/>
  <c r="P33" i="51"/>
  <c r="N15" i="51"/>
  <c r="O15" i="51"/>
  <c r="F33" i="51"/>
  <c r="K11" i="51"/>
  <c r="O17" i="51"/>
  <c r="J31" i="51"/>
  <c r="F37" i="51"/>
  <c r="D39" i="51"/>
  <c r="I7" i="51"/>
  <c r="J40" i="51"/>
  <c r="K8" i="51"/>
  <c r="I17" i="51"/>
  <c r="G37" i="51"/>
  <c r="D11" i="51"/>
  <c r="L30" i="51"/>
  <c r="F26" i="51"/>
  <c r="T8" i="51"/>
  <c r="G9" i="51"/>
  <c r="T16" i="51"/>
  <c r="F18" i="51"/>
  <c r="D30" i="2"/>
  <c r="R33" i="51"/>
  <c r="T24" i="51"/>
  <c r="T41" i="51"/>
  <c r="G34" i="51"/>
  <c r="P27" i="51"/>
  <c r="J18" i="51"/>
  <c r="Q7" i="51"/>
  <c r="F15" i="51"/>
  <c r="I26" i="51"/>
  <c r="T38" i="51"/>
  <c r="S5" i="51"/>
  <c r="D19" i="2"/>
  <c r="O34" i="51"/>
  <c r="L6" i="51"/>
  <c r="H29" i="51"/>
  <c r="M31" i="51"/>
  <c r="M23" i="51"/>
  <c r="K36" i="51"/>
  <c r="J8" i="51"/>
  <c r="H44" i="51"/>
  <c r="H13" i="51"/>
  <c r="D33" i="2"/>
  <c r="N22" i="51"/>
  <c r="S44" i="51"/>
  <c r="L15" i="51"/>
  <c r="F7" i="51"/>
  <c r="D7" i="51"/>
  <c r="O10" i="51"/>
  <c r="Q22" i="51"/>
  <c r="S7" i="51"/>
  <c r="Q25" i="51"/>
  <c r="S31" i="51"/>
  <c r="P28" i="51"/>
  <c r="T23" i="51"/>
  <c r="J41" i="51"/>
  <c r="K40" i="51"/>
  <c r="F13" i="51"/>
  <c r="F31" i="51"/>
  <c r="L8" i="51"/>
  <c r="M8" i="51"/>
  <c r="G32" i="51"/>
  <c r="D13" i="51"/>
  <c r="N27" i="51"/>
  <c r="Q18" i="51"/>
  <c r="N8" i="51"/>
  <c r="R9" i="51"/>
  <c r="K22" i="51"/>
  <c r="M40" i="51"/>
  <c r="E40" i="51"/>
  <c r="H5" i="51"/>
  <c r="J9" i="51"/>
  <c r="Q8" i="51"/>
  <c r="Q40" i="51"/>
  <c r="T11" i="51"/>
  <c r="D19" i="51"/>
  <c r="D31" i="2"/>
  <c r="O35" i="51"/>
  <c r="I13" i="51"/>
  <c r="D11" i="2"/>
  <c r="H43" i="51"/>
  <c r="E19" i="51"/>
  <c r="I20" i="51"/>
  <c r="K30" i="51"/>
  <c r="E15" i="51"/>
  <c r="K29" i="51"/>
  <c r="D41" i="51"/>
  <c r="P17" i="51"/>
  <c r="R29" i="51"/>
  <c r="J13" i="51"/>
  <c r="M36" i="51"/>
  <c r="J16" i="51"/>
  <c r="N21" i="51"/>
  <c r="L33" i="51"/>
  <c r="K44" i="51"/>
  <c r="J37" i="51"/>
  <c r="F42" i="51"/>
  <c r="T7" i="51"/>
  <c r="D23" i="51"/>
  <c r="D34" i="51"/>
  <c r="S6" i="51"/>
  <c r="J35" i="51"/>
  <c r="D31" i="51"/>
  <c r="L23" i="51"/>
  <c r="D15" i="2"/>
  <c r="F32" i="51"/>
  <c r="H15" i="51"/>
  <c r="K32" i="51"/>
  <c r="I27" i="51"/>
  <c r="L35" i="51"/>
  <c r="D10" i="51"/>
  <c r="T25" i="51"/>
  <c r="D6" i="2"/>
  <c r="O37" i="51"/>
  <c r="L40" i="51"/>
  <c r="R38" i="51"/>
  <c r="N20" i="51"/>
  <c r="S13" i="51"/>
  <c r="P18" i="51"/>
  <c r="D28" i="51"/>
  <c r="S34" i="51"/>
  <c r="J19" i="51"/>
  <c r="J30" i="51"/>
  <c r="N11" i="51"/>
  <c r="E42" i="51"/>
  <c r="E8" i="51"/>
  <c r="M41" i="51"/>
  <c r="S25" i="51"/>
  <c r="E21" i="51"/>
  <c r="M20" i="51"/>
  <c r="K33" i="51"/>
  <c r="O13" i="51"/>
  <c r="J28" i="51"/>
  <c r="N40" i="51"/>
  <c r="I35" i="51"/>
  <c r="R5" i="51"/>
  <c r="E39" i="51"/>
  <c r="M33" i="51"/>
  <c r="M16" i="51"/>
  <c r="E10" i="51"/>
  <c r="H37" i="51"/>
  <c r="I15" i="51"/>
  <c r="S30" i="51"/>
  <c r="K41" i="51"/>
  <c r="G29" i="51"/>
  <c r="Q20" i="51"/>
  <c r="L31" i="51"/>
  <c r="M9" i="51"/>
  <c r="J36" i="51"/>
  <c r="Q9" i="51"/>
  <c r="D36" i="2"/>
  <c r="L32" i="51"/>
  <c r="D44" i="51"/>
  <c r="T43" i="51"/>
  <c r="D21" i="51"/>
  <c r="D44" i="2"/>
  <c r="L28" i="51"/>
  <c r="S20" i="51"/>
  <c r="M5" i="51"/>
  <c r="G44" i="51"/>
  <c r="H26" i="51"/>
  <c r="Q34" i="51"/>
  <c r="P10" i="51"/>
  <c r="K17" i="51"/>
  <c r="T30" i="51"/>
  <c r="G36" i="51"/>
  <c r="I36" i="51"/>
  <c r="P11" i="51"/>
  <c r="O33" i="51"/>
  <c r="J33" i="51"/>
  <c r="D18" i="51"/>
  <c r="F35" i="51"/>
  <c r="N23" i="51"/>
  <c r="R25" i="51"/>
  <c r="P35" i="51"/>
  <c r="D14" i="2"/>
  <c r="O5" i="51"/>
  <c r="R34" i="51"/>
  <c r="L24" i="51"/>
  <c r="G41" i="51"/>
  <c r="H38" i="51"/>
  <c r="K24" i="51"/>
  <c r="D15" i="51"/>
  <c r="Q5" i="51"/>
  <c r="R17" i="51"/>
  <c r="K31" i="51"/>
  <c r="E20" i="51"/>
  <c r="F8" i="51"/>
  <c r="I44" i="51"/>
  <c r="P44" i="51"/>
  <c r="R26" i="51"/>
  <c r="E43" i="51"/>
  <c r="P36" i="51"/>
  <c r="J24" i="51"/>
  <c r="H36" i="51"/>
  <c r="F43" i="51"/>
  <c r="R15" i="51"/>
  <c r="Q11" i="51"/>
  <c r="M11" i="51"/>
  <c r="O43" i="51"/>
  <c r="P34" i="51"/>
  <c r="G33" i="51"/>
  <c r="O14" i="51"/>
  <c r="D42" i="2"/>
  <c r="D25" i="2"/>
  <c r="I22" i="51"/>
  <c r="P40" i="51"/>
  <c r="K18" i="51"/>
  <c r="H16" i="51"/>
  <c r="D37" i="2"/>
  <c r="P41" i="51"/>
  <c r="O8" i="51"/>
  <c r="O38" i="51"/>
  <c r="P31" i="51"/>
  <c r="M25" i="51"/>
  <c r="T32" i="51"/>
  <c r="Q15" i="51"/>
  <c r="M29" i="51"/>
  <c r="S36" i="51"/>
  <c r="I29" i="51"/>
  <c r="F24" i="51"/>
  <c r="P30" i="51"/>
  <c r="O22" i="51"/>
  <c r="Q30" i="51"/>
  <c r="Q24" i="51"/>
  <c r="E44" i="51"/>
  <c r="S39" i="51"/>
  <c r="M17" i="51"/>
  <c r="S16" i="51"/>
  <c r="E33" i="51"/>
  <c r="F36" i="51"/>
  <c r="P19" i="51"/>
  <c r="F16" i="51"/>
  <c r="N9" i="51"/>
  <c r="F39" i="51"/>
  <c r="M26" i="51"/>
  <c r="D32" i="2"/>
  <c r="I9" i="51"/>
  <c r="E38" i="51"/>
  <c r="R39" i="51"/>
  <c r="L20" i="51"/>
  <c r="G39" i="51"/>
  <c r="G21" i="51"/>
  <c r="I41" i="51"/>
  <c r="G14" i="51"/>
  <c r="O36" i="51"/>
  <c r="T37" i="51"/>
  <c r="Q26" i="51"/>
  <c r="G20" i="51"/>
  <c r="R37" i="51"/>
  <c r="Q35" i="51"/>
  <c r="P29" i="51"/>
  <c r="I6" i="51"/>
  <c r="T22" i="51"/>
  <c r="T10" i="51"/>
  <c r="G17" i="51"/>
  <c r="G26" i="51"/>
  <c r="Q16" i="51"/>
  <c r="O30" i="51"/>
  <c r="N32" i="51"/>
  <c r="P16" i="51"/>
  <c r="H42" i="51"/>
  <c r="D20" i="2"/>
  <c r="E18" i="51"/>
  <c r="I42" i="51"/>
  <c r="Q41" i="51"/>
  <c r="F20" i="51"/>
  <c r="O27" i="51"/>
  <c r="Q36" i="51"/>
  <c r="N37" i="51"/>
  <c r="Q14" i="51"/>
  <c r="T20" i="51"/>
  <c r="S29" i="51"/>
  <c r="D29" i="2"/>
  <c r="E16" i="51"/>
  <c r="D32" i="51"/>
  <c r="G13" i="51"/>
  <c r="F5" i="51"/>
  <c r="S8" i="51"/>
  <c r="O26" i="51"/>
  <c r="R7" i="51"/>
  <c r="P20" i="51"/>
  <c r="Q32" i="51"/>
  <c r="H34" i="51"/>
  <c r="R6" i="51"/>
  <c r="R8" i="51"/>
  <c r="M15" i="51"/>
  <c r="K6" i="51"/>
  <c r="L17" i="51"/>
  <c r="F41" i="51"/>
  <c r="O40" i="51"/>
  <c r="O20" i="51"/>
  <c r="L7" i="51"/>
  <c r="E17" i="51"/>
  <c r="K21" i="51"/>
  <c r="N39" i="51"/>
  <c r="M37" i="51"/>
  <c r="T28" i="51"/>
  <c r="O28" i="51"/>
  <c r="D5" i="2"/>
  <c r="D38" i="2"/>
  <c r="T19" i="51"/>
  <c r="M24" i="51"/>
  <c r="H31" i="51"/>
  <c r="Q23" i="51"/>
  <c r="F9" i="51"/>
  <c r="J6" i="51"/>
  <c r="M10" i="51"/>
  <c r="D22" i="2"/>
  <c r="E24" i="51"/>
  <c r="J25" i="51"/>
  <c r="K5" i="51"/>
  <c r="H10" i="51"/>
  <c r="M42" i="51"/>
  <c r="D10" i="2"/>
  <c r="N35" i="51"/>
  <c r="J17" i="51"/>
  <c r="D8" i="2"/>
  <c r="Q28" i="51"/>
  <c r="D43" i="51"/>
  <c r="D22" i="51"/>
  <c r="Q37" i="51"/>
  <c r="K15" i="51"/>
  <c r="N25" i="51"/>
  <c r="Q33" i="51"/>
  <c r="R23" i="51"/>
  <c r="H9" i="51"/>
  <c r="L10" i="51"/>
  <c r="D17" i="51"/>
  <c r="T17" i="51"/>
  <c r="I30" i="51"/>
  <c r="P7" i="51"/>
  <c r="T40" i="51"/>
  <c r="L43" i="51"/>
  <c r="S18" i="51"/>
  <c r="H28" i="51"/>
  <c r="S9" i="51"/>
  <c r="K20" i="51"/>
  <c r="D9" i="51"/>
  <c r="D16" i="51"/>
  <c r="T18" i="51"/>
  <c r="I23" i="51"/>
  <c r="E27" i="51"/>
  <c r="N7" i="51"/>
  <c r="S14" i="51"/>
  <c r="H22" i="51"/>
  <c r="T15" i="51"/>
  <c r="G27" i="51"/>
  <c r="N36" i="51"/>
  <c r="H20" i="51"/>
  <c r="P32" i="51"/>
  <c r="H35" i="51"/>
  <c r="F34" i="51"/>
  <c r="D29" i="51"/>
  <c r="G30" i="51"/>
  <c r="D18" i="2"/>
  <c r="Q43" i="51"/>
  <c r="Q39" i="51"/>
  <c r="S37" i="51"/>
  <c r="G25" i="51"/>
  <c r="P8" i="51"/>
  <c r="J15" i="51"/>
  <c r="J42" i="51"/>
  <c r="G10" i="51"/>
  <c r="N13" i="51"/>
  <c r="J34" i="51"/>
  <c r="P38" i="51"/>
  <c r="J23" i="51"/>
  <c r="S15" i="51"/>
  <c r="E34" i="51"/>
  <c r="D13" i="2"/>
  <c r="D26" i="2"/>
  <c r="F40" i="51"/>
  <c r="L42" i="51"/>
  <c r="J26" i="51"/>
  <c r="F29" i="51"/>
  <c r="P37" i="51"/>
  <c r="T35" i="51"/>
  <c r="O44" i="51"/>
  <c r="L5" i="51"/>
  <c r="K25" i="51"/>
  <c r="K13" i="51"/>
  <c r="O18" i="51"/>
  <c r="S38" i="51"/>
  <c r="K39" i="51"/>
  <c r="J38" i="51"/>
  <c r="I8" i="51"/>
  <c r="S33" i="51"/>
  <c r="D30" i="51"/>
  <c r="E14" i="51"/>
  <c r="H32" i="51"/>
  <c r="J29" i="51"/>
  <c r="Q13" i="51"/>
  <c r="I16" i="51"/>
  <c r="J39" i="51"/>
  <c r="G22" i="51"/>
  <c r="T9" i="51"/>
  <c r="G16" i="51"/>
  <c r="T33" i="51"/>
  <c r="I33" i="51"/>
  <c r="D33" i="51"/>
  <c r="G24" i="51"/>
  <c r="J10" i="51"/>
  <c r="G23" i="51"/>
  <c r="G8" i="51"/>
  <c r="D24" i="2"/>
  <c r="J5" i="51"/>
  <c r="P39" i="51"/>
  <c r="I5" i="51"/>
  <c r="K35" i="51"/>
  <c r="E7" i="51"/>
  <c r="P22" i="51"/>
  <c r="H11" i="51"/>
  <c r="I10" i="51"/>
  <c r="F6" i="51"/>
  <c r="F19" i="51"/>
  <c r="Q21" i="51"/>
  <c r="N33" i="51"/>
  <c r="E25" i="51"/>
  <c r="D36" i="51"/>
  <c r="O7" i="51"/>
  <c r="S32" i="51"/>
  <c r="Q38" i="51"/>
  <c r="L18" i="51"/>
  <c r="R30" i="51"/>
  <c r="O23" i="51"/>
  <c r="P23" i="51"/>
  <c r="R43" i="51"/>
  <c r="I24" i="51"/>
  <c r="Q10" i="51"/>
  <c r="I18" i="51"/>
  <c r="M6" i="51"/>
  <c r="I14" i="51"/>
  <c r="L21" i="51"/>
  <c r="T21" i="51"/>
  <c r="G31" i="51"/>
  <c r="D38" i="51"/>
  <c r="L38" i="51"/>
  <c r="I25" i="51"/>
  <c r="E13" i="51"/>
  <c r="Q42" i="51"/>
  <c r="E28" i="51"/>
  <c r="N41" i="51"/>
  <c r="E29" i="51"/>
  <c r="L19" i="51"/>
  <c r="S22" i="51"/>
  <c r="O31" i="51"/>
  <c r="T39" i="51"/>
  <c r="M18" i="51"/>
  <c r="O6" i="51"/>
  <c r="N30" i="51"/>
  <c r="G11" i="51"/>
  <c r="N14" i="51"/>
  <c r="K16" i="51"/>
  <c r="L27" i="51"/>
  <c r="H21" i="51"/>
  <c r="T6" i="51"/>
  <c r="E41" i="51"/>
  <c r="Q19" i="51"/>
  <c r="G43" i="51"/>
  <c r="E11" i="51"/>
  <c r="K26" i="51"/>
  <c r="H14" i="51"/>
  <c r="P26" i="51"/>
  <c r="F23" i="51"/>
  <c r="S26" i="51"/>
  <c r="R44" i="51"/>
  <c r="I19" i="51"/>
  <c r="K38" i="51"/>
  <c r="L16" i="51"/>
  <c r="J7" i="51"/>
  <c r="L25" i="51"/>
  <c r="R35" i="51"/>
  <c r="S35" i="51"/>
  <c r="T34" i="51"/>
  <c r="I34" i="51"/>
  <c r="F38" i="51"/>
  <c r="M35" i="51"/>
  <c r="M7" i="51"/>
  <c r="O21" i="51"/>
  <c r="M28" i="51"/>
  <c r="K42" i="51"/>
  <c r="H25" i="51"/>
  <c r="P24" i="51"/>
  <c r="D24" i="51"/>
  <c r="O11" i="51"/>
  <c r="Q27" i="51"/>
  <c r="N19" i="51"/>
  <c r="R28" i="51"/>
  <c r="N38" i="51"/>
  <c r="F21" i="51"/>
  <c r="P13" i="51"/>
  <c r="P9" i="51"/>
  <c r="R42" i="51"/>
  <c r="Q17" i="51"/>
  <c r="N43" i="51"/>
  <c r="P42" i="51"/>
  <c r="S42" i="51"/>
  <c r="N6" i="51"/>
  <c r="R11" i="51"/>
  <c r="I40" i="51"/>
  <c r="D20" i="51"/>
  <c r="S21" i="51"/>
  <c r="E36" i="51"/>
  <c r="J11" i="51"/>
  <c r="D25" i="51"/>
  <c r="D39" i="2"/>
  <c r="L14" i="51"/>
  <c r="I11" i="51"/>
  <c r="N18" i="51"/>
  <c r="E5" i="51"/>
  <c r="P15" i="51"/>
  <c r="E30" i="51"/>
  <c r="J32" i="51"/>
  <c r="P6" i="51"/>
  <c r="D42" i="51"/>
  <c r="I37" i="51"/>
  <c r="I31" i="51"/>
  <c r="M34" i="51"/>
  <c r="M32" i="51"/>
  <c r="H33" i="51"/>
  <c r="D17" i="2"/>
  <c r="F10" i="51"/>
  <c r="J22" i="51"/>
  <c r="Q6" i="51"/>
  <c r="M22" i="51"/>
  <c r="S27" i="51"/>
  <c r="P5" i="51"/>
  <c r="K27" i="51"/>
  <c r="O32" i="51"/>
  <c r="L9" i="51"/>
  <c r="S23" i="51"/>
  <c r="E26" i="51"/>
  <c r="G35" i="51"/>
  <c r="M38" i="51"/>
  <c r="R10" i="51"/>
  <c r="H19" i="51"/>
  <c r="D27" i="2"/>
  <c r="N16" i="51"/>
  <c r="M21" i="51"/>
  <c r="M39" i="51"/>
  <c r="L22" i="51"/>
  <c r="R31" i="51"/>
  <c r="O42" i="51"/>
  <c r="D9" i="2"/>
  <c r="O16" i="51"/>
  <c r="G40" i="51"/>
  <c r="L11" i="51"/>
  <c r="G6" i="51"/>
  <c r="O25" i="51"/>
  <c r="Q31" i="51"/>
  <c r="G18" i="51"/>
  <c r="J14" i="51"/>
  <c r="R18" i="51"/>
  <c r="P14" i="51"/>
  <c r="Q29" i="51"/>
  <c r="J20" i="51"/>
  <c r="T14" i="51"/>
  <c r="H17" i="51"/>
  <c r="D23" i="2"/>
  <c r="M13" i="51"/>
  <c r="M45" i="51" l="1"/>
  <c r="P12" i="51"/>
  <c r="E12" i="51"/>
  <c r="P45" i="51"/>
  <c r="E45" i="51"/>
  <c r="I12" i="51"/>
  <c r="J12" i="51"/>
  <c r="Q45" i="51"/>
  <c r="K45" i="51"/>
  <c r="L12" i="51"/>
  <c r="D45" i="2"/>
  <c r="N45" i="51"/>
  <c r="K12" i="51"/>
  <c r="D12" i="2"/>
  <c r="F12" i="51"/>
  <c r="G45" i="51"/>
  <c r="Q12" i="51"/>
  <c r="O12" i="51"/>
  <c r="M12" i="51"/>
  <c r="R12" i="51"/>
  <c r="O45" i="51"/>
  <c r="S45" i="51"/>
  <c r="J45" i="51"/>
  <c r="I45" i="51"/>
  <c r="H12" i="51"/>
  <c r="D45" i="51"/>
  <c r="F45" i="51"/>
  <c r="H45" i="51"/>
  <c r="S12" i="51"/>
  <c r="R45" i="51"/>
  <c r="T12" i="51"/>
  <c r="G12" i="51"/>
  <c r="L45" i="51"/>
  <c r="D12" i="51"/>
  <c r="N12" i="51"/>
  <c r="T45" i="51"/>
</calcChain>
</file>

<file path=xl/sharedStrings.xml><?xml version="1.0" encoding="utf-8"?>
<sst xmlns="http://schemas.openxmlformats.org/spreadsheetml/2006/main" count="1264" uniqueCount="206">
  <si>
    <t>NACS</t>
  </si>
  <si>
    <t>Columns</t>
  </si>
  <si>
    <t>Rows</t>
  </si>
  <si>
    <t>Q Work Sheet</t>
  </si>
  <si>
    <t>Data (Y/N)</t>
  </si>
  <si>
    <t>Q4</t>
  </si>
  <si>
    <t>Q3</t>
  </si>
  <si>
    <t>Q2</t>
  </si>
  <si>
    <t>Q1</t>
  </si>
  <si>
    <t>Worksheet</t>
  </si>
  <si>
    <t>Bethnal Green Health Centre</t>
  </si>
  <si>
    <t>NW1</t>
  </si>
  <si>
    <t>F84083</t>
  </si>
  <si>
    <t>The Mission Practice</t>
  </si>
  <si>
    <t>F84016</t>
  </si>
  <si>
    <t>Globe Town Surgery</t>
  </si>
  <si>
    <t>F84123</t>
  </si>
  <si>
    <t>Y00212</t>
  </si>
  <si>
    <t>Strouts Place Medical Centre</t>
  </si>
  <si>
    <t>F84051</t>
  </si>
  <si>
    <t>Spitalfields Practice</t>
  </si>
  <si>
    <t>NW2</t>
  </si>
  <si>
    <t>F84081</t>
  </si>
  <si>
    <t>Blithehale Medical Centre</t>
  </si>
  <si>
    <t>F84718</t>
  </si>
  <si>
    <t>Health E1</t>
  </si>
  <si>
    <t>F84733</t>
  </si>
  <si>
    <t>Albion Health Centre</t>
  </si>
  <si>
    <t>F84012</t>
  </si>
  <si>
    <t>Harford Health Centre</t>
  </si>
  <si>
    <t>F84087</t>
  </si>
  <si>
    <t>F84046</t>
  </si>
  <si>
    <t>F84039</t>
  </si>
  <si>
    <t>City Wellbeing Practice (Tower Medical)</t>
  </si>
  <si>
    <t>F84114</t>
  </si>
  <si>
    <t>Wapping Group Practice</t>
  </si>
  <si>
    <t>F84079</t>
  </si>
  <si>
    <t>Jubilee Street Practice</t>
  </si>
  <si>
    <t>F84031</t>
  </si>
  <si>
    <t>St Katharine Docks Practice</t>
  </si>
  <si>
    <t>F84731</t>
  </si>
  <si>
    <t>F84682</t>
  </si>
  <si>
    <t>Harley Grove Medical Centre</t>
  </si>
  <si>
    <t>NW5</t>
  </si>
  <si>
    <t>F84044</t>
  </si>
  <si>
    <t>St Stephens Health Centre</t>
  </si>
  <si>
    <t>F84034</t>
  </si>
  <si>
    <t>Ruston Street Clinic (Dr Amin)</t>
  </si>
  <si>
    <t>F84030</t>
  </si>
  <si>
    <t>Grove Road Surgery (Dr Shah)</t>
  </si>
  <si>
    <t>F84055</t>
  </si>
  <si>
    <t>The Tredegar Practice</t>
  </si>
  <si>
    <t>F84696</t>
  </si>
  <si>
    <t>Stroudley Walk Centre</t>
  </si>
  <si>
    <t>NW6</t>
  </si>
  <si>
    <t>F84676</t>
  </si>
  <si>
    <t>St Andrews Health Centre</t>
  </si>
  <si>
    <t>Y03023</t>
  </si>
  <si>
    <t>Merchant Street (Dr Rana)</t>
  </si>
  <si>
    <t>F84118</t>
  </si>
  <si>
    <t>St Pauls Way Medical Centre</t>
  </si>
  <si>
    <t>F84714</t>
  </si>
  <si>
    <t>Limehouse Practice (Gill Street)</t>
  </si>
  <si>
    <t>NW7</t>
  </si>
  <si>
    <t>F84054</t>
  </si>
  <si>
    <t>Chrisp Street Health Centre</t>
  </si>
  <si>
    <t>F84062</t>
  </si>
  <si>
    <t>Aberfeldy Practice</t>
  </si>
  <si>
    <t>F84698</t>
  </si>
  <si>
    <t>Gough Walk (Dr Selvan)</t>
  </si>
  <si>
    <t>F84025</t>
  </si>
  <si>
    <t>Island Health</t>
  </si>
  <si>
    <t>F84710</t>
  </si>
  <si>
    <t>Docklands Medical Centre</t>
  </si>
  <si>
    <t>F84656</t>
  </si>
  <si>
    <t>Island Medical Centre</t>
  </si>
  <si>
    <t>F84647</t>
  </si>
  <si>
    <t>Barkantine Practice</t>
  </si>
  <si>
    <t>F84747</t>
  </si>
  <si>
    <t>The One Network</t>
  </si>
  <si>
    <t>East End Health Network</t>
  </si>
  <si>
    <t>Bow Health Network</t>
  </si>
  <si>
    <t>Mile End East and Bromley by Bow Network</t>
  </si>
  <si>
    <t>Poplar and Limehouse Network</t>
  </si>
  <si>
    <t>Healthy Island Network</t>
  </si>
  <si>
    <t>Total</t>
  </si>
  <si>
    <t xml:space="preserve"> -</t>
  </si>
  <si>
    <t>Network / Practice</t>
  </si>
  <si>
    <t>NetworkID</t>
  </si>
  <si>
    <t>Listsize</t>
  </si>
  <si>
    <t>Version</t>
  </si>
  <si>
    <t>Specification</t>
  </si>
  <si>
    <t>Data Date:</t>
  </si>
  <si>
    <t>Network</t>
  </si>
  <si>
    <t>Patch</t>
  </si>
  <si>
    <t>DN Team</t>
  </si>
  <si>
    <t>Select Practice</t>
  </si>
  <si>
    <t>DATA_AUDIT</t>
  </si>
  <si>
    <t>Address</t>
  </si>
  <si>
    <t>Selected</t>
  </si>
  <si>
    <t>Select Q</t>
  </si>
  <si>
    <t>Date</t>
  </si>
  <si>
    <t>DATA1</t>
  </si>
  <si>
    <t>Header Row</t>
  </si>
  <si>
    <t>Data</t>
  </si>
  <si>
    <t>OrgID.1</t>
  </si>
  <si>
    <t>Qtr.1</t>
  </si>
  <si>
    <t>REL_D.1</t>
  </si>
  <si>
    <t>IND.1</t>
  </si>
  <si>
    <t>NwID.1</t>
  </si>
  <si>
    <t>DATA_ACCESS</t>
  </si>
  <si>
    <t>DATA2</t>
  </si>
  <si>
    <t>OrgID.2</t>
  </si>
  <si>
    <t>Qtr.2</t>
  </si>
  <si>
    <t>IND.2</t>
  </si>
  <si>
    <t>NwID.2</t>
  </si>
  <si>
    <t>Quarter</t>
  </si>
  <si>
    <t>REL_D</t>
  </si>
  <si>
    <t>NwID</t>
  </si>
  <si>
    <t>AUDIT_T</t>
  </si>
  <si>
    <t>X</t>
  </si>
  <si>
    <t>AUDIT_DD</t>
  </si>
  <si>
    <t>AUDIT_C</t>
  </si>
  <si>
    <t>OrgID</t>
  </si>
  <si>
    <t>IND</t>
  </si>
  <si>
    <t>00-00</t>
  </si>
  <si>
    <t>IND markers:</t>
  </si>
  <si>
    <t>{</t>
  </si>
  <si>
    <t>}</t>
  </si>
  <si>
    <t>1st IND</t>
  </si>
  <si>
    <t xml:space="preserve"> 9b1F (XX-Place) N2</t>
  </si>
  <si>
    <t>9b1G (B-by-B) N6</t>
  </si>
  <si>
    <t>RED: Search IND+Titles don't match</t>
  </si>
  <si>
    <t>1st Title</t>
  </si>
  <si>
    <t>Org_ID</t>
  </si>
  <si>
    <t>PB6.00</t>
  </si>
  <si>
    <t>XXP/BBB</t>
  </si>
  <si>
    <t>F84122</t>
  </si>
  <si>
    <t>NIS04-M01.1</t>
  </si>
  <si>
    <t>NIS04-M01.4</t>
  </si>
  <si>
    <t>NIS04-M01.3</t>
  </si>
  <si>
    <t>NIS04-M01.5</t>
  </si>
  <si>
    <t>NIS04-M01</t>
  </si>
  <si>
    <t>Clip Removal</t>
  </si>
  <si>
    <t>Post-Operative Wound Care</t>
  </si>
  <si>
    <t>Other Repair</t>
  </si>
  <si>
    <t xml:space="preserve">Suture Removal </t>
  </si>
  <si>
    <t xml:space="preserve">Total Surgical Aftercare Incidences </t>
  </si>
  <si>
    <t>Incidences of surgical aftercare</t>
  </si>
  <si>
    <t>£11.77 (per event)</t>
  </si>
  <si>
    <t>Clip_D</t>
  </si>
  <si>
    <t>Repair_D</t>
  </si>
  <si>
    <t>PostOp_D</t>
  </si>
  <si>
    <t>Suture_D</t>
  </si>
  <si>
    <t>Sum-ALL</t>
  </si>
  <si>
    <t>M18-Q1</t>
  </si>
  <si>
    <t>M23-Q1</t>
  </si>
  <si>
    <t>M21-Q1</t>
  </si>
  <si>
    <t>M19-Q1</t>
  </si>
  <si>
    <t>M18-Q2</t>
  </si>
  <si>
    <t>M23-Q2</t>
  </si>
  <si>
    <t>M21-Q2</t>
  </si>
  <si>
    <t>M19-Q2</t>
  </si>
  <si>
    <t>M18-Q3</t>
  </si>
  <si>
    <t>M23-Q3</t>
  </si>
  <si>
    <t>M21-Q3</t>
  </si>
  <si>
    <t>M19-Q3</t>
  </si>
  <si>
    <t>M18-Q4</t>
  </si>
  <si>
    <t>M23-Q4</t>
  </si>
  <si>
    <t>M21-Q4</t>
  </si>
  <si>
    <t>M19-Q4</t>
  </si>
  <si>
    <t>Infected Wound</t>
  </si>
  <si>
    <t>Wound Healing Badly</t>
  </si>
  <si>
    <t>Surgical Aftercare Patients</t>
  </si>
  <si>
    <t xml:space="preserve">Patients Ref to Tissue Viability </t>
  </si>
  <si>
    <t>{SA} AR</t>
  </si>
  <si>
    <t>Last Run:</t>
  </si>
  <si>
    <t>Relative Date:</t>
  </si>
  <si>
    <t>Population Count</t>
  </si>
  <si>
    <t>Males</t>
  </si>
  <si>
    <t>Females</t>
  </si>
  <si>
    <t>Organisation Code</t>
  </si>
  <si>
    <t>Search</t>
  </si>
  <si>
    <t>{M18-Q1} - Wound Infection (Q1)</t>
  </si>
  <si>
    <t>{M18-Q2} - Wound Infection (Q2)</t>
  </si>
  <si>
    <t>{M18-Q3} - Wound Infection (Q3)</t>
  </si>
  <si>
    <t>{M18-Q4} - Wound Infection (Q4)</t>
  </si>
  <si>
    <t>{M19-Q1} - Ref to Tissue Viability (Q1)</t>
  </si>
  <si>
    <t>{M19-Q2} - Ref to Tissue Viability (Q2)</t>
  </si>
  <si>
    <t>{M19-Q3} - Ref to Tissue Viability (Q3)</t>
  </si>
  <si>
    <t>{M19-Q4} - Ref to Tissue Viability (Q4)</t>
  </si>
  <si>
    <t>{M21-Q1} - Patients receiving surgical aftercare (Q1)</t>
  </si>
  <si>
    <t>{M21-Q2} - Patients receiving surgical aftercare (Q2)</t>
  </si>
  <si>
    <t>{M21-Q3} - Patients receiving surgical aftercare (Q3)</t>
  </si>
  <si>
    <t>{M21-Q4} - Patients receiving surgical aftercare (Q4)</t>
  </si>
  <si>
    <t>{M23-Q1} - Patients with Wound(s) Healing Badly in (Q1)</t>
  </si>
  <si>
    <t>{M23-Q2} - Patients with Wound(s) Healing Badly in (Q2)</t>
  </si>
  <si>
    <t>{M23-Q3} - Patients with Wound(s) Healing Badly in (Q3)</t>
  </si>
  <si>
    <t>{M23-Q4} - Patients with Wound(s) Healing Badly in (Q4)</t>
  </si>
  <si>
    <t>{00-00} Listsize</t>
  </si>
  <si>
    <t>NULL</t>
  </si>
  <si>
    <t>Tower Network</t>
  </si>
  <si>
    <t>Surgical Aftercare 2021-2022</t>
  </si>
  <si>
    <t>NW8</t>
  </si>
  <si>
    <t>NW3&amp;4</t>
  </si>
  <si>
    <t xml:space="preserve">Goodman’s Field Health Centre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</si>
</sst>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i/>
      <sz val="11"/>
      <color theme="4" tint="0.79998168889431442"/>
      <name val="Calibri"/>
      <family val="2"/>
      <scheme val="minor"/>
    </font>
    <font>
      <b/>
      <sz val="12"/>
      <color theme="7" tint="-0.249977111117893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8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rgb="FFFF0000"/>
      <name val="Calibri"/>
      <family val="2"/>
    </font>
    <font>
      <sz val="11"/>
      <name val="Calibri"/>
      <family val="2"/>
    </font>
    <font>
      <b/>
      <sz val="11"/>
      <color theme="6" tint="-0.249977111117893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6" tint="0.79998168889431442"/>
        <bgColor indexed="0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theme="0" tint="-4.9989318521683403E-2"/>
      </bottom>
      <diagonal/>
    </border>
    <border>
      <left/>
      <right/>
      <top/>
      <bottom style="thin">
        <color theme="0" tint="-4.9989318521683403E-2"/>
      </bottom>
      <diagonal/>
    </border>
    <border>
      <left/>
      <right style="thin">
        <color indexed="64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indexed="64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/>
      <right/>
      <top style="thin">
        <color indexed="64"/>
      </top>
      <bottom style="thin">
        <color theme="0" tint="-4.9989318521683403E-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indexed="64"/>
      </right>
      <top style="thin">
        <color theme="0" tint="-4.9989318521683403E-2"/>
      </top>
      <bottom style="thin">
        <color indexed="64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0">
    <xf numFmtId="0" fontId="0" fillId="0" borderId="0"/>
    <xf numFmtId="9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6" fillId="0" borderId="0"/>
    <xf numFmtId="0" fontId="18" fillId="0" borderId="0"/>
    <xf numFmtId="0" fontId="16" fillId="0" borderId="0"/>
  </cellStyleXfs>
  <cellXfs count="148">
    <xf numFmtId="0" fontId="0" fillId="0" borderId="0" xfId="0"/>
    <xf numFmtId="0" fontId="4" fillId="2" borderId="0" xfId="0" applyFont="1" applyFill="1"/>
    <xf numFmtId="0" fontId="3" fillId="0" borderId="0" xfId="0" applyFont="1" applyAlignment="1">
      <alignment horizontal="center"/>
    </xf>
    <xf numFmtId="0" fontId="0" fillId="0" borderId="1" xfId="0" applyBorder="1"/>
    <xf numFmtId="0" fontId="5" fillId="2" borderId="0" xfId="0" applyFont="1" applyFill="1"/>
    <xf numFmtId="0" fontId="2" fillId="2" borderId="0" xfId="0" applyFont="1" applyFill="1"/>
    <xf numFmtId="0" fontId="8" fillId="0" borderId="0" xfId="0" applyFont="1" applyBorder="1"/>
    <xf numFmtId="0" fontId="8" fillId="0" borderId="0" xfId="0" applyFont="1"/>
    <xf numFmtId="0" fontId="0" fillId="0" borderId="0" xfId="0" applyFont="1"/>
    <xf numFmtId="0" fontId="9" fillId="0" borderId="0" xfId="0" applyFont="1"/>
    <xf numFmtId="0" fontId="9" fillId="5" borderId="0" xfId="0" applyFont="1" applyFill="1" applyBorder="1"/>
    <xf numFmtId="0" fontId="8" fillId="0" borderId="0" xfId="0" applyFont="1" applyAlignment="1">
      <alignment vertical="center"/>
    </xf>
    <xf numFmtId="0" fontId="9" fillId="4" borderId="0" xfId="0" applyFont="1" applyFill="1" applyBorder="1" applyAlignment="1">
      <alignment vertical="center"/>
    </xf>
    <xf numFmtId="0" fontId="7" fillId="5" borderId="0" xfId="0" applyFont="1" applyFill="1" applyBorder="1" applyAlignment="1">
      <alignment vertical="center" wrapText="1"/>
    </xf>
    <xf numFmtId="0" fontId="9" fillId="5" borderId="0" xfId="0" applyFont="1" applyFill="1" applyBorder="1" applyAlignment="1">
      <alignment vertical="center"/>
    </xf>
    <xf numFmtId="0" fontId="8" fillId="0" borderId="0" xfId="0" applyFont="1" applyBorder="1" applyAlignment="1">
      <alignment horizontal="right"/>
    </xf>
    <xf numFmtId="0" fontId="8" fillId="3" borderId="5" xfId="0" applyFont="1" applyFill="1" applyBorder="1"/>
    <xf numFmtId="0" fontId="9" fillId="3" borderId="5" xfId="0" applyFont="1" applyFill="1" applyBorder="1"/>
    <xf numFmtId="0" fontId="10" fillId="0" borderId="0" xfId="0" applyFont="1" applyFill="1" applyBorder="1"/>
    <xf numFmtId="0" fontId="8" fillId="0" borderId="0" xfId="0" applyFont="1" applyAlignment="1">
      <alignment horizontal="right"/>
    </xf>
    <xf numFmtId="0" fontId="9" fillId="3" borderId="5" xfId="0" applyFont="1" applyFill="1" applyBorder="1" applyAlignment="1">
      <alignment horizontal="right"/>
    </xf>
    <xf numFmtId="0" fontId="13" fillId="8" borderId="0" xfId="0" applyFont="1" applyFill="1" applyAlignment="1">
      <alignment horizontal="left" vertical="center" indent="1"/>
    </xf>
    <xf numFmtId="0" fontId="0" fillId="8" borderId="0" xfId="0" applyFont="1" applyFill="1"/>
    <xf numFmtId="0" fontId="12" fillId="8" borderId="0" xfId="0" applyFont="1" applyFill="1"/>
    <xf numFmtId="0" fontId="12" fillId="8" borderId="0" xfId="0" applyFont="1" applyFill="1" applyAlignment="1">
      <alignment horizontal="right"/>
    </xf>
    <xf numFmtId="0" fontId="8" fillId="8" borderId="0" xfId="0" applyFont="1" applyFill="1" applyAlignment="1">
      <alignment vertical="center"/>
    </xf>
    <xf numFmtId="0" fontId="9" fillId="8" borderId="0" xfId="0" applyFont="1" applyFill="1"/>
    <xf numFmtId="0" fontId="8" fillId="8" borderId="0" xfId="0" applyFont="1" applyFill="1"/>
    <xf numFmtId="0" fontId="8" fillId="8" borderId="0" xfId="0" applyFont="1" applyFill="1" applyBorder="1"/>
    <xf numFmtId="0" fontId="8" fillId="8" borderId="0" xfId="0" applyFont="1" applyFill="1" applyAlignment="1">
      <alignment horizontal="right"/>
    </xf>
    <xf numFmtId="0" fontId="8" fillId="8" borderId="0" xfId="0" applyFont="1" applyFill="1" applyBorder="1" applyAlignment="1">
      <alignment horizontal="right"/>
    </xf>
    <xf numFmtId="14" fontId="8" fillId="8" borderId="0" xfId="0" applyNumberFormat="1" applyFont="1" applyFill="1" applyAlignment="1">
      <alignment horizontal="left"/>
    </xf>
    <xf numFmtId="0" fontId="0" fillId="0" borderId="0" xfId="0" applyAlignment="1">
      <alignment horizontal="left"/>
    </xf>
    <xf numFmtId="0" fontId="2" fillId="4" borderId="0" xfId="0" applyFont="1" applyFill="1" applyBorder="1" applyAlignment="1">
      <alignment vertical="top" wrapText="1"/>
    </xf>
    <xf numFmtId="0" fontId="2" fillId="7" borderId="0" xfId="0" applyFont="1" applyFill="1"/>
    <xf numFmtId="0" fontId="2" fillId="7" borderId="0" xfId="0" applyFont="1" applyFill="1" applyAlignment="1">
      <alignment horizontal="left" vertical="center"/>
    </xf>
    <xf numFmtId="0" fontId="0" fillId="7" borderId="0" xfId="0" applyFill="1"/>
    <xf numFmtId="0" fontId="2" fillId="7" borderId="0" xfId="0" applyFont="1" applyFill="1" applyBorder="1"/>
    <xf numFmtId="0" fontId="5" fillId="7" borderId="0" xfId="0" applyFont="1" applyFill="1"/>
    <xf numFmtId="0" fontId="0" fillId="0" borderId="0" xfId="0" applyAlignment="1">
      <alignment horizontal="left" vertical="center"/>
    </xf>
    <xf numFmtId="14" fontId="3" fillId="0" borderId="0" xfId="0" applyNumberFormat="1" applyFont="1" applyFill="1" applyAlignment="1">
      <alignment horizontal="center"/>
    </xf>
    <xf numFmtId="14" fontId="0" fillId="0" borderId="1" xfId="0" applyNumberFormat="1" applyBorder="1" applyAlignment="1">
      <alignment horizontal="right"/>
    </xf>
    <xf numFmtId="14" fontId="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9" fontId="3" fillId="0" borderId="0" xfId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Border="1"/>
    <xf numFmtId="14" fontId="0" fillId="0" borderId="7" xfId="0" applyNumberFormat="1" applyFont="1" applyBorder="1" applyAlignment="1">
      <alignment horizontal="center"/>
    </xf>
    <xf numFmtId="9" fontId="0" fillId="0" borderId="7" xfId="0" applyNumberFormat="1" applyBorder="1" applyAlignment="1">
      <alignment horizontal="right"/>
    </xf>
    <xf numFmtId="14" fontId="0" fillId="0" borderId="0" xfId="0" applyNumberFormat="1" applyFont="1" applyBorder="1" applyAlignment="1">
      <alignment horizontal="center"/>
    </xf>
    <xf numFmtId="9" fontId="0" fillId="0" borderId="0" xfId="0" applyNumberFormat="1" applyBorder="1" applyAlignment="1">
      <alignment horizontal="right"/>
    </xf>
    <xf numFmtId="0" fontId="10" fillId="6" borderId="8" xfId="0" applyFont="1" applyFill="1" applyBorder="1"/>
    <xf numFmtId="0" fontId="10" fillId="6" borderId="9" xfId="0" applyFont="1" applyFill="1" applyBorder="1"/>
    <xf numFmtId="0" fontId="10" fillId="0" borderId="0" xfId="0" applyFont="1" applyBorder="1" applyAlignment="1">
      <alignment horizontal="center"/>
    </xf>
    <xf numFmtId="0" fontId="2" fillId="2" borderId="0" xfId="0" applyFont="1" applyFill="1" applyAlignment="1">
      <alignment horizontal="left" vertical="center"/>
    </xf>
    <xf numFmtId="14" fontId="0" fillId="0" borderId="0" xfId="0" applyNumberFormat="1" applyBorder="1"/>
    <xf numFmtId="14" fontId="0" fillId="0" borderId="0" xfId="0" applyNumberFormat="1"/>
    <xf numFmtId="14" fontId="2" fillId="9" borderId="0" xfId="0" applyNumberFormat="1" applyFont="1" applyFill="1" applyBorder="1"/>
    <xf numFmtId="0" fontId="0" fillId="9" borderId="0" xfId="0" applyFill="1" applyBorder="1"/>
    <xf numFmtId="0" fontId="0" fillId="9" borderId="0" xfId="0" applyFill="1" applyBorder="1" applyAlignment="1">
      <alignment horizontal="center"/>
    </xf>
    <xf numFmtId="0" fontId="0" fillId="9" borderId="0" xfId="0" applyFill="1"/>
    <xf numFmtId="0" fontId="2" fillId="9" borderId="0" xfId="0" applyFont="1" applyFill="1"/>
    <xf numFmtId="14" fontId="0" fillId="9" borderId="4" xfId="0" applyNumberFormat="1" applyFill="1" applyBorder="1"/>
    <xf numFmtId="0" fontId="0" fillId="9" borderId="4" xfId="0" applyFill="1" applyBorder="1"/>
    <xf numFmtId="0" fontId="0" fillId="9" borderId="4" xfId="0" applyFill="1" applyBorder="1" applyAlignment="1">
      <alignment horizontal="center"/>
    </xf>
    <xf numFmtId="0" fontId="15" fillId="9" borderId="4" xfId="0" applyFont="1" applyFill="1" applyBorder="1"/>
    <xf numFmtId="14" fontId="0" fillId="9" borderId="10" xfId="0" applyNumberFormat="1" applyFill="1" applyBorder="1" applyAlignment="1">
      <alignment vertical="top" wrapText="1"/>
    </xf>
    <xf numFmtId="14" fontId="0" fillId="9" borderId="0" xfId="0" applyNumberFormat="1" applyFill="1" applyBorder="1" applyAlignment="1">
      <alignment vertical="top" wrapText="1"/>
    </xf>
    <xf numFmtId="0" fontId="0" fillId="9" borderId="3" xfId="0" applyFill="1" applyBorder="1" applyAlignment="1">
      <alignment vertical="top" wrapText="1"/>
    </xf>
    <xf numFmtId="0" fontId="0" fillId="9" borderId="10" xfId="0" applyFill="1" applyBorder="1" applyAlignment="1">
      <alignment vertical="top" wrapText="1"/>
    </xf>
    <xf numFmtId="0" fontId="14" fillId="9" borderId="3" xfId="0" applyFont="1" applyFill="1" applyBorder="1" applyAlignment="1">
      <alignment vertical="top"/>
    </xf>
    <xf numFmtId="0" fontId="15" fillId="9" borderId="3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0" borderId="2" xfId="0" applyNumberFormat="1" applyBorder="1"/>
    <xf numFmtId="14" fontId="0" fillId="9" borderId="2" xfId="0" applyNumberFormat="1" applyFill="1" applyBorder="1"/>
    <xf numFmtId="22" fontId="0" fillId="0" borderId="0" xfId="0" applyNumberFormat="1"/>
    <xf numFmtId="15" fontId="0" fillId="0" borderId="0" xfId="0" applyNumberFormat="1"/>
    <xf numFmtId="0" fontId="0" fillId="0" borderId="0" xfId="0" applyFill="1" applyBorder="1"/>
    <xf numFmtId="14" fontId="0" fillId="0" borderId="0" xfId="0" applyNumberFormat="1" applyFill="1" applyBorder="1"/>
    <xf numFmtId="0" fontId="2" fillId="10" borderId="0" xfId="0" applyFont="1" applyFill="1"/>
    <xf numFmtId="14" fontId="2" fillId="10" borderId="0" xfId="0" applyNumberFormat="1" applyFont="1" applyFill="1" applyBorder="1"/>
    <xf numFmtId="0" fontId="0" fillId="0" borderId="0" xfId="0" applyFill="1"/>
    <xf numFmtId="0" fontId="10" fillId="0" borderId="12" xfId="0" applyFont="1" applyBorder="1" applyAlignment="1">
      <alignment horizontal="center"/>
    </xf>
    <xf numFmtId="14" fontId="0" fillId="0" borderId="0" xfId="0" applyNumberFormat="1" applyFill="1"/>
    <xf numFmtId="0" fontId="14" fillId="0" borderId="0" xfId="0" applyFont="1" applyBorder="1"/>
    <xf numFmtId="0" fontId="14" fillId="0" borderId="0" xfId="0" applyFont="1" applyFill="1" applyBorder="1"/>
    <xf numFmtId="0" fontId="19" fillId="0" borderId="0" xfId="8" applyFont="1" applyFill="1" applyBorder="1" applyAlignment="1">
      <alignment horizontal="right" wrapText="1"/>
    </xf>
    <xf numFmtId="0" fontId="20" fillId="0" borderId="0" xfId="8" applyFont="1" applyFill="1" applyBorder="1" applyAlignment="1">
      <alignment horizontal="center"/>
    </xf>
    <xf numFmtId="0" fontId="6" fillId="0" borderId="0" xfId="8" applyFont="1" applyBorder="1"/>
    <xf numFmtId="0" fontId="20" fillId="0" borderId="0" xfId="8" applyFont="1" applyFill="1" applyBorder="1" applyAlignment="1">
      <alignment horizontal="right" wrapText="1"/>
    </xf>
    <xf numFmtId="0" fontId="9" fillId="5" borderId="6" xfId="0" applyFont="1" applyFill="1" applyBorder="1" applyAlignment="1">
      <alignment vertical="center"/>
    </xf>
    <xf numFmtId="0" fontId="8" fillId="0" borderId="17" xfId="0" applyFont="1" applyBorder="1"/>
    <xf numFmtId="0" fontId="8" fillId="0" borderId="18" xfId="0" applyFont="1" applyBorder="1" applyAlignment="1">
      <alignment horizontal="right"/>
    </xf>
    <xf numFmtId="0" fontId="8" fillId="0" borderId="19" xfId="0" applyFont="1" applyBorder="1" applyAlignment="1">
      <alignment horizontal="right"/>
    </xf>
    <xf numFmtId="0" fontId="9" fillId="0" borderId="20" xfId="0" applyFont="1" applyBorder="1" applyAlignment="1">
      <alignment horizontal="right"/>
    </xf>
    <xf numFmtId="0" fontId="9" fillId="0" borderId="21" xfId="0" applyFont="1" applyBorder="1" applyAlignment="1">
      <alignment horizontal="right"/>
    </xf>
    <xf numFmtId="0" fontId="8" fillId="0" borderId="22" xfId="0" applyFont="1" applyBorder="1"/>
    <xf numFmtId="0" fontId="9" fillId="0" borderId="23" xfId="0" applyFont="1" applyBorder="1" applyAlignment="1">
      <alignment horizontal="right"/>
    </xf>
    <xf numFmtId="0" fontId="9" fillId="0" borderId="24" xfId="0" applyFont="1" applyBorder="1" applyAlignment="1">
      <alignment horizontal="right"/>
    </xf>
    <xf numFmtId="0" fontId="9" fillId="3" borderId="25" xfId="0" applyFont="1" applyFill="1" applyBorder="1" applyAlignment="1">
      <alignment horizontal="right"/>
    </xf>
    <xf numFmtId="0" fontId="11" fillId="0" borderId="17" xfId="2" applyFont="1" applyBorder="1"/>
    <xf numFmtId="0" fontId="9" fillId="3" borderId="26" xfId="0" applyFont="1" applyFill="1" applyBorder="1" applyAlignment="1">
      <alignment horizontal="right"/>
    </xf>
    <xf numFmtId="0" fontId="17" fillId="11" borderId="11" xfId="9" applyFont="1" applyFill="1" applyBorder="1" applyAlignment="1">
      <alignment horizontal="center"/>
    </xf>
    <xf numFmtId="0" fontId="17" fillId="12" borderId="11" xfId="7" applyFont="1" applyFill="1" applyBorder="1" applyAlignment="1">
      <alignment horizontal="center"/>
    </xf>
    <xf numFmtId="0" fontId="21" fillId="10" borderId="0" xfId="0" applyFont="1" applyFill="1"/>
    <xf numFmtId="0" fontId="9" fillId="8" borderId="0" xfId="0" applyFont="1" applyFill="1" applyBorder="1" applyAlignment="1">
      <alignment horizontal="center" vertical="center"/>
    </xf>
    <xf numFmtId="0" fontId="9" fillId="8" borderId="0" xfId="0" applyFont="1" applyFill="1" applyBorder="1" applyAlignment="1">
      <alignment horizontal="center"/>
    </xf>
    <xf numFmtId="0" fontId="9" fillId="8" borderId="0" xfId="0" applyNumberFormat="1" applyFont="1" applyFill="1" applyBorder="1" applyAlignment="1">
      <alignment horizontal="center"/>
    </xf>
    <xf numFmtId="0" fontId="9" fillId="8" borderId="0" xfId="0" applyFont="1" applyFill="1" applyBorder="1" applyAlignment="1">
      <alignment horizontal="right"/>
    </xf>
    <xf numFmtId="0" fontId="8" fillId="8" borderId="0" xfId="0" applyNumberFormat="1" applyFont="1" applyFill="1" applyBorder="1" applyAlignment="1">
      <alignment horizontal="right"/>
    </xf>
    <xf numFmtId="0" fontId="9" fillId="4" borderId="13" xfId="0" applyFont="1" applyFill="1" applyBorder="1" applyAlignment="1">
      <alignment vertical="center"/>
    </xf>
    <xf numFmtId="0" fontId="7" fillId="5" borderId="13" xfId="0" applyFont="1" applyFill="1" applyBorder="1" applyAlignment="1">
      <alignment vertical="center" wrapText="1"/>
    </xf>
    <xf numFmtId="0" fontId="9" fillId="5" borderId="13" xfId="0" applyFont="1" applyFill="1" applyBorder="1"/>
    <xf numFmtId="0" fontId="8" fillId="0" borderId="20" xfId="0" applyFont="1" applyBorder="1"/>
    <xf numFmtId="0" fontId="8" fillId="0" borderId="27" xfId="0" applyFont="1" applyBorder="1"/>
    <xf numFmtId="0" fontId="8" fillId="0" borderId="20" xfId="0" applyFont="1" applyBorder="1" applyAlignment="1">
      <alignment horizontal="right"/>
    </xf>
    <xf numFmtId="0" fontId="8" fillId="0" borderId="21" xfId="0" applyFont="1" applyBorder="1"/>
    <xf numFmtId="0" fontId="8" fillId="0" borderId="17" xfId="0" applyFont="1" applyBorder="1" applyAlignment="1">
      <alignment horizontal="right"/>
    </xf>
    <xf numFmtId="0" fontId="8" fillId="0" borderId="21" xfId="0" applyFont="1" applyBorder="1" applyAlignment="1">
      <alignment horizontal="right"/>
    </xf>
    <xf numFmtId="0" fontId="8" fillId="0" borderId="28" xfId="0" applyFont="1" applyBorder="1" applyAlignment="1">
      <alignment horizontal="right"/>
    </xf>
    <xf numFmtId="0" fontId="8" fillId="3" borderId="29" xfId="0" applyFont="1" applyFill="1" applyBorder="1"/>
    <xf numFmtId="0" fontId="9" fillId="3" borderId="29" xfId="0" applyFont="1" applyFill="1" applyBorder="1"/>
    <xf numFmtId="0" fontId="9" fillId="3" borderId="30" xfId="0" applyFont="1" applyFill="1" applyBorder="1"/>
    <xf numFmtId="0" fontId="9" fillId="3" borderId="29" xfId="0" applyFont="1" applyFill="1" applyBorder="1" applyAlignment="1">
      <alignment horizontal="right"/>
    </xf>
    <xf numFmtId="0" fontId="9" fillId="3" borderId="30" xfId="0" applyFont="1" applyFill="1" applyBorder="1" applyAlignment="1">
      <alignment horizontal="right"/>
    </xf>
    <xf numFmtId="0" fontId="11" fillId="0" borderId="20" xfId="2" applyFont="1" applyBorder="1"/>
    <xf numFmtId="0" fontId="8" fillId="0" borderId="31" xfId="0" applyFont="1" applyBorder="1"/>
    <xf numFmtId="0" fontId="8" fillId="0" borderId="31" xfId="0" applyFont="1" applyBorder="1" applyAlignment="1">
      <alignment horizontal="right"/>
    </xf>
    <xf numFmtId="0" fontId="8" fillId="0" borderId="32" xfId="0" applyFont="1" applyBorder="1" applyAlignment="1">
      <alignment horizontal="right"/>
    </xf>
    <xf numFmtId="0" fontId="9" fillId="3" borderId="25" xfId="0" applyFont="1" applyFill="1" applyBorder="1"/>
    <xf numFmtId="14" fontId="8" fillId="8" borderId="0" xfId="0" applyNumberFormat="1" applyFont="1" applyFill="1" applyBorder="1" applyAlignment="1">
      <alignment horizontal="left"/>
    </xf>
    <xf numFmtId="0" fontId="0" fillId="10" borderId="0" xfId="0" applyFill="1"/>
    <xf numFmtId="0" fontId="0" fillId="10" borderId="0" xfId="0" applyFill="1" applyBorder="1"/>
    <xf numFmtId="0" fontId="2" fillId="10" borderId="33" xfId="0" applyFont="1" applyFill="1" applyBorder="1"/>
    <xf numFmtId="0" fontId="2" fillId="10" borderId="0" xfId="0" applyFont="1" applyFill="1" applyBorder="1"/>
    <xf numFmtId="0" fontId="17" fillId="11" borderId="34" xfId="9" applyFont="1" applyFill="1" applyBorder="1" applyAlignment="1">
      <alignment horizontal="center"/>
    </xf>
    <xf numFmtId="0" fontId="0" fillId="0" borderId="33" xfId="0" applyFill="1" applyBorder="1"/>
    <xf numFmtId="0" fontId="9" fillId="3" borderId="0" xfId="0" applyFont="1" applyFill="1" applyBorder="1" applyAlignment="1">
      <alignment horizontal="left" vertical="top" wrapText="1"/>
    </xf>
    <xf numFmtId="0" fontId="9" fillId="3" borderId="15" xfId="0" applyFont="1" applyFill="1" applyBorder="1" applyAlignment="1">
      <alignment horizontal="left" vertical="top" wrapText="1"/>
    </xf>
    <xf numFmtId="0" fontId="9" fillId="5" borderId="0" xfId="0" applyFont="1" applyFill="1" applyBorder="1" applyAlignment="1">
      <alignment horizontal="left" vertical="top" wrapText="1"/>
    </xf>
    <xf numFmtId="0" fontId="9" fillId="5" borderId="15" xfId="0" applyFont="1" applyFill="1" applyBorder="1" applyAlignment="1">
      <alignment horizontal="left" vertical="top" wrapText="1"/>
    </xf>
    <xf numFmtId="0" fontId="9" fillId="5" borderId="13" xfId="0" applyFont="1" applyFill="1" applyBorder="1" applyAlignment="1">
      <alignment horizontal="left" vertical="top" wrapText="1"/>
    </xf>
    <xf numFmtId="0" fontId="9" fillId="5" borderId="16" xfId="0" applyFont="1" applyFill="1" applyBorder="1" applyAlignment="1">
      <alignment horizontal="left" vertical="top" wrapText="1"/>
    </xf>
    <xf numFmtId="0" fontId="9" fillId="3" borderId="6" xfId="0" applyFont="1" applyFill="1" applyBorder="1" applyAlignment="1">
      <alignment horizontal="left" vertical="top" wrapText="1"/>
    </xf>
    <xf numFmtId="0" fontId="9" fillId="3" borderId="14" xfId="0" applyFont="1" applyFill="1" applyBorder="1" applyAlignment="1">
      <alignment horizontal="left" vertical="top" wrapText="1"/>
    </xf>
    <xf numFmtId="0" fontId="9" fillId="3" borderId="13" xfId="0" applyFont="1" applyFill="1" applyBorder="1" applyAlignment="1">
      <alignment horizontal="left" vertical="top" wrapText="1"/>
    </xf>
    <xf numFmtId="0" fontId="9" fillId="3" borderId="16" xfId="0" applyFont="1" applyFill="1" applyBorder="1" applyAlignment="1">
      <alignment horizontal="left" vertical="top" wrapText="1"/>
    </xf>
  </cellXfs>
  <cellStyles count="10">
    <cellStyle name="Normal" xfId="0" builtinId="0"/>
    <cellStyle name="Normal 2" xfId="2" xr:uid="{00000000-0005-0000-0000-000001000000}"/>
    <cellStyle name="Normal 3" xfId="3" xr:uid="{00000000-0005-0000-0000-000002000000}"/>
    <cellStyle name="Normal 4" xfId="4" xr:uid="{00000000-0005-0000-0000-000003000000}"/>
    <cellStyle name="Normal_DATA2" xfId="7" xr:uid="{00000000-0005-0000-0000-000004000000}"/>
    <cellStyle name="Normal_DATA2_1" xfId="8" xr:uid="{00000000-0005-0000-0000-000005000000}"/>
    <cellStyle name="Normal_DATA2_2" xfId="9" xr:uid="{00000000-0005-0000-0000-000006000000}"/>
    <cellStyle name="Percent" xfId="1" builtinId="5"/>
    <cellStyle name="Percent 2" xfId="5" xr:uid="{00000000-0005-0000-0000-000008000000}"/>
    <cellStyle name="Percent 3" xfId="6" xr:uid="{00000000-0005-0000-0000-000009000000}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6">
    <tabColor theme="7" tint="0.59999389629810485"/>
  </sheetPr>
  <dimension ref="A1:AT63"/>
  <sheetViews>
    <sheetView tabSelected="1" zoomScale="90" zoomScaleNormal="90" workbookViewId="0">
      <selection activeCell="S12" sqref="S12"/>
    </sheetView>
  </sheetViews>
  <sheetFormatPr defaultColWidth="0" defaultRowHeight="12.75" zeroHeight="1" x14ac:dyDescent="0.2"/>
  <cols>
    <col min="1" max="1" width="10.7109375" style="7" customWidth="1"/>
    <col min="2" max="2" width="40.42578125" style="7" customWidth="1"/>
    <col min="3" max="3" width="11.42578125" style="7" bestFit="1" customWidth="1"/>
    <col min="4" max="4" width="9.7109375" style="7" customWidth="1"/>
    <col min="5" max="5" width="13.7109375" style="7" customWidth="1"/>
    <col min="6" max="6" width="13.7109375" style="6" customWidth="1"/>
    <col min="7" max="25" width="13.7109375" style="7" customWidth="1"/>
    <col min="26" max="46" width="0" style="7" hidden="1" customWidth="1"/>
    <col min="47" max="16384" width="20.42578125" style="7" hidden="1"/>
  </cols>
  <sheetData>
    <row r="1" spans="1:25" s="8" customFormat="1" ht="25.5" customHeight="1" x14ac:dyDescent="0.25">
      <c r="A1" s="21" t="s">
        <v>202</v>
      </c>
      <c r="B1" s="22"/>
      <c r="C1" s="23" t="s">
        <v>0</v>
      </c>
      <c r="D1" s="23" t="s">
        <v>125</v>
      </c>
      <c r="E1" s="23" t="s">
        <v>138</v>
      </c>
      <c r="F1" s="23" t="s">
        <v>139</v>
      </c>
      <c r="G1" s="23" t="s">
        <v>140</v>
      </c>
      <c r="H1" s="23" t="s">
        <v>141</v>
      </c>
      <c r="I1" s="23" t="s">
        <v>142</v>
      </c>
      <c r="J1" s="23" t="s">
        <v>138</v>
      </c>
      <c r="K1" s="23" t="s">
        <v>139</v>
      </c>
      <c r="L1" s="23" t="s">
        <v>140</v>
      </c>
      <c r="M1" s="23" t="s">
        <v>141</v>
      </c>
      <c r="N1" s="23" t="s">
        <v>142</v>
      </c>
      <c r="O1" s="23" t="s">
        <v>138</v>
      </c>
      <c r="P1" s="23" t="s">
        <v>139</v>
      </c>
      <c r="Q1" s="23" t="s">
        <v>140</v>
      </c>
      <c r="R1" s="23" t="s">
        <v>141</v>
      </c>
      <c r="S1" s="23" t="s">
        <v>142</v>
      </c>
      <c r="T1" s="23" t="s">
        <v>138</v>
      </c>
      <c r="U1" s="23" t="s">
        <v>139</v>
      </c>
      <c r="V1" s="23" t="s">
        <v>140</v>
      </c>
      <c r="W1" s="23" t="s">
        <v>141</v>
      </c>
      <c r="X1" s="23" t="s">
        <v>142</v>
      </c>
      <c r="Y1" s="22"/>
    </row>
    <row r="2" spans="1:25" s="11" customFormat="1" x14ac:dyDescent="0.25">
      <c r="A2" s="12" t="s">
        <v>88</v>
      </c>
      <c r="B2" s="12" t="s">
        <v>87</v>
      </c>
      <c r="C2" s="12" t="s">
        <v>0</v>
      </c>
      <c r="D2" s="12" t="s">
        <v>89</v>
      </c>
      <c r="E2" s="91" t="s">
        <v>8</v>
      </c>
      <c r="F2" s="14"/>
      <c r="G2" s="14"/>
      <c r="H2" s="13"/>
      <c r="I2" s="13"/>
      <c r="J2" s="91" t="s">
        <v>7</v>
      </c>
      <c r="K2" s="14"/>
      <c r="L2" s="14"/>
      <c r="M2" s="13"/>
      <c r="N2" s="13"/>
      <c r="O2" s="91" t="s">
        <v>6</v>
      </c>
      <c r="P2" s="14"/>
      <c r="Q2" s="14"/>
      <c r="R2" s="13"/>
      <c r="S2" s="13"/>
      <c r="T2" s="91" t="s">
        <v>5</v>
      </c>
      <c r="U2" s="14"/>
      <c r="V2" s="14"/>
      <c r="W2" s="13"/>
      <c r="X2" s="13"/>
      <c r="Y2" s="25"/>
    </row>
    <row r="3" spans="1:25" s="9" customFormat="1" ht="25.5" customHeight="1" x14ac:dyDescent="0.2">
      <c r="A3" s="10"/>
      <c r="B3" s="10"/>
      <c r="C3" s="10"/>
      <c r="D3" s="10"/>
      <c r="E3" s="144" t="s">
        <v>143</v>
      </c>
      <c r="F3" s="138" t="s">
        <v>144</v>
      </c>
      <c r="G3" s="138" t="s">
        <v>145</v>
      </c>
      <c r="H3" s="138" t="s">
        <v>146</v>
      </c>
      <c r="I3" s="142" t="s">
        <v>147</v>
      </c>
      <c r="J3" s="144" t="s">
        <v>143</v>
      </c>
      <c r="K3" s="138" t="s">
        <v>144</v>
      </c>
      <c r="L3" s="138" t="s">
        <v>145</v>
      </c>
      <c r="M3" s="138" t="s">
        <v>146</v>
      </c>
      <c r="N3" s="142" t="s">
        <v>147</v>
      </c>
      <c r="O3" s="144" t="s">
        <v>143</v>
      </c>
      <c r="P3" s="138" t="s">
        <v>144</v>
      </c>
      <c r="Q3" s="138" t="s">
        <v>145</v>
      </c>
      <c r="R3" s="138" t="s">
        <v>146</v>
      </c>
      <c r="S3" s="142" t="s">
        <v>147</v>
      </c>
      <c r="T3" s="144" t="s">
        <v>143</v>
      </c>
      <c r="U3" s="138" t="s">
        <v>144</v>
      </c>
      <c r="V3" s="138" t="s">
        <v>145</v>
      </c>
      <c r="W3" s="138" t="s">
        <v>146</v>
      </c>
      <c r="X3" s="140" t="s">
        <v>147</v>
      </c>
      <c r="Y3" s="26"/>
    </row>
    <row r="4" spans="1:25" s="9" customFormat="1" ht="36.75" customHeight="1" x14ac:dyDescent="0.2">
      <c r="A4" s="10"/>
      <c r="B4" s="10"/>
      <c r="C4" s="10"/>
      <c r="D4" s="10"/>
      <c r="E4" s="145"/>
      <c r="F4" s="139"/>
      <c r="G4" s="139"/>
      <c r="H4" s="139"/>
      <c r="I4" s="143"/>
      <c r="J4" s="145"/>
      <c r="K4" s="139"/>
      <c r="L4" s="139"/>
      <c r="M4" s="139"/>
      <c r="N4" s="143"/>
      <c r="O4" s="145"/>
      <c r="P4" s="139"/>
      <c r="Q4" s="139"/>
      <c r="R4" s="139"/>
      <c r="S4" s="143"/>
      <c r="T4" s="145"/>
      <c r="U4" s="139"/>
      <c r="V4" s="139"/>
      <c r="W4" s="139"/>
      <c r="X4" s="141"/>
      <c r="Y4" s="26"/>
    </row>
    <row r="5" spans="1:25" x14ac:dyDescent="0.2">
      <c r="A5" s="92" t="s">
        <v>11</v>
      </c>
      <c r="B5" s="92" t="s">
        <v>79</v>
      </c>
      <c r="C5" s="92" t="s">
        <v>11</v>
      </c>
      <c r="D5" s="93">
        <f t="shared" ref="D5:D11" ca="1" si="0">SUMIFS(OFFSET(Qtr.1,,MATCH(D$1,IND.1,0)-1),REL_D.1,$B$46,IF(LEFT($C5,1)="N",NwID.1,OrgID.1),$C5)</f>
        <v>48899</v>
      </c>
      <c r="E5" s="94">
        <f ca="1">SUMIFS(OFFSET(Qtr.2,,MATCH(E$1,IND.2,0)-1),Qtr.2,$E$2,IF(LEFT($C5,1)="N",NwID.2,OrgID.2),$C5)</f>
        <v>4</v>
      </c>
      <c r="F5" s="94">
        <f t="shared" ref="E5:I19" ca="1" si="1">SUMIFS(OFFSET(Qtr.2,,MATCH(F$1,IND.2,0)-1),Qtr.2,$E$2,IF(LEFT($C5,1)="N",NwID.2,OrgID.2),$C5)</f>
        <v>56</v>
      </c>
      <c r="G5" s="94">
        <f t="shared" ca="1" si="1"/>
        <v>1</v>
      </c>
      <c r="H5" s="94">
        <f t="shared" ca="1" si="1"/>
        <v>23</v>
      </c>
      <c r="I5" s="95">
        <f t="shared" ca="1" si="1"/>
        <v>84</v>
      </c>
      <c r="J5" s="94">
        <f t="shared" ref="J5:N11" ca="1" si="2">SUMIFS(OFFSET(Qtr.2,,MATCH(J$1,IND.2,0)-1),Qtr.2,$J$2,IF(LEFT($C5,1)="N",NwID.2,OrgID.2),$C5)</f>
        <v>3</v>
      </c>
      <c r="K5" s="94">
        <f t="shared" ca="1" si="2"/>
        <v>52</v>
      </c>
      <c r="L5" s="94">
        <f t="shared" ca="1" si="2"/>
        <v>1</v>
      </c>
      <c r="M5" s="94">
        <f t="shared" ca="1" si="2"/>
        <v>27</v>
      </c>
      <c r="N5" s="95">
        <f t="shared" ca="1" si="2"/>
        <v>83</v>
      </c>
      <c r="O5" s="94">
        <f t="shared" ref="O5:S11" ca="1" si="3">SUMIFS(OFFSET(Qtr.2,,MATCH(O$1,IND.2,0)-1),Qtr.2,$O$2,IF(LEFT($C5,1)="N",NwID.2,OrgID.2),$C5)</f>
        <v>8</v>
      </c>
      <c r="P5" s="94">
        <f t="shared" ca="1" si="3"/>
        <v>88</v>
      </c>
      <c r="Q5" s="94">
        <f t="shared" ca="1" si="3"/>
        <v>3</v>
      </c>
      <c r="R5" s="94">
        <f t="shared" ca="1" si="3"/>
        <v>35</v>
      </c>
      <c r="S5" s="95">
        <f t="shared" ca="1" si="3"/>
        <v>134</v>
      </c>
      <c r="T5" s="94">
        <f t="shared" ref="T5:X17" ca="1" si="4">SUMIFS(OFFSET(Qtr.2,,MATCH(T$1,IND.2,0)-1),Qtr.2,$T$2,IF(LEFT($C5,1)="N",NwID.2,OrgID.2),$C5)</f>
        <v>3</v>
      </c>
      <c r="U5" s="94">
        <f t="shared" ca="1" si="4"/>
        <v>103</v>
      </c>
      <c r="V5" s="94">
        <f t="shared" ca="1" si="4"/>
        <v>1</v>
      </c>
      <c r="W5" s="94">
        <f t="shared" ca="1" si="4"/>
        <v>38</v>
      </c>
      <c r="X5" s="96">
        <f ca="1">SUMIFS(OFFSET(Qtr.2,,MATCH(X$1,IND.2,0)-1),Qtr.2,$T$2,IF(LEFT($C5,1)="N",NwID.2,OrgID.2),$C5)</f>
        <v>145</v>
      </c>
      <c r="Y5" s="27"/>
    </row>
    <row r="6" spans="1:25" x14ac:dyDescent="0.2">
      <c r="A6" s="92" t="s">
        <v>21</v>
      </c>
      <c r="B6" s="92" t="s">
        <v>80</v>
      </c>
      <c r="C6" s="92" t="s">
        <v>21</v>
      </c>
      <c r="D6" s="93">
        <f t="shared" ca="1" si="0"/>
        <v>40331</v>
      </c>
      <c r="E6" s="94">
        <f t="shared" ca="1" si="1"/>
        <v>0</v>
      </c>
      <c r="F6" s="94">
        <f t="shared" ca="1" si="1"/>
        <v>114</v>
      </c>
      <c r="G6" s="94">
        <f t="shared" ca="1" si="1"/>
        <v>3</v>
      </c>
      <c r="H6" s="94">
        <f t="shared" ca="1" si="1"/>
        <v>26</v>
      </c>
      <c r="I6" s="95">
        <f t="shared" ca="1" si="1"/>
        <v>143</v>
      </c>
      <c r="J6" s="94">
        <f t="shared" ca="1" si="2"/>
        <v>2</v>
      </c>
      <c r="K6" s="94">
        <f t="shared" ca="1" si="2"/>
        <v>96</v>
      </c>
      <c r="L6" s="94">
        <f t="shared" ca="1" si="2"/>
        <v>0</v>
      </c>
      <c r="M6" s="94">
        <f t="shared" ca="1" si="2"/>
        <v>26</v>
      </c>
      <c r="N6" s="95">
        <f t="shared" ca="1" si="2"/>
        <v>124</v>
      </c>
      <c r="O6" s="94">
        <f t="shared" ca="1" si="3"/>
        <v>6</v>
      </c>
      <c r="P6" s="94">
        <f t="shared" ca="1" si="3"/>
        <v>66</v>
      </c>
      <c r="Q6" s="94">
        <f t="shared" ca="1" si="3"/>
        <v>1</v>
      </c>
      <c r="R6" s="94">
        <f t="shared" ca="1" si="3"/>
        <v>28</v>
      </c>
      <c r="S6" s="95">
        <f t="shared" ca="1" si="3"/>
        <v>101</v>
      </c>
      <c r="T6" s="94">
        <f t="shared" ca="1" si="4"/>
        <v>2</v>
      </c>
      <c r="U6" s="94">
        <f t="shared" ca="1" si="4"/>
        <v>143</v>
      </c>
      <c r="V6" s="94">
        <f t="shared" ca="1" si="4"/>
        <v>1</v>
      </c>
      <c r="W6" s="94">
        <f t="shared" ca="1" si="4"/>
        <v>30</v>
      </c>
      <c r="X6" s="96">
        <f t="shared" ca="1" si="4"/>
        <v>176</v>
      </c>
      <c r="Y6" s="27"/>
    </row>
    <row r="7" spans="1:25" x14ac:dyDescent="0.2">
      <c r="A7" s="92" t="s">
        <v>204</v>
      </c>
      <c r="B7" s="92" t="s">
        <v>201</v>
      </c>
      <c r="C7" s="92" t="s">
        <v>204</v>
      </c>
      <c r="D7" s="93">
        <f t="shared" ca="1" si="0"/>
        <v>79275</v>
      </c>
      <c r="E7" s="94">
        <f t="shared" ca="1" si="1"/>
        <v>9</v>
      </c>
      <c r="F7" s="94">
        <f t="shared" ca="1" si="1"/>
        <v>78</v>
      </c>
      <c r="G7" s="94">
        <f t="shared" ca="1" si="1"/>
        <v>1</v>
      </c>
      <c r="H7" s="94">
        <f t="shared" ca="1" si="1"/>
        <v>45</v>
      </c>
      <c r="I7" s="95">
        <f t="shared" ca="1" si="1"/>
        <v>133</v>
      </c>
      <c r="J7" s="94">
        <f t="shared" ca="1" si="2"/>
        <v>7</v>
      </c>
      <c r="K7" s="94">
        <f t="shared" ca="1" si="2"/>
        <v>112</v>
      </c>
      <c r="L7" s="94">
        <f t="shared" ca="1" si="2"/>
        <v>0</v>
      </c>
      <c r="M7" s="94">
        <f t="shared" ca="1" si="2"/>
        <v>45</v>
      </c>
      <c r="N7" s="95">
        <f t="shared" ca="1" si="2"/>
        <v>164</v>
      </c>
      <c r="O7" s="94">
        <f t="shared" ca="1" si="3"/>
        <v>6</v>
      </c>
      <c r="P7" s="94">
        <f t="shared" ca="1" si="3"/>
        <v>128</v>
      </c>
      <c r="Q7" s="94">
        <f t="shared" ca="1" si="3"/>
        <v>1</v>
      </c>
      <c r="R7" s="94">
        <f t="shared" ca="1" si="3"/>
        <v>31</v>
      </c>
      <c r="S7" s="95">
        <f t="shared" ca="1" si="3"/>
        <v>166</v>
      </c>
      <c r="T7" s="94">
        <f t="shared" ca="1" si="4"/>
        <v>6</v>
      </c>
      <c r="U7" s="94">
        <f t="shared" ca="1" si="4"/>
        <v>113</v>
      </c>
      <c r="V7" s="94">
        <f t="shared" ca="1" si="4"/>
        <v>2</v>
      </c>
      <c r="W7" s="94">
        <f t="shared" ca="1" si="4"/>
        <v>35</v>
      </c>
      <c r="X7" s="96">
        <f t="shared" ca="1" si="4"/>
        <v>156</v>
      </c>
      <c r="Y7" s="27"/>
    </row>
    <row r="8" spans="1:25" x14ac:dyDescent="0.2">
      <c r="A8" s="92" t="s">
        <v>43</v>
      </c>
      <c r="B8" s="92" t="s">
        <v>81</v>
      </c>
      <c r="C8" s="92" t="s">
        <v>43</v>
      </c>
      <c r="D8" s="93">
        <f t="shared" ca="1" si="0"/>
        <v>35632</v>
      </c>
      <c r="E8" s="94">
        <f t="shared" ca="1" si="1"/>
        <v>5</v>
      </c>
      <c r="F8" s="94">
        <f t="shared" ca="1" si="1"/>
        <v>73</v>
      </c>
      <c r="G8" s="94">
        <f t="shared" ca="1" si="1"/>
        <v>1</v>
      </c>
      <c r="H8" s="94">
        <f t="shared" ca="1" si="1"/>
        <v>23</v>
      </c>
      <c r="I8" s="95">
        <f t="shared" ca="1" si="1"/>
        <v>102</v>
      </c>
      <c r="J8" s="94">
        <f t="shared" ca="1" si="2"/>
        <v>4</v>
      </c>
      <c r="K8" s="94">
        <f t="shared" ca="1" si="2"/>
        <v>95</v>
      </c>
      <c r="L8" s="94">
        <f t="shared" ca="1" si="2"/>
        <v>0</v>
      </c>
      <c r="M8" s="94">
        <f t="shared" ca="1" si="2"/>
        <v>25</v>
      </c>
      <c r="N8" s="95">
        <f t="shared" ca="1" si="2"/>
        <v>124</v>
      </c>
      <c r="O8" s="94">
        <f t="shared" ca="1" si="3"/>
        <v>1</v>
      </c>
      <c r="P8" s="94">
        <f t="shared" ca="1" si="3"/>
        <v>60</v>
      </c>
      <c r="Q8" s="94">
        <f t="shared" ca="1" si="3"/>
        <v>0</v>
      </c>
      <c r="R8" s="94">
        <f t="shared" ca="1" si="3"/>
        <v>20</v>
      </c>
      <c r="S8" s="95">
        <f t="shared" ca="1" si="3"/>
        <v>81</v>
      </c>
      <c r="T8" s="94">
        <f t="shared" ca="1" si="4"/>
        <v>6</v>
      </c>
      <c r="U8" s="94">
        <f t="shared" ca="1" si="4"/>
        <v>95</v>
      </c>
      <c r="V8" s="94">
        <f t="shared" ca="1" si="4"/>
        <v>2</v>
      </c>
      <c r="W8" s="94">
        <f t="shared" ca="1" si="4"/>
        <v>26</v>
      </c>
      <c r="X8" s="96">
        <f t="shared" ca="1" si="4"/>
        <v>129</v>
      </c>
      <c r="Y8" s="27"/>
    </row>
    <row r="9" spans="1:25" x14ac:dyDescent="0.2">
      <c r="A9" s="92" t="s">
        <v>54</v>
      </c>
      <c r="B9" s="92" t="s">
        <v>82</v>
      </c>
      <c r="C9" s="92" t="s">
        <v>54</v>
      </c>
      <c r="D9" s="93">
        <f t="shared" ca="1" si="0"/>
        <v>59295</v>
      </c>
      <c r="E9" s="94">
        <f t="shared" ca="1" si="1"/>
        <v>6</v>
      </c>
      <c r="F9" s="94">
        <f t="shared" ca="1" si="1"/>
        <v>160</v>
      </c>
      <c r="G9" s="94">
        <f t="shared" ca="1" si="1"/>
        <v>1</v>
      </c>
      <c r="H9" s="94">
        <f t="shared" ca="1" si="1"/>
        <v>18</v>
      </c>
      <c r="I9" s="95">
        <f t="shared" ca="1" si="1"/>
        <v>185</v>
      </c>
      <c r="J9" s="94">
        <f t="shared" ca="1" si="2"/>
        <v>2</v>
      </c>
      <c r="K9" s="94">
        <f t="shared" ca="1" si="2"/>
        <v>115</v>
      </c>
      <c r="L9" s="94">
        <f t="shared" ca="1" si="2"/>
        <v>1</v>
      </c>
      <c r="M9" s="94">
        <f t="shared" ca="1" si="2"/>
        <v>30</v>
      </c>
      <c r="N9" s="95">
        <f t="shared" ca="1" si="2"/>
        <v>148</v>
      </c>
      <c r="O9" s="94">
        <f t="shared" ca="1" si="3"/>
        <v>3</v>
      </c>
      <c r="P9" s="94">
        <f t="shared" ca="1" si="3"/>
        <v>121</v>
      </c>
      <c r="Q9" s="94">
        <f t="shared" ca="1" si="3"/>
        <v>1</v>
      </c>
      <c r="R9" s="94">
        <f t="shared" ca="1" si="3"/>
        <v>16</v>
      </c>
      <c r="S9" s="95">
        <f t="shared" ca="1" si="3"/>
        <v>141</v>
      </c>
      <c r="T9" s="94">
        <f t="shared" ca="1" si="4"/>
        <v>3</v>
      </c>
      <c r="U9" s="94">
        <f t="shared" ca="1" si="4"/>
        <v>82</v>
      </c>
      <c r="V9" s="94">
        <f t="shared" ca="1" si="4"/>
        <v>0</v>
      </c>
      <c r="W9" s="94">
        <f t="shared" ca="1" si="4"/>
        <v>15</v>
      </c>
      <c r="X9" s="96">
        <f t="shared" ca="1" si="4"/>
        <v>100</v>
      </c>
      <c r="Y9" s="27"/>
    </row>
    <row r="10" spans="1:25" x14ac:dyDescent="0.2">
      <c r="A10" s="92" t="s">
        <v>63</v>
      </c>
      <c r="B10" s="92" t="s">
        <v>83</v>
      </c>
      <c r="C10" s="92" t="s">
        <v>63</v>
      </c>
      <c r="D10" s="93">
        <f t="shared" ca="1" si="0"/>
        <v>50769</v>
      </c>
      <c r="E10" s="94">
        <f t="shared" ca="1" si="1"/>
        <v>3</v>
      </c>
      <c r="F10" s="94">
        <f t="shared" ca="1" si="1"/>
        <v>196</v>
      </c>
      <c r="G10" s="94">
        <f t="shared" ca="1" si="1"/>
        <v>0</v>
      </c>
      <c r="H10" s="94">
        <f t="shared" ca="1" si="1"/>
        <v>20</v>
      </c>
      <c r="I10" s="95">
        <f t="shared" ca="1" si="1"/>
        <v>219</v>
      </c>
      <c r="J10" s="94">
        <f t="shared" ca="1" si="2"/>
        <v>1</v>
      </c>
      <c r="K10" s="94">
        <f t="shared" ca="1" si="2"/>
        <v>160</v>
      </c>
      <c r="L10" s="94">
        <f t="shared" ca="1" si="2"/>
        <v>3</v>
      </c>
      <c r="M10" s="94">
        <f t="shared" ca="1" si="2"/>
        <v>13</v>
      </c>
      <c r="N10" s="95">
        <f t="shared" ca="1" si="2"/>
        <v>177</v>
      </c>
      <c r="O10" s="94">
        <f t="shared" ca="1" si="3"/>
        <v>3</v>
      </c>
      <c r="P10" s="94">
        <f t="shared" ca="1" si="3"/>
        <v>195</v>
      </c>
      <c r="Q10" s="94">
        <f t="shared" ca="1" si="3"/>
        <v>1</v>
      </c>
      <c r="R10" s="94">
        <f t="shared" ca="1" si="3"/>
        <v>28</v>
      </c>
      <c r="S10" s="95">
        <f t="shared" ca="1" si="3"/>
        <v>227</v>
      </c>
      <c r="T10" s="94">
        <f t="shared" ca="1" si="4"/>
        <v>3</v>
      </c>
      <c r="U10" s="94">
        <f t="shared" ca="1" si="4"/>
        <v>200</v>
      </c>
      <c r="V10" s="94">
        <f t="shared" ca="1" si="4"/>
        <v>0</v>
      </c>
      <c r="W10" s="94">
        <f t="shared" ca="1" si="4"/>
        <v>26</v>
      </c>
      <c r="X10" s="96">
        <f t="shared" ca="1" si="4"/>
        <v>229</v>
      </c>
      <c r="Y10" s="27"/>
    </row>
    <row r="11" spans="1:25" x14ac:dyDescent="0.2">
      <c r="A11" s="92" t="s">
        <v>203</v>
      </c>
      <c r="B11" s="92" t="s">
        <v>84</v>
      </c>
      <c r="C11" s="92" t="s">
        <v>203</v>
      </c>
      <c r="D11" s="93">
        <f t="shared" ca="1" si="0"/>
        <v>62627</v>
      </c>
      <c r="E11" s="94">
        <f t="shared" ca="1" si="1"/>
        <v>1</v>
      </c>
      <c r="F11" s="94">
        <f t="shared" ca="1" si="1"/>
        <v>97</v>
      </c>
      <c r="G11" s="94">
        <f t="shared" ca="1" si="1"/>
        <v>0</v>
      </c>
      <c r="H11" s="94">
        <f t="shared" ca="1" si="1"/>
        <v>7</v>
      </c>
      <c r="I11" s="95">
        <f t="shared" ca="1" si="1"/>
        <v>105</v>
      </c>
      <c r="J11" s="94">
        <f t="shared" ca="1" si="2"/>
        <v>5</v>
      </c>
      <c r="K11" s="94">
        <f t="shared" ca="1" si="2"/>
        <v>116</v>
      </c>
      <c r="L11" s="94">
        <f t="shared" ca="1" si="2"/>
        <v>0</v>
      </c>
      <c r="M11" s="94">
        <f t="shared" ca="1" si="2"/>
        <v>27</v>
      </c>
      <c r="N11" s="95">
        <f t="shared" ca="1" si="2"/>
        <v>148</v>
      </c>
      <c r="O11" s="94">
        <f t="shared" ca="1" si="3"/>
        <v>3</v>
      </c>
      <c r="P11" s="94">
        <f t="shared" ca="1" si="3"/>
        <v>126</v>
      </c>
      <c r="Q11" s="94">
        <f t="shared" ca="1" si="3"/>
        <v>2</v>
      </c>
      <c r="R11" s="94">
        <f t="shared" ca="1" si="3"/>
        <v>17</v>
      </c>
      <c r="S11" s="95">
        <f t="shared" ca="1" si="3"/>
        <v>148</v>
      </c>
      <c r="T11" s="94">
        <f t="shared" ca="1" si="4"/>
        <v>1</v>
      </c>
      <c r="U11" s="94">
        <f t="shared" ca="1" si="4"/>
        <v>79</v>
      </c>
      <c r="V11" s="94">
        <f t="shared" ca="1" si="4"/>
        <v>2</v>
      </c>
      <c r="W11" s="94">
        <f t="shared" ca="1" si="4"/>
        <v>10</v>
      </c>
      <c r="X11" s="96">
        <f t="shared" ca="1" si="4"/>
        <v>92</v>
      </c>
      <c r="Y11" s="27"/>
    </row>
    <row r="12" spans="1:25" x14ac:dyDescent="0.2">
      <c r="A12" s="16"/>
      <c r="B12" s="16"/>
      <c r="C12" s="17" t="s">
        <v>85</v>
      </c>
      <c r="D12" s="100">
        <f t="shared" ref="D12:X12" ca="1" si="5">SUM(D5:D11)</f>
        <v>376828</v>
      </c>
      <c r="E12" s="20">
        <f t="shared" ca="1" si="5"/>
        <v>28</v>
      </c>
      <c r="F12" s="20">
        <f t="shared" ca="1" si="5"/>
        <v>774</v>
      </c>
      <c r="G12" s="20">
        <f t="shared" ca="1" si="5"/>
        <v>7</v>
      </c>
      <c r="H12" s="20">
        <f t="shared" ca="1" si="5"/>
        <v>162</v>
      </c>
      <c r="I12" s="100">
        <f t="shared" ca="1" si="5"/>
        <v>971</v>
      </c>
      <c r="J12" s="20">
        <f t="shared" ca="1" si="5"/>
        <v>24</v>
      </c>
      <c r="K12" s="20">
        <f t="shared" ca="1" si="5"/>
        <v>746</v>
      </c>
      <c r="L12" s="20">
        <f t="shared" ca="1" si="5"/>
        <v>5</v>
      </c>
      <c r="M12" s="20">
        <f t="shared" ca="1" si="5"/>
        <v>193</v>
      </c>
      <c r="N12" s="100">
        <f t="shared" ca="1" si="5"/>
        <v>968</v>
      </c>
      <c r="O12" s="20">
        <f t="shared" ca="1" si="5"/>
        <v>30</v>
      </c>
      <c r="P12" s="20">
        <f t="shared" ca="1" si="5"/>
        <v>784</v>
      </c>
      <c r="Q12" s="20">
        <f t="shared" ca="1" si="5"/>
        <v>9</v>
      </c>
      <c r="R12" s="20">
        <f t="shared" ca="1" si="5"/>
        <v>175</v>
      </c>
      <c r="S12" s="100">
        <f t="shared" ca="1" si="5"/>
        <v>998</v>
      </c>
      <c r="T12" s="20">
        <f t="shared" ca="1" si="5"/>
        <v>24</v>
      </c>
      <c r="U12" s="20">
        <f t="shared" ca="1" si="5"/>
        <v>815</v>
      </c>
      <c r="V12" s="20">
        <f t="shared" ca="1" si="5"/>
        <v>8</v>
      </c>
      <c r="W12" s="20">
        <f t="shared" ca="1" si="5"/>
        <v>180</v>
      </c>
      <c r="X12" s="20">
        <f t="shared" ca="1" si="5"/>
        <v>1027</v>
      </c>
      <c r="Y12" s="27"/>
    </row>
    <row r="13" spans="1:25" x14ac:dyDescent="0.2">
      <c r="A13" s="92" t="s">
        <v>11</v>
      </c>
      <c r="B13" s="92" t="s">
        <v>10</v>
      </c>
      <c r="C13" s="92" t="s">
        <v>12</v>
      </c>
      <c r="D13" s="93">
        <f t="shared" ref="D13:D42" ca="1" si="6">SUMIFS(OFFSET(Qtr.1,,MATCH(D$1,IND.1,0)-1),REL_D.1,$B$46,IF(LEFT($C13,1)="N",NwID.1,OrgID.1),$C13)</f>
        <v>9766</v>
      </c>
      <c r="E13" s="94">
        <f t="shared" ca="1" si="1"/>
        <v>0</v>
      </c>
      <c r="F13" s="94">
        <f t="shared" ca="1" si="1"/>
        <v>16</v>
      </c>
      <c r="G13" s="94">
        <f t="shared" ca="1" si="1"/>
        <v>0</v>
      </c>
      <c r="H13" s="94">
        <f t="shared" ca="1" si="1"/>
        <v>5</v>
      </c>
      <c r="I13" s="95">
        <f t="shared" ca="1" si="1"/>
        <v>21</v>
      </c>
      <c r="J13" s="94">
        <f t="shared" ref="J13:N19" ca="1" si="7">SUMIFS(OFFSET(Qtr.2,,MATCH(J$1,IND.2,0)-1),Qtr.2,$J$2,IF(LEFT($C13,1)="N",NwID.2,OrgID.2),$C13)</f>
        <v>1</v>
      </c>
      <c r="K13" s="94">
        <f t="shared" ca="1" si="7"/>
        <v>23</v>
      </c>
      <c r="L13" s="94">
        <f t="shared" ca="1" si="7"/>
        <v>0</v>
      </c>
      <c r="M13" s="94">
        <f t="shared" ca="1" si="7"/>
        <v>9</v>
      </c>
      <c r="N13" s="95">
        <f t="shared" ca="1" si="7"/>
        <v>33</v>
      </c>
      <c r="O13" s="94">
        <f t="shared" ref="O13:S19" ca="1" si="8">SUMIFS(OFFSET(Qtr.2,,MATCH(O$1,IND.2,0)-1),Qtr.2,$O$2,IF(LEFT($C13,1)="N",NwID.2,OrgID.2),$C13)</f>
        <v>2</v>
      </c>
      <c r="P13" s="94">
        <f t="shared" ca="1" si="8"/>
        <v>38</v>
      </c>
      <c r="Q13" s="94">
        <f t="shared" ca="1" si="8"/>
        <v>2</v>
      </c>
      <c r="R13" s="94">
        <f t="shared" ca="1" si="8"/>
        <v>12</v>
      </c>
      <c r="S13" s="95">
        <f t="shared" ca="1" si="8"/>
        <v>54</v>
      </c>
      <c r="T13" s="94">
        <f t="shared" ref="T13:X27" ca="1" si="9">SUMIFS(OFFSET(Qtr.2,,MATCH(T$1,IND.2,0)-1),Qtr.2,$T$2,IF(LEFT($C13,1)="N",NwID.2,OrgID.2),$C13)</f>
        <v>0</v>
      </c>
      <c r="U13" s="94">
        <f t="shared" ca="1" si="9"/>
        <v>62</v>
      </c>
      <c r="V13" s="94">
        <f t="shared" ca="1" si="9"/>
        <v>1</v>
      </c>
      <c r="W13" s="94">
        <f t="shared" ca="1" si="9"/>
        <v>17</v>
      </c>
      <c r="X13" s="96">
        <f t="shared" ca="1" si="4"/>
        <v>80</v>
      </c>
      <c r="Y13" s="27"/>
    </row>
    <row r="14" spans="1:25" x14ac:dyDescent="0.2">
      <c r="A14" s="92" t="s">
        <v>11</v>
      </c>
      <c r="B14" s="92" t="s">
        <v>13</v>
      </c>
      <c r="C14" s="92" t="s">
        <v>14</v>
      </c>
      <c r="D14" s="93">
        <f t="shared" ca="1" si="6"/>
        <v>12613</v>
      </c>
      <c r="E14" s="94">
        <f t="shared" ca="1" si="1"/>
        <v>1</v>
      </c>
      <c r="F14" s="94">
        <f t="shared" ca="1" si="1"/>
        <v>18</v>
      </c>
      <c r="G14" s="94">
        <f t="shared" ca="1" si="1"/>
        <v>1</v>
      </c>
      <c r="H14" s="94">
        <f t="shared" ca="1" si="1"/>
        <v>7</v>
      </c>
      <c r="I14" s="95">
        <f t="shared" ca="1" si="1"/>
        <v>27</v>
      </c>
      <c r="J14" s="94">
        <f t="shared" ca="1" si="7"/>
        <v>1</v>
      </c>
      <c r="K14" s="94">
        <f t="shared" ca="1" si="7"/>
        <v>16</v>
      </c>
      <c r="L14" s="94">
        <f t="shared" ca="1" si="7"/>
        <v>1</v>
      </c>
      <c r="M14" s="94">
        <f t="shared" ca="1" si="7"/>
        <v>8</v>
      </c>
      <c r="N14" s="95">
        <f t="shared" ca="1" si="7"/>
        <v>26</v>
      </c>
      <c r="O14" s="94">
        <f t="shared" ca="1" si="8"/>
        <v>5</v>
      </c>
      <c r="P14" s="94">
        <f t="shared" ca="1" si="8"/>
        <v>36</v>
      </c>
      <c r="Q14" s="94">
        <f t="shared" ca="1" si="8"/>
        <v>1</v>
      </c>
      <c r="R14" s="94">
        <f t="shared" ca="1" si="8"/>
        <v>13</v>
      </c>
      <c r="S14" s="95">
        <f t="shared" ca="1" si="8"/>
        <v>55</v>
      </c>
      <c r="T14" s="94">
        <f t="shared" ca="1" si="9"/>
        <v>3</v>
      </c>
      <c r="U14" s="94">
        <f t="shared" ca="1" si="9"/>
        <v>25</v>
      </c>
      <c r="V14" s="94">
        <f t="shared" ca="1" si="9"/>
        <v>0</v>
      </c>
      <c r="W14" s="94">
        <f t="shared" ca="1" si="9"/>
        <v>3</v>
      </c>
      <c r="X14" s="96">
        <f t="shared" ca="1" si="4"/>
        <v>31</v>
      </c>
      <c r="Y14" s="27"/>
    </row>
    <row r="15" spans="1:25" x14ac:dyDescent="0.2">
      <c r="A15" s="92" t="s">
        <v>11</v>
      </c>
      <c r="B15" s="92" t="s">
        <v>15</v>
      </c>
      <c r="C15" s="92" t="s">
        <v>16</v>
      </c>
      <c r="D15" s="93">
        <f t="shared" ca="1" si="6"/>
        <v>17933</v>
      </c>
      <c r="E15" s="94">
        <f t="shared" ca="1" si="1"/>
        <v>2</v>
      </c>
      <c r="F15" s="94">
        <f t="shared" ca="1" si="1"/>
        <v>20</v>
      </c>
      <c r="G15" s="94">
        <f t="shared" ca="1" si="1"/>
        <v>0</v>
      </c>
      <c r="H15" s="94">
        <f t="shared" ca="1" si="1"/>
        <v>8</v>
      </c>
      <c r="I15" s="95">
        <f t="shared" ca="1" si="1"/>
        <v>30</v>
      </c>
      <c r="J15" s="94">
        <f t="shared" ca="1" si="7"/>
        <v>1</v>
      </c>
      <c r="K15" s="94">
        <f t="shared" ca="1" si="7"/>
        <v>13</v>
      </c>
      <c r="L15" s="94">
        <f t="shared" ca="1" si="7"/>
        <v>0</v>
      </c>
      <c r="M15" s="94">
        <f t="shared" ca="1" si="7"/>
        <v>7</v>
      </c>
      <c r="N15" s="95">
        <f t="shared" ca="1" si="7"/>
        <v>21</v>
      </c>
      <c r="O15" s="94">
        <f t="shared" ca="1" si="8"/>
        <v>0</v>
      </c>
      <c r="P15" s="94">
        <f t="shared" ca="1" si="8"/>
        <v>14</v>
      </c>
      <c r="Q15" s="94">
        <f t="shared" ca="1" si="8"/>
        <v>0</v>
      </c>
      <c r="R15" s="94">
        <f t="shared" ca="1" si="8"/>
        <v>4</v>
      </c>
      <c r="S15" s="95">
        <f t="shared" ca="1" si="8"/>
        <v>18</v>
      </c>
      <c r="T15" s="94">
        <f t="shared" ca="1" si="9"/>
        <v>0</v>
      </c>
      <c r="U15" s="94">
        <f t="shared" ca="1" si="9"/>
        <v>11</v>
      </c>
      <c r="V15" s="94">
        <f t="shared" ca="1" si="9"/>
        <v>0</v>
      </c>
      <c r="W15" s="94">
        <f t="shared" ca="1" si="9"/>
        <v>12</v>
      </c>
      <c r="X15" s="96">
        <f t="shared" ca="1" si="4"/>
        <v>23</v>
      </c>
      <c r="Y15" s="27"/>
    </row>
    <row r="16" spans="1:25" x14ac:dyDescent="0.2">
      <c r="A16" s="92" t="s">
        <v>11</v>
      </c>
      <c r="B16" s="92" t="s">
        <v>18</v>
      </c>
      <c r="C16" s="92" t="s">
        <v>19</v>
      </c>
      <c r="D16" s="93">
        <f t="shared" ca="1" si="6"/>
        <v>8587</v>
      </c>
      <c r="E16" s="94">
        <f t="shared" ca="1" si="1"/>
        <v>1</v>
      </c>
      <c r="F16" s="94">
        <f t="shared" ca="1" si="1"/>
        <v>2</v>
      </c>
      <c r="G16" s="94">
        <f t="shared" ca="1" si="1"/>
        <v>0</v>
      </c>
      <c r="H16" s="94">
        <f t="shared" ca="1" si="1"/>
        <v>3</v>
      </c>
      <c r="I16" s="95">
        <f t="shared" ca="1" si="1"/>
        <v>6</v>
      </c>
      <c r="J16" s="94">
        <f t="shared" ca="1" si="7"/>
        <v>0</v>
      </c>
      <c r="K16" s="94">
        <f t="shared" ca="1" si="7"/>
        <v>0</v>
      </c>
      <c r="L16" s="94">
        <f t="shared" ca="1" si="7"/>
        <v>0</v>
      </c>
      <c r="M16" s="94">
        <f t="shared" ca="1" si="7"/>
        <v>3</v>
      </c>
      <c r="N16" s="95">
        <f t="shared" ca="1" si="7"/>
        <v>3</v>
      </c>
      <c r="O16" s="94">
        <f t="shared" ca="1" si="8"/>
        <v>1</v>
      </c>
      <c r="P16" s="94">
        <f t="shared" ca="1" si="8"/>
        <v>0</v>
      </c>
      <c r="Q16" s="94">
        <f t="shared" ca="1" si="8"/>
        <v>0</v>
      </c>
      <c r="R16" s="94">
        <f t="shared" ca="1" si="8"/>
        <v>6</v>
      </c>
      <c r="S16" s="95">
        <f t="shared" ca="1" si="8"/>
        <v>7</v>
      </c>
      <c r="T16" s="94">
        <f t="shared" ca="1" si="9"/>
        <v>0</v>
      </c>
      <c r="U16" s="94">
        <f t="shared" ca="1" si="9"/>
        <v>5</v>
      </c>
      <c r="V16" s="94">
        <f t="shared" ca="1" si="9"/>
        <v>0</v>
      </c>
      <c r="W16" s="94">
        <f t="shared" ca="1" si="9"/>
        <v>6</v>
      </c>
      <c r="X16" s="96">
        <f t="shared" ca="1" si="4"/>
        <v>11</v>
      </c>
      <c r="Y16" s="27"/>
    </row>
    <row r="17" spans="1:25" x14ac:dyDescent="0.2">
      <c r="A17" s="92" t="s">
        <v>21</v>
      </c>
      <c r="B17" s="92" t="s">
        <v>20</v>
      </c>
      <c r="C17" s="92" t="s">
        <v>22</v>
      </c>
      <c r="D17" s="93">
        <f t="shared" ca="1" si="6"/>
        <v>14801</v>
      </c>
      <c r="E17" s="94">
        <f t="shared" ca="1" si="1"/>
        <v>0</v>
      </c>
      <c r="F17" s="94">
        <f t="shared" ca="1" si="1"/>
        <v>35</v>
      </c>
      <c r="G17" s="94">
        <f t="shared" ca="1" si="1"/>
        <v>3</v>
      </c>
      <c r="H17" s="94">
        <f t="shared" ca="1" si="1"/>
        <v>9</v>
      </c>
      <c r="I17" s="95">
        <f t="shared" ca="1" si="1"/>
        <v>47</v>
      </c>
      <c r="J17" s="94">
        <f t="shared" ca="1" si="7"/>
        <v>0</v>
      </c>
      <c r="K17" s="94">
        <f t="shared" ca="1" si="7"/>
        <v>11</v>
      </c>
      <c r="L17" s="94">
        <f t="shared" ca="1" si="7"/>
        <v>0</v>
      </c>
      <c r="M17" s="94">
        <f t="shared" ca="1" si="7"/>
        <v>6</v>
      </c>
      <c r="N17" s="95">
        <f t="shared" ca="1" si="7"/>
        <v>17</v>
      </c>
      <c r="O17" s="94">
        <f t="shared" ca="1" si="8"/>
        <v>3</v>
      </c>
      <c r="P17" s="94">
        <f t="shared" ca="1" si="8"/>
        <v>6</v>
      </c>
      <c r="Q17" s="94">
        <f t="shared" ca="1" si="8"/>
        <v>1</v>
      </c>
      <c r="R17" s="94">
        <f t="shared" ca="1" si="8"/>
        <v>2</v>
      </c>
      <c r="S17" s="95">
        <f t="shared" ca="1" si="8"/>
        <v>12</v>
      </c>
      <c r="T17" s="94">
        <f t="shared" ca="1" si="9"/>
        <v>0</v>
      </c>
      <c r="U17" s="94">
        <f t="shared" ca="1" si="9"/>
        <v>15</v>
      </c>
      <c r="V17" s="94">
        <f t="shared" ca="1" si="9"/>
        <v>1</v>
      </c>
      <c r="W17" s="94">
        <f t="shared" ca="1" si="9"/>
        <v>9</v>
      </c>
      <c r="X17" s="96">
        <f t="shared" ca="1" si="4"/>
        <v>25</v>
      </c>
      <c r="Y17" s="27"/>
    </row>
    <row r="18" spans="1:25" x14ac:dyDescent="0.2">
      <c r="A18" s="92" t="s">
        <v>21</v>
      </c>
      <c r="B18" s="92" t="s">
        <v>23</v>
      </c>
      <c r="C18" s="92" t="s">
        <v>24</v>
      </c>
      <c r="D18" s="93">
        <f t="shared" ca="1" si="6"/>
        <v>14730</v>
      </c>
      <c r="E18" s="94">
        <f t="shared" ref="E18:I44" ca="1" si="10">SUMIFS(OFFSET(Qtr.2,,MATCH(E$1,IND.2,0)-1),Qtr.2,$E$2,IF(LEFT($C18,1)="N",NwID.2,OrgID.2),$C18)</f>
        <v>0</v>
      </c>
      <c r="F18" s="94">
        <f t="shared" ca="1" si="1"/>
        <v>53</v>
      </c>
      <c r="G18" s="94">
        <f t="shared" ca="1" si="10"/>
        <v>0</v>
      </c>
      <c r="H18" s="94">
        <f t="shared" ca="1" si="10"/>
        <v>13</v>
      </c>
      <c r="I18" s="95">
        <f t="shared" ca="1" si="10"/>
        <v>66</v>
      </c>
      <c r="J18" s="94">
        <f t="shared" ca="1" si="7"/>
        <v>2</v>
      </c>
      <c r="K18" s="94">
        <f t="shared" ca="1" si="7"/>
        <v>34</v>
      </c>
      <c r="L18" s="94">
        <f t="shared" ca="1" si="7"/>
        <v>0</v>
      </c>
      <c r="M18" s="94">
        <f t="shared" ca="1" si="7"/>
        <v>9</v>
      </c>
      <c r="N18" s="95">
        <f t="shared" ca="1" si="7"/>
        <v>45</v>
      </c>
      <c r="O18" s="94">
        <f t="shared" ca="1" si="8"/>
        <v>1</v>
      </c>
      <c r="P18" s="94">
        <f t="shared" ca="1" si="8"/>
        <v>29</v>
      </c>
      <c r="Q18" s="94">
        <f t="shared" ca="1" si="8"/>
        <v>0</v>
      </c>
      <c r="R18" s="94">
        <f t="shared" ca="1" si="8"/>
        <v>6</v>
      </c>
      <c r="S18" s="95">
        <f t="shared" ca="1" si="8"/>
        <v>36</v>
      </c>
      <c r="T18" s="94">
        <f t="shared" ca="1" si="9"/>
        <v>0</v>
      </c>
      <c r="U18" s="94">
        <f t="shared" ca="1" si="9"/>
        <v>71</v>
      </c>
      <c r="V18" s="94">
        <f t="shared" ca="1" si="9"/>
        <v>0</v>
      </c>
      <c r="W18" s="94">
        <f t="shared" ca="1" si="9"/>
        <v>13</v>
      </c>
      <c r="X18" s="96">
        <f t="shared" ca="1" si="9"/>
        <v>84</v>
      </c>
      <c r="Y18" s="27"/>
    </row>
    <row r="19" spans="1:25" x14ac:dyDescent="0.2">
      <c r="A19" s="92" t="s">
        <v>21</v>
      </c>
      <c r="B19" s="92" t="s">
        <v>25</v>
      </c>
      <c r="C19" s="92" t="s">
        <v>26</v>
      </c>
      <c r="D19" s="93">
        <f t="shared" ca="1" si="6"/>
        <v>1109</v>
      </c>
      <c r="E19" s="94">
        <f t="shared" ca="1" si="10"/>
        <v>0</v>
      </c>
      <c r="F19" s="94">
        <f t="shared" ca="1" si="1"/>
        <v>0</v>
      </c>
      <c r="G19" s="94">
        <f t="shared" ca="1" si="10"/>
        <v>0</v>
      </c>
      <c r="H19" s="94">
        <f t="shared" ca="1" si="10"/>
        <v>1</v>
      </c>
      <c r="I19" s="95">
        <f t="shared" ca="1" si="10"/>
        <v>1</v>
      </c>
      <c r="J19" s="94">
        <f t="shared" ca="1" si="7"/>
        <v>0</v>
      </c>
      <c r="K19" s="94">
        <f t="shared" ca="1" si="7"/>
        <v>0</v>
      </c>
      <c r="L19" s="94">
        <f t="shared" ca="1" si="7"/>
        <v>0</v>
      </c>
      <c r="M19" s="94">
        <f t="shared" ca="1" si="7"/>
        <v>0</v>
      </c>
      <c r="N19" s="95">
        <f t="shared" ca="1" si="7"/>
        <v>0</v>
      </c>
      <c r="O19" s="94">
        <f t="shared" ca="1" si="8"/>
        <v>0</v>
      </c>
      <c r="P19" s="94">
        <f t="shared" ca="1" si="8"/>
        <v>1</v>
      </c>
      <c r="Q19" s="94">
        <f t="shared" ca="1" si="8"/>
        <v>0</v>
      </c>
      <c r="R19" s="94">
        <f t="shared" ca="1" si="8"/>
        <v>0</v>
      </c>
      <c r="S19" s="95">
        <f t="shared" ca="1" si="8"/>
        <v>1</v>
      </c>
      <c r="T19" s="94">
        <f t="shared" ca="1" si="9"/>
        <v>0</v>
      </c>
      <c r="U19" s="94">
        <f t="shared" ca="1" si="9"/>
        <v>1</v>
      </c>
      <c r="V19" s="94">
        <f t="shared" ca="1" si="9"/>
        <v>0</v>
      </c>
      <c r="W19" s="94">
        <f t="shared" ca="1" si="9"/>
        <v>1</v>
      </c>
      <c r="X19" s="96">
        <f t="shared" ca="1" si="9"/>
        <v>2</v>
      </c>
      <c r="Y19" s="27"/>
    </row>
    <row r="20" spans="1:25" x14ac:dyDescent="0.2">
      <c r="A20" s="92" t="s">
        <v>21</v>
      </c>
      <c r="B20" s="92" t="s">
        <v>27</v>
      </c>
      <c r="C20" s="92" t="s">
        <v>28</v>
      </c>
      <c r="D20" s="93">
        <f t="shared" ca="1" si="6"/>
        <v>9691</v>
      </c>
      <c r="E20" s="94">
        <f t="shared" ca="1" si="10"/>
        <v>0</v>
      </c>
      <c r="F20" s="94">
        <f t="shared" ca="1" si="10"/>
        <v>26</v>
      </c>
      <c r="G20" s="94">
        <f t="shared" ca="1" si="10"/>
        <v>0</v>
      </c>
      <c r="H20" s="94">
        <f t="shared" ca="1" si="10"/>
        <v>3</v>
      </c>
      <c r="I20" s="95">
        <f t="shared" ca="1" si="10"/>
        <v>29</v>
      </c>
      <c r="J20" s="94">
        <f t="shared" ref="J20:N27" ca="1" si="11">SUMIFS(OFFSET(Qtr.2,,MATCH(J$1,IND.2,0)-1),Qtr.2,$J$2,IF(LEFT($C20,1)="N",NwID.2,OrgID.2),$C20)</f>
        <v>0</v>
      </c>
      <c r="K20" s="94">
        <f t="shared" ca="1" si="11"/>
        <v>51</v>
      </c>
      <c r="L20" s="94">
        <f t="shared" ca="1" si="11"/>
        <v>0</v>
      </c>
      <c r="M20" s="94">
        <f t="shared" ca="1" si="11"/>
        <v>11</v>
      </c>
      <c r="N20" s="95">
        <f t="shared" ca="1" si="11"/>
        <v>62</v>
      </c>
      <c r="O20" s="94">
        <f t="shared" ref="O20:S27" ca="1" si="12">SUMIFS(OFFSET(Qtr.2,,MATCH(O$1,IND.2,0)-1),Qtr.2,$O$2,IF(LEFT($C20,1)="N",NwID.2,OrgID.2),$C20)</f>
        <v>2</v>
      </c>
      <c r="P20" s="94">
        <f t="shared" ca="1" si="12"/>
        <v>30</v>
      </c>
      <c r="Q20" s="94">
        <f t="shared" ca="1" si="12"/>
        <v>0</v>
      </c>
      <c r="R20" s="94">
        <f t="shared" ca="1" si="12"/>
        <v>20</v>
      </c>
      <c r="S20" s="95">
        <f t="shared" ca="1" si="12"/>
        <v>52</v>
      </c>
      <c r="T20" s="94">
        <f t="shared" ca="1" si="9"/>
        <v>2</v>
      </c>
      <c r="U20" s="94">
        <f t="shared" ca="1" si="9"/>
        <v>56</v>
      </c>
      <c r="V20" s="94">
        <f t="shared" ca="1" si="9"/>
        <v>0</v>
      </c>
      <c r="W20" s="94">
        <f t="shared" ca="1" si="9"/>
        <v>7</v>
      </c>
      <c r="X20" s="96">
        <f t="shared" ca="1" si="9"/>
        <v>65</v>
      </c>
      <c r="Y20" s="27"/>
    </row>
    <row r="21" spans="1:25" x14ac:dyDescent="0.2">
      <c r="A21" s="92" t="s">
        <v>204</v>
      </c>
      <c r="B21" s="92" t="s">
        <v>29</v>
      </c>
      <c r="C21" s="92" t="s">
        <v>30</v>
      </c>
      <c r="D21" s="93">
        <f t="shared" ca="1" si="6"/>
        <v>9732</v>
      </c>
      <c r="E21" s="94">
        <f t="shared" ca="1" si="10"/>
        <v>2</v>
      </c>
      <c r="F21" s="94">
        <f t="shared" ca="1" si="10"/>
        <v>8</v>
      </c>
      <c r="G21" s="94">
        <f t="shared" ca="1" si="10"/>
        <v>0</v>
      </c>
      <c r="H21" s="94">
        <f t="shared" ca="1" si="10"/>
        <v>7</v>
      </c>
      <c r="I21" s="95">
        <f t="shared" ca="1" si="10"/>
        <v>17</v>
      </c>
      <c r="J21" s="94">
        <f t="shared" ca="1" si="11"/>
        <v>0</v>
      </c>
      <c r="K21" s="94">
        <f t="shared" ca="1" si="11"/>
        <v>3</v>
      </c>
      <c r="L21" s="94">
        <f t="shared" ca="1" si="11"/>
        <v>0</v>
      </c>
      <c r="M21" s="94">
        <f t="shared" ca="1" si="11"/>
        <v>2</v>
      </c>
      <c r="N21" s="95">
        <f t="shared" ca="1" si="11"/>
        <v>5</v>
      </c>
      <c r="O21" s="94">
        <f t="shared" ca="1" si="12"/>
        <v>1</v>
      </c>
      <c r="P21" s="94">
        <f t="shared" ca="1" si="12"/>
        <v>12</v>
      </c>
      <c r="Q21" s="94">
        <f t="shared" ca="1" si="12"/>
        <v>0</v>
      </c>
      <c r="R21" s="94">
        <f t="shared" ca="1" si="12"/>
        <v>7</v>
      </c>
      <c r="S21" s="95">
        <f t="shared" ca="1" si="12"/>
        <v>20</v>
      </c>
      <c r="T21" s="94">
        <f t="shared" ca="1" si="9"/>
        <v>1</v>
      </c>
      <c r="U21" s="94">
        <f t="shared" ca="1" si="9"/>
        <v>12</v>
      </c>
      <c r="V21" s="94">
        <f t="shared" ca="1" si="9"/>
        <v>1</v>
      </c>
      <c r="W21" s="94">
        <f t="shared" ca="1" si="9"/>
        <v>3</v>
      </c>
      <c r="X21" s="96">
        <f t="shared" ca="1" si="9"/>
        <v>17</v>
      </c>
      <c r="Y21" s="27"/>
    </row>
    <row r="22" spans="1:25" x14ac:dyDescent="0.2">
      <c r="A22" s="92" t="s">
        <v>204</v>
      </c>
      <c r="B22" s="92" t="s">
        <v>205</v>
      </c>
      <c r="C22" s="92" t="s">
        <v>32</v>
      </c>
      <c r="D22" s="93">
        <f t="shared" ca="1" si="6"/>
        <v>29370</v>
      </c>
      <c r="E22" s="94">
        <f t="shared" ca="1" si="10"/>
        <v>1</v>
      </c>
      <c r="F22" s="94">
        <f t="shared" ca="1" si="10"/>
        <v>4</v>
      </c>
      <c r="G22" s="94">
        <f t="shared" ca="1" si="10"/>
        <v>0</v>
      </c>
      <c r="H22" s="94">
        <f t="shared" ca="1" si="10"/>
        <v>6</v>
      </c>
      <c r="I22" s="95">
        <f t="shared" ca="1" si="10"/>
        <v>11</v>
      </c>
      <c r="J22" s="94">
        <f t="shared" ca="1" si="11"/>
        <v>2</v>
      </c>
      <c r="K22" s="94">
        <f t="shared" ca="1" si="11"/>
        <v>3</v>
      </c>
      <c r="L22" s="94">
        <f t="shared" ca="1" si="11"/>
        <v>0</v>
      </c>
      <c r="M22" s="94">
        <f t="shared" ca="1" si="11"/>
        <v>10</v>
      </c>
      <c r="N22" s="95">
        <f t="shared" ca="1" si="11"/>
        <v>15</v>
      </c>
      <c r="O22" s="94">
        <f t="shared" ca="1" si="12"/>
        <v>0</v>
      </c>
      <c r="P22" s="94">
        <f t="shared" ca="1" si="12"/>
        <v>12</v>
      </c>
      <c r="Q22" s="94">
        <f t="shared" ca="1" si="12"/>
        <v>0</v>
      </c>
      <c r="R22" s="94">
        <f t="shared" ca="1" si="12"/>
        <v>7</v>
      </c>
      <c r="S22" s="95">
        <f t="shared" ca="1" si="12"/>
        <v>19</v>
      </c>
      <c r="T22" s="94">
        <f t="shared" ca="1" si="9"/>
        <v>1</v>
      </c>
      <c r="U22" s="94">
        <f t="shared" ca="1" si="9"/>
        <v>17</v>
      </c>
      <c r="V22" s="94">
        <f t="shared" ca="1" si="9"/>
        <v>0</v>
      </c>
      <c r="W22" s="94">
        <f t="shared" ca="1" si="9"/>
        <v>5</v>
      </c>
      <c r="X22" s="96">
        <f t="shared" ca="1" si="9"/>
        <v>23</v>
      </c>
      <c r="Y22" s="27"/>
    </row>
    <row r="23" spans="1:25" x14ac:dyDescent="0.2">
      <c r="A23" s="92" t="s">
        <v>204</v>
      </c>
      <c r="B23" s="92" t="s">
        <v>33</v>
      </c>
      <c r="C23" s="92" t="s">
        <v>34</v>
      </c>
      <c r="D23" s="93">
        <f t="shared" ca="1" si="6"/>
        <v>12161</v>
      </c>
      <c r="E23" s="94">
        <f t="shared" ca="1" si="10"/>
        <v>1</v>
      </c>
      <c r="F23" s="94">
        <f t="shared" ca="1" si="10"/>
        <v>27</v>
      </c>
      <c r="G23" s="94">
        <f t="shared" ca="1" si="10"/>
        <v>0</v>
      </c>
      <c r="H23" s="94">
        <f t="shared" ca="1" si="10"/>
        <v>9</v>
      </c>
      <c r="I23" s="95">
        <f t="shared" ca="1" si="10"/>
        <v>37</v>
      </c>
      <c r="J23" s="94">
        <f t="shared" ca="1" si="11"/>
        <v>0</v>
      </c>
      <c r="K23" s="94">
        <f t="shared" ca="1" si="11"/>
        <v>36</v>
      </c>
      <c r="L23" s="94">
        <f t="shared" ca="1" si="11"/>
        <v>0</v>
      </c>
      <c r="M23" s="94">
        <f t="shared" ca="1" si="11"/>
        <v>5</v>
      </c>
      <c r="N23" s="95">
        <f t="shared" ca="1" si="11"/>
        <v>41</v>
      </c>
      <c r="O23" s="94">
        <f t="shared" ca="1" si="12"/>
        <v>1</v>
      </c>
      <c r="P23" s="94">
        <f t="shared" ca="1" si="12"/>
        <v>37</v>
      </c>
      <c r="Q23" s="94">
        <f t="shared" ca="1" si="12"/>
        <v>0</v>
      </c>
      <c r="R23" s="94">
        <f t="shared" ca="1" si="12"/>
        <v>3</v>
      </c>
      <c r="S23" s="95">
        <f t="shared" ca="1" si="12"/>
        <v>41</v>
      </c>
      <c r="T23" s="94">
        <f t="shared" ca="1" si="9"/>
        <v>0</v>
      </c>
      <c r="U23" s="94">
        <f t="shared" ca="1" si="9"/>
        <v>36</v>
      </c>
      <c r="V23" s="94">
        <f t="shared" ca="1" si="9"/>
        <v>0</v>
      </c>
      <c r="W23" s="94">
        <f t="shared" ca="1" si="9"/>
        <v>7</v>
      </c>
      <c r="X23" s="96">
        <f t="shared" ca="1" si="9"/>
        <v>43</v>
      </c>
      <c r="Y23" s="27"/>
    </row>
    <row r="24" spans="1:25" x14ac:dyDescent="0.2">
      <c r="A24" s="92" t="s">
        <v>204</v>
      </c>
      <c r="B24" s="92" t="s">
        <v>35</v>
      </c>
      <c r="C24" s="92" t="s">
        <v>36</v>
      </c>
      <c r="D24" s="93">
        <f t="shared" ca="1" si="6"/>
        <v>11840</v>
      </c>
      <c r="E24" s="94">
        <f t="shared" ca="1" si="10"/>
        <v>2</v>
      </c>
      <c r="F24" s="94">
        <f t="shared" ca="1" si="10"/>
        <v>15</v>
      </c>
      <c r="G24" s="94">
        <f t="shared" ca="1" si="10"/>
        <v>0</v>
      </c>
      <c r="H24" s="94">
        <f t="shared" ca="1" si="10"/>
        <v>9</v>
      </c>
      <c r="I24" s="95">
        <f t="shared" ca="1" si="10"/>
        <v>26</v>
      </c>
      <c r="J24" s="94">
        <f t="shared" ca="1" si="11"/>
        <v>0</v>
      </c>
      <c r="K24" s="94">
        <f t="shared" ca="1" si="11"/>
        <v>5</v>
      </c>
      <c r="L24" s="94">
        <f t="shared" ca="1" si="11"/>
        <v>0</v>
      </c>
      <c r="M24" s="94">
        <f t="shared" ca="1" si="11"/>
        <v>6</v>
      </c>
      <c r="N24" s="95">
        <f t="shared" ca="1" si="11"/>
        <v>11</v>
      </c>
      <c r="O24" s="94">
        <f t="shared" ca="1" si="12"/>
        <v>1</v>
      </c>
      <c r="P24" s="94">
        <f t="shared" ca="1" si="12"/>
        <v>24</v>
      </c>
      <c r="Q24" s="94">
        <f t="shared" ca="1" si="12"/>
        <v>1</v>
      </c>
      <c r="R24" s="94">
        <f t="shared" ca="1" si="12"/>
        <v>6</v>
      </c>
      <c r="S24" s="95">
        <f t="shared" ca="1" si="12"/>
        <v>32</v>
      </c>
      <c r="T24" s="94">
        <f t="shared" ca="1" si="9"/>
        <v>0</v>
      </c>
      <c r="U24" s="94">
        <f t="shared" ca="1" si="9"/>
        <v>23</v>
      </c>
      <c r="V24" s="94">
        <f t="shared" ca="1" si="9"/>
        <v>0</v>
      </c>
      <c r="W24" s="94">
        <f t="shared" ca="1" si="9"/>
        <v>10</v>
      </c>
      <c r="X24" s="96">
        <f t="shared" ca="1" si="9"/>
        <v>33</v>
      </c>
      <c r="Y24" s="27"/>
    </row>
    <row r="25" spans="1:25" x14ac:dyDescent="0.2">
      <c r="A25" s="92" t="s">
        <v>204</v>
      </c>
      <c r="B25" s="92" t="s">
        <v>37</v>
      </c>
      <c r="C25" s="92" t="s">
        <v>38</v>
      </c>
      <c r="D25" s="93">
        <f t="shared" ca="1" si="6"/>
        <v>14153</v>
      </c>
      <c r="E25" s="94">
        <f t="shared" ca="1" si="10"/>
        <v>3</v>
      </c>
      <c r="F25" s="94">
        <f t="shared" ca="1" si="10"/>
        <v>20</v>
      </c>
      <c r="G25" s="94">
        <f t="shared" ca="1" si="10"/>
        <v>1</v>
      </c>
      <c r="H25" s="94">
        <f t="shared" ca="1" si="10"/>
        <v>13</v>
      </c>
      <c r="I25" s="95">
        <f t="shared" ca="1" si="10"/>
        <v>37</v>
      </c>
      <c r="J25" s="94">
        <f t="shared" ca="1" si="11"/>
        <v>5</v>
      </c>
      <c r="K25" s="94">
        <f t="shared" ca="1" si="11"/>
        <v>28</v>
      </c>
      <c r="L25" s="94">
        <f t="shared" ca="1" si="11"/>
        <v>0</v>
      </c>
      <c r="M25" s="94">
        <f t="shared" ca="1" si="11"/>
        <v>21</v>
      </c>
      <c r="N25" s="95">
        <f t="shared" ca="1" si="11"/>
        <v>54</v>
      </c>
      <c r="O25" s="94">
        <f t="shared" ca="1" si="12"/>
        <v>3</v>
      </c>
      <c r="P25" s="94">
        <f t="shared" ca="1" si="12"/>
        <v>38</v>
      </c>
      <c r="Q25" s="94">
        <f t="shared" ca="1" si="12"/>
        <v>0</v>
      </c>
      <c r="R25" s="94">
        <f t="shared" ca="1" si="12"/>
        <v>6</v>
      </c>
      <c r="S25" s="95">
        <f t="shared" ca="1" si="12"/>
        <v>47</v>
      </c>
      <c r="T25" s="94">
        <f t="shared" ca="1" si="9"/>
        <v>4</v>
      </c>
      <c r="U25" s="94">
        <f t="shared" ca="1" si="9"/>
        <v>24</v>
      </c>
      <c r="V25" s="94">
        <f t="shared" ca="1" si="9"/>
        <v>1</v>
      </c>
      <c r="W25" s="94">
        <f t="shared" ca="1" si="9"/>
        <v>8</v>
      </c>
      <c r="X25" s="96">
        <f t="shared" ca="1" si="9"/>
        <v>37</v>
      </c>
      <c r="Y25" s="27"/>
    </row>
    <row r="26" spans="1:25" x14ac:dyDescent="0.2">
      <c r="A26" s="92" t="s">
        <v>204</v>
      </c>
      <c r="B26" s="92" t="s">
        <v>39</v>
      </c>
      <c r="C26" s="92" t="s">
        <v>40</v>
      </c>
      <c r="D26" s="93">
        <f t="shared" ca="1" si="6"/>
        <v>2019</v>
      </c>
      <c r="E26" s="94">
        <f t="shared" ca="1" si="10"/>
        <v>0</v>
      </c>
      <c r="F26" s="94">
        <f t="shared" ca="1" si="10"/>
        <v>4</v>
      </c>
      <c r="G26" s="94">
        <f t="shared" ca="1" si="10"/>
        <v>0</v>
      </c>
      <c r="H26" s="94">
        <f t="shared" ca="1" si="10"/>
        <v>1</v>
      </c>
      <c r="I26" s="95">
        <f t="shared" ca="1" si="10"/>
        <v>5</v>
      </c>
      <c r="J26" s="94">
        <f t="shared" ca="1" si="11"/>
        <v>0</v>
      </c>
      <c r="K26" s="94">
        <f t="shared" ca="1" si="11"/>
        <v>37</v>
      </c>
      <c r="L26" s="94">
        <f t="shared" ca="1" si="11"/>
        <v>0</v>
      </c>
      <c r="M26" s="94">
        <f t="shared" ca="1" si="11"/>
        <v>1</v>
      </c>
      <c r="N26" s="95">
        <f t="shared" ca="1" si="11"/>
        <v>38</v>
      </c>
      <c r="O26" s="94">
        <f t="shared" ca="1" si="12"/>
        <v>0</v>
      </c>
      <c r="P26" s="94">
        <f t="shared" ca="1" si="12"/>
        <v>5</v>
      </c>
      <c r="Q26" s="94">
        <f t="shared" ca="1" si="12"/>
        <v>0</v>
      </c>
      <c r="R26" s="94">
        <f t="shared" ca="1" si="12"/>
        <v>2</v>
      </c>
      <c r="S26" s="95">
        <f t="shared" ca="1" si="12"/>
        <v>7</v>
      </c>
      <c r="T26" s="94">
        <f t="shared" ca="1" si="9"/>
        <v>0</v>
      </c>
      <c r="U26" s="94">
        <f t="shared" ca="1" si="9"/>
        <v>1</v>
      </c>
      <c r="V26" s="94">
        <f t="shared" ca="1" si="9"/>
        <v>0</v>
      </c>
      <c r="W26" s="94">
        <f t="shared" ca="1" si="9"/>
        <v>2</v>
      </c>
      <c r="X26" s="96">
        <f t="shared" ca="1" si="9"/>
        <v>3</v>
      </c>
      <c r="Y26" s="27"/>
    </row>
    <row r="27" spans="1:25" x14ac:dyDescent="0.2">
      <c r="A27" s="92" t="s">
        <v>43</v>
      </c>
      <c r="B27" s="92" t="s">
        <v>42</v>
      </c>
      <c r="C27" s="92" t="s">
        <v>44</v>
      </c>
      <c r="D27" s="93">
        <f t="shared" ca="1" si="6"/>
        <v>8011</v>
      </c>
      <c r="E27" s="94">
        <f t="shared" ca="1" si="10"/>
        <v>0</v>
      </c>
      <c r="F27" s="94">
        <f t="shared" ca="1" si="10"/>
        <v>0</v>
      </c>
      <c r="G27" s="94">
        <f t="shared" ca="1" si="10"/>
        <v>0</v>
      </c>
      <c r="H27" s="94">
        <f t="shared" ca="1" si="10"/>
        <v>1</v>
      </c>
      <c r="I27" s="95">
        <f t="shared" ca="1" si="10"/>
        <v>1</v>
      </c>
      <c r="J27" s="94">
        <f t="shared" ca="1" si="11"/>
        <v>0</v>
      </c>
      <c r="K27" s="94">
        <f t="shared" ca="1" si="11"/>
        <v>1</v>
      </c>
      <c r="L27" s="94">
        <f t="shared" ca="1" si="11"/>
        <v>0</v>
      </c>
      <c r="M27" s="94">
        <f t="shared" ca="1" si="11"/>
        <v>1</v>
      </c>
      <c r="N27" s="95">
        <f t="shared" ca="1" si="11"/>
        <v>2</v>
      </c>
      <c r="O27" s="94">
        <f t="shared" ca="1" si="12"/>
        <v>0</v>
      </c>
      <c r="P27" s="94">
        <f t="shared" ca="1" si="12"/>
        <v>0</v>
      </c>
      <c r="Q27" s="94">
        <f t="shared" ca="1" si="12"/>
        <v>0</v>
      </c>
      <c r="R27" s="94">
        <f t="shared" ca="1" si="12"/>
        <v>3</v>
      </c>
      <c r="S27" s="95">
        <f t="shared" ca="1" si="12"/>
        <v>3</v>
      </c>
      <c r="T27" s="94">
        <f t="shared" ca="1" si="9"/>
        <v>0</v>
      </c>
      <c r="U27" s="94">
        <f t="shared" ca="1" si="9"/>
        <v>2</v>
      </c>
      <c r="V27" s="94">
        <f t="shared" ca="1" si="9"/>
        <v>0</v>
      </c>
      <c r="W27" s="94">
        <f t="shared" ca="1" si="9"/>
        <v>2</v>
      </c>
      <c r="X27" s="96">
        <f t="shared" ca="1" si="9"/>
        <v>4</v>
      </c>
      <c r="Y27" s="27"/>
    </row>
    <row r="28" spans="1:25" x14ac:dyDescent="0.2">
      <c r="A28" s="92" t="s">
        <v>43</v>
      </c>
      <c r="B28" s="92" t="s">
        <v>45</v>
      </c>
      <c r="C28" s="92" t="s">
        <v>46</v>
      </c>
      <c r="D28" s="93">
        <f t="shared" ca="1" si="6"/>
        <v>13452</v>
      </c>
      <c r="E28" s="94">
        <f t="shared" ca="1" si="10"/>
        <v>4</v>
      </c>
      <c r="F28" s="94">
        <f t="shared" ca="1" si="10"/>
        <v>60</v>
      </c>
      <c r="G28" s="94">
        <f t="shared" ca="1" si="10"/>
        <v>0</v>
      </c>
      <c r="H28" s="94">
        <f t="shared" ca="1" si="10"/>
        <v>12</v>
      </c>
      <c r="I28" s="95">
        <f t="shared" ca="1" si="10"/>
        <v>76</v>
      </c>
      <c r="J28" s="94">
        <f t="shared" ref="J28:N37" ca="1" si="13">SUMIFS(OFFSET(Qtr.2,,MATCH(J$1,IND.2,0)-1),Qtr.2,$J$2,IF(LEFT($C28,1)="N",NwID.2,OrgID.2),$C28)</f>
        <v>4</v>
      </c>
      <c r="K28" s="94">
        <f t="shared" ca="1" si="13"/>
        <v>70</v>
      </c>
      <c r="L28" s="94">
        <f t="shared" ca="1" si="13"/>
        <v>0</v>
      </c>
      <c r="M28" s="94">
        <f t="shared" ca="1" si="13"/>
        <v>17</v>
      </c>
      <c r="N28" s="95">
        <f t="shared" ca="1" si="13"/>
        <v>91</v>
      </c>
      <c r="O28" s="94">
        <f t="shared" ref="O28:S37" ca="1" si="14">SUMIFS(OFFSET(Qtr.2,,MATCH(O$1,IND.2,0)-1),Qtr.2,$O$2,IF(LEFT($C28,1)="N",NwID.2,OrgID.2),$C28)</f>
        <v>1</v>
      </c>
      <c r="P28" s="94">
        <f t="shared" ca="1" si="14"/>
        <v>26</v>
      </c>
      <c r="Q28" s="94">
        <f t="shared" ca="1" si="14"/>
        <v>0</v>
      </c>
      <c r="R28" s="94">
        <f t="shared" ca="1" si="14"/>
        <v>9</v>
      </c>
      <c r="S28" s="95">
        <f t="shared" ca="1" si="14"/>
        <v>36</v>
      </c>
      <c r="T28" s="94">
        <f t="shared" ref="T28:X44" ca="1" si="15">SUMIFS(OFFSET(Qtr.2,,MATCH(T$1,IND.2,0)-1),Qtr.2,$T$2,IF(LEFT($C28,1)="N",NwID.2,OrgID.2),$C28)</f>
        <v>4</v>
      </c>
      <c r="U28" s="94">
        <f t="shared" ca="1" si="15"/>
        <v>53</v>
      </c>
      <c r="V28" s="94">
        <f t="shared" ca="1" si="15"/>
        <v>0</v>
      </c>
      <c r="W28" s="94">
        <f t="shared" ca="1" si="15"/>
        <v>15</v>
      </c>
      <c r="X28" s="96">
        <f t="shared" ca="1" si="15"/>
        <v>72</v>
      </c>
      <c r="Y28" s="27"/>
    </row>
    <row r="29" spans="1:25" x14ac:dyDescent="0.2">
      <c r="A29" s="92" t="s">
        <v>43</v>
      </c>
      <c r="B29" s="92" t="s">
        <v>47</v>
      </c>
      <c r="C29" s="92" t="s">
        <v>48</v>
      </c>
      <c r="D29" s="93">
        <f t="shared" ca="1" si="6"/>
        <v>3815</v>
      </c>
      <c r="E29" s="94">
        <f t="shared" ca="1" si="10"/>
        <v>0</v>
      </c>
      <c r="F29" s="94">
        <f t="shared" ca="1" si="10"/>
        <v>4</v>
      </c>
      <c r="G29" s="94">
        <f t="shared" ca="1" si="10"/>
        <v>0</v>
      </c>
      <c r="H29" s="94">
        <f t="shared" ca="1" si="10"/>
        <v>3</v>
      </c>
      <c r="I29" s="95">
        <f t="shared" ca="1" si="10"/>
        <v>7</v>
      </c>
      <c r="J29" s="94">
        <f t="shared" ca="1" si="13"/>
        <v>0</v>
      </c>
      <c r="K29" s="94">
        <f t="shared" ca="1" si="13"/>
        <v>9</v>
      </c>
      <c r="L29" s="94">
        <f t="shared" ca="1" si="13"/>
        <v>0</v>
      </c>
      <c r="M29" s="94">
        <f t="shared" ca="1" si="13"/>
        <v>4</v>
      </c>
      <c r="N29" s="95">
        <f t="shared" ca="1" si="13"/>
        <v>13</v>
      </c>
      <c r="O29" s="94">
        <f t="shared" ca="1" si="14"/>
        <v>0</v>
      </c>
      <c r="P29" s="94">
        <f t="shared" ca="1" si="14"/>
        <v>1</v>
      </c>
      <c r="Q29" s="94">
        <f t="shared" ca="1" si="14"/>
        <v>0</v>
      </c>
      <c r="R29" s="94">
        <f t="shared" ca="1" si="14"/>
        <v>2</v>
      </c>
      <c r="S29" s="95">
        <f t="shared" ca="1" si="14"/>
        <v>3</v>
      </c>
      <c r="T29" s="94">
        <f t="shared" ca="1" si="15"/>
        <v>0</v>
      </c>
      <c r="U29" s="94">
        <f t="shared" ca="1" si="15"/>
        <v>4</v>
      </c>
      <c r="V29" s="94">
        <f t="shared" ca="1" si="15"/>
        <v>0</v>
      </c>
      <c r="W29" s="94">
        <f t="shared" ca="1" si="15"/>
        <v>1</v>
      </c>
      <c r="X29" s="96">
        <f t="shared" ca="1" si="15"/>
        <v>5</v>
      </c>
      <c r="Y29" s="27"/>
    </row>
    <row r="30" spans="1:25" x14ac:dyDescent="0.2">
      <c r="A30" s="92" t="s">
        <v>43</v>
      </c>
      <c r="B30" s="92" t="s">
        <v>49</v>
      </c>
      <c r="C30" s="92" t="s">
        <v>50</v>
      </c>
      <c r="D30" s="93">
        <f t="shared" ca="1" si="6"/>
        <v>4203</v>
      </c>
      <c r="E30" s="94">
        <f t="shared" ca="1" si="10"/>
        <v>1</v>
      </c>
      <c r="F30" s="94">
        <f t="shared" ca="1" si="10"/>
        <v>5</v>
      </c>
      <c r="G30" s="94">
        <f t="shared" ca="1" si="10"/>
        <v>1</v>
      </c>
      <c r="H30" s="94">
        <f t="shared" ca="1" si="10"/>
        <v>1</v>
      </c>
      <c r="I30" s="95">
        <f t="shared" ca="1" si="10"/>
        <v>8</v>
      </c>
      <c r="J30" s="94">
        <f t="shared" ca="1" si="13"/>
        <v>0</v>
      </c>
      <c r="K30" s="94">
        <f t="shared" ca="1" si="13"/>
        <v>6</v>
      </c>
      <c r="L30" s="94">
        <f t="shared" ca="1" si="13"/>
        <v>0</v>
      </c>
      <c r="M30" s="94">
        <f t="shared" ca="1" si="13"/>
        <v>3</v>
      </c>
      <c r="N30" s="95">
        <f t="shared" ca="1" si="13"/>
        <v>9</v>
      </c>
      <c r="O30" s="94">
        <f t="shared" ca="1" si="14"/>
        <v>0</v>
      </c>
      <c r="P30" s="94">
        <f t="shared" ca="1" si="14"/>
        <v>23</v>
      </c>
      <c r="Q30" s="94">
        <f t="shared" ca="1" si="14"/>
        <v>0</v>
      </c>
      <c r="R30" s="94">
        <f t="shared" ca="1" si="14"/>
        <v>6</v>
      </c>
      <c r="S30" s="95">
        <f t="shared" ca="1" si="14"/>
        <v>29</v>
      </c>
      <c r="T30" s="94">
        <f t="shared" ca="1" si="15"/>
        <v>1</v>
      </c>
      <c r="U30" s="94">
        <f t="shared" ca="1" si="15"/>
        <v>23</v>
      </c>
      <c r="V30" s="94">
        <f t="shared" ca="1" si="15"/>
        <v>2</v>
      </c>
      <c r="W30" s="94">
        <f t="shared" ca="1" si="15"/>
        <v>3</v>
      </c>
      <c r="X30" s="96">
        <f t="shared" ca="1" si="15"/>
        <v>29</v>
      </c>
      <c r="Y30" s="27"/>
    </row>
    <row r="31" spans="1:25" x14ac:dyDescent="0.2">
      <c r="A31" s="92" t="s">
        <v>43</v>
      </c>
      <c r="B31" s="92" t="s">
        <v>51</v>
      </c>
      <c r="C31" s="92" t="s">
        <v>52</v>
      </c>
      <c r="D31" s="93">
        <f t="shared" ca="1" si="6"/>
        <v>6151</v>
      </c>
      <c r="E31" s="94">
        <f t="shared" ca="1" si="10"/>
        <v>0</v>
      </c>
      <c r="F31" s="94">
        <f t="shared" ca="1" si="10"/>
        <v>4</v>
      </c>
      <c r="G31" s="94">
        <f t="shared" ca="1" si="10"/>
        <v>0</v>
      </c>
      <c r="H31" s="94">
        <f t="shared" ca="1" si="10"/>
        <v>6</v>
      </c>
      <c r="I31" s="95">
        <f t="shared" ca="1" si="10"/>
        <v>10</v>
      </c>
      <c r="J31" s="94">
        <f t="shared" ca="1" si="13"/>
        <v>0</v>
      </c>
      <c r="K31" s="94">
        <f t="shared" ca="1" si="13"/>
        <v>9</v>
      </c>
      <c r="L31" s="94">
        <f t="shared" ca="1" si="13"/>
        <v>0</v>
      </c>
      <c r="M31" s="94">
        <f t="shared" ca="1" si="13"/>
        <v>0</v>
      </c>
      <c r="N31" s="95">
        <f t="shared" ca="1" si="13"/>
        <v>9</v>
      </c>
      <c r="O31" s="94">
        <f t="shared" ca="1" si="14"/>
        <v>0</v>
      </c>
      <c r="P31" s="94">
        <f t="shared" ca="1" si="14"/>
        <v>10</v>
      </c>
      <c r="Q31" s="94">
        <f t="shared" ca="1" si="14"/>
        <v>0</v>
      </c>
      <c r="R31" s="94">
        <f t="shared" ca="1" si="14"/>
        <v>0</v>
      </c>
      <c r="S31" s="95">
        <f t="shared" ca="1" si="14"/>
        <v>10</v>
      </c>
      <c r="T31" s="94">
        <f t="shared" ca="1" si="15"/>
        <v>1</v>
      </c>
      <c r="U31" s="94">
        <f t="shared" ca="1" si="15"/>
        <v>13</v>
      </c>
      <c r="V31" s="94">
        <f t="shared" ca="1" si="15"/>
        <v>0</v>
      </c>
      <c r="W31" s="94">
        <f t="shared" ca="1" si="15"/>
        <v>5</v>
      </c>
      <c r="X31" s="96">
        <f t="shared" ca="1" si="15"/>
        <v>19</v>
      </c>
      <c r="Y31" s="27"/>
    </row>
    <row r="32" spans="1:25" x14ac:dyDescent="0.2">
      <c r="A32" s="92" t="s">
        <v>54</v>
      </c>
      <c r="B32" s="92" t="s">
        <v>53</v>
      </c>
      <c r="C32" s="92" t="s">
        <v>55</v>
      </c>
      <c r="D32" s="93">
        <f t="shared" ca="1" si="6"/>
        <v>4216</v>
      </c>
      <c r="E32" s="94">
        <f t="shared" ca="1" si="10"/>
        <v>0</v>
      </c>
      <c r="F32" s="94">
        <f t="shared" ca="1" si="10"/>
        <v>1</v>
      </c>
      <c r="G32" s="94">
        <f t="shared" ca="1" si="10"/>
        <v>0</v>
      </c>
      <c r="H32" s="94">
        <f t="shared" ca="1" si="10"/>
        <v>2</v>
      </c>
      <c r="I32" s="95">
        <f t="shared" ca="1" si="10"/>
        <v>3</v>
      </c>
      <c r="J32" s="94">
        <f t="shared" ca="1" si="13"/>
        <v>0</v>
      </c>
      <c r="K32" s="94">
        <f t="shared" ca="1" si="13"/>
        <v>6</v>
      </c>
      <c r="L32" s="94">
        <f t="shared" ca="1" si="13"/>
        <v>0</v>
      </c>
      <c r="M32" s="94">
        <f t="shared" ca="1" si="13"/>
        <v>4</v>
      </c>
      <c r="N32" s="95">
        <f t="shared" ca="1" si="13"/>
        <v>10</v>
      </c>
      <c r="O32" s="94">
        <f t="shared" ca="1" si="14"/>
        <v>0</v>
      </c>
      <c r="P32" s="94">
        <f t="shared" ca="1" si="14"/>
        <v>6</v>
      </c>
      <c r="Q32" s="94">
        <f t="shared" ca="1" si="14"/>
        <v>0</v>
      </c>
      <c r="R32" s="94">
        <f t="shared" ca="1" si="14"/>
        <v>2</v>
      </c>
      <c r="S32" s="95">
        <f t="shared" ca="1" si="14"/>
        <v>8</v>
      </c>
      <c r="T32" s="94">
        <f t="shared" ca="1" si="15"/>
        <v>0</v>
      </c>
      <c r="U32" s="94">
        <f t="shared" ca="1" si="15"/>
        <v>1</v>
      </c>
      <c r="V32" s="94">
        <f t="shared" ca="1" si="15"/>
        <v>0</v>
      </c>
      <c r="W32" s="94">
        <f t="shared" ca="1" si="15"/>
        <v>2</v>
      </c>
      <c r="X32" s="96">
        <f t="shared" ca="1" si="15"/>
        <v>3</v>
      </c>
      <c r="Y32" s="27"/>
    </row>
    <row r="33" spans="1:25" x14ac:dyDescent="0.2">
      <c r="A33" s="92" t="s">
        <v>54</v>
      </c>
      <c r="B33" s="92" t="s">
        <v>56</v>
      </c>
      <c r="C33" s="92" t="s">
        <v>57</v>
      </c>
      <c r="D33" s="93">
        <f t="shared" ca="1" si="6"/>
        <v>15465</v>
      </c>
      <c r="E33" s="94">
        <f t="shared" ca="1" si="10"/>
        <v>0</v>
      </c>
      <c r="F33" s="94">
        <f t="shared" ca="1" si="10"/>
        <v>1</v>
      </c>
      <c r="G33" s="94">
        <f t="shared" ca="1" si="10"/>
        <v>0</v>
      </c>
      <c r="H33" s="94">
        <f t="shared" ca="1" si="10"/>
        <v>4</v>
      </c>
      <c r="I33" s="95">
        <f t="shared" ca="1" si="10"/>
        <v>5</v>
      </c>
      <c r="J33" s="94">
        <f t="shared" ca="1" si="13"/>
        <v>0</v>
      </c>
      <c r="K33" s="94">
        <f t="shared" ca="1" si="13"/>
        <v>5</v>
      </c>
      <c r="L33" s="94">
        <f t="shared" ca="1" si="13"/>
        <v>0</v>
      </c>
      <c r="M33" s="94">
        <f t="shared" ca="1" si="13"/>
        <v>2</v>
      </c>
      <c r="N33" s="95">
        <f t="shared" ca="1" si="13"/>
        <v>7</v>
      </c>
      <c r="O33" s="94">
        <f t="shared" ca="1" si="14"/>
        <v>0</v>
      </c>
      <c r="P33" s="94">
        <f t="shared" ca="1" si="14"/>
        <v>8</v>
      </c>
      <c r="Q33" s="94">
        <f t="shared" ca="1" si="14"/>
        <v>0</v>
      </c>
      <c r="R33" s="94">
        <f t="shared" ca="1" si="14"/>
        <v>3</v>
      </c>
      <c r="S33" s="95">
        <f t="shared" ca="1" si="14"/>
        <v>11</v>
      </c>
      <c r="T33" s="94">
        <f t="shared" ca="1" si="15"/>
        <v>1</v>
      </c>
      <c r="U33" s="94">
        <f t="shared" ca="1" si="15"/>
        <v>8</v>
      </c>
      <c r="V33" s="94">
        <f t="shared" ca="1" si="15"/>
        <v>0</v>
      </c>
      <c r="W33" s="94">
        <f t="shared" ca="1" si="15"/>
        <v>2</v>
      </c>
      <c r="X33" s="96">
        <f t="shared" ca="1" si="15"/>
        <v>11</v>
      </c>
      <c r="Y33" s="27"/>
    </row>
    <row r="34" spans="1:25" x14ac:dyDescent="0.2">
      <c r="A34" s="92" t="s">
        <v>54</v>
      </c>
      <c r="B34" s="92" t="s">
        <v>58</v>
      </c>
      <c r="C34" s="92" t="s">
        <v>59</v>
      </c>
      <c r="D34" s="93">
        <f t="shared" ca="1" si="6"/>
        <v>6090</v>
      </c>
      <c r="E34" s="94">
        <f t="shared" ca="1" si="10"/>
        <v>2</v>
      </c>
      <c r="F34" s="94">
        <f t="shared" ca="1" si="10"/>
        <v>29</v>
      </c>
      <c r="G34" s="94">
        <f t="shared" ca="1" si="10"/>
        <v>0</v>
      </c>
      <c r="H34" s="94">
        <f t="shared" ca="1" si="10"/>
        <v>2</v>
      </c>
      <c r="I34" s="95">
        <f t="shared" ca="1" si="10"/>
        <v>33</v>
      </c>
      <c r="J34" s="94">
        <f t="shared" ca="1" si="13"/>
        <v>0</v>
      </c>
      <c r="K34" s="94">
        <f t="shared" ca="1" si="13"/>
        <v>21</v>
      </c>
      <c r="L34" s="94">
        <f t="shared" ca="1" si="13"/>
        <v>0</v>
      </c>
      <c r="M34" s="94">
        <f t="shared" ca="1" si="13"/>
        <v>6</v>
      </c>
      <c r="N34" s="95">
        <f t="shared" ca="1" si="13"/>
        <v>27</v>
      </c>
      <c r="O34" s="94">
        <f t="shared" ca="1" si="14"/>
        <v>2</v>
      </c>
      <c r="P34" s="94">
        <f t="shared" ca="1" si="14"/>
        <v>34</v>
      </c>
      <c r="Q34" s="94">
        <f t="shared" ca="1" si="14"/>
        <v>0</v>
      </c>
      <c r="R34" s="94">
        <f t="shared" ca="1" si="14"/>
        <v>3</v>
      </c>
      <c r="S34" s="95">
        <f t="shared" ca="1" si="14"/>
        <v>39</v>
      </c>
      <c r="T34" s="94">
        <f t="shared" ca="1" si="15"/>
        <v>0</v>
      </c>
      <c r="U34" s="94">
        <f t="shared" ca="1" si="15"/>
        <v>7</v>
      </c>
      <c r="V34" s="94">
        <f t="shared" ca="1" si="15"/>
        <v>0</v>
      </c>
      <c r="W34" s="94">
        <f t="shared" ca="1" si="15"/>
        <v>3</v>
      </c>
      <c r="X34" s="96">
        <f t="shared" ca="1" si="15"/>
        <v>10</v>
      </c>
      <c r="Y34" s="27"/>
    </row>
    <row r="35" spans="1:25" x14ac:dyDescent="0.2">
      <c r="A35" s="92" t="s">
        <v>54</v>
      </c>
      <c r="B35" s="101" t="s">
        <v>60</v>
      </c>
      <c r="C35" s="101" t="s">
        <v>61</v>
      </c>
      <c r="D35" s="93">
        <f t="shared" ca="1" si="6"/>
        <v>16335</v>
      </c>
      <c r="E35" s="94">
        <f t="shared" ca="1" si="10"/>
        <v>2</v>
      </c>
      <c r="F35" s="94">
        <f t="shared" ca="1" si="10"/>
        <v>65</v>
      </c>
      <c r="G35" s="94">
        <f t="shared" ca="1" si="10"/>
        <v>0</v>
      </c>
      <c r="H35" s="94">
        <f t="shared" ca="1" si="10"/>
        <v>5</v>
      </c>
      <c r="I35" s="95">
        <f t="shared" ca="1" si="10"/>
        <v>72</v>
      </c>
      <c r="J35" s="94">
        <f t="shared" ca="1" si="13"/>
        <v>2</v>
      </c>
      <c r="K35" s="94">
        <f t="shared" ca="1" si="13"/>
        <v>43</v>
      </c>
      <c r="L35" s="94">
        <f t="shared" ca="1" si="13"/>
        <v>0</v>
      </c>
      <c r="M35" s="94">
        <f t="shared" ca="1" si="13"/>
        <v>9</v>
      </c>
      <c r="N35" s="95">
        <f t="shared" ca="1" si="13"/>
        <v>54</v>
      </c>
      <c r="O35" s="94">
        <f t="shared" ca="1" si="14"/>
        <v>1</v>
      </c>
      <c r="P35" s="94">
        <f t="shared" ca="1" si="14"/>
        <v>22</v>
      </c>
      <c r="Q35" s="94">
        <f t="shared" ca="1" si="14"/>
        <v>1</v>
      </c>
      <c r="R35" s="94">
        <f t="shared" ca="1" si="14"/>
        <v>2</v>
      </c>
      <c r="S35" s="95">
        <f t="shared" ca="1" si="14"/>
        <v>26</v>
      </c>
      <c r="T35" s="94">
        <f t="shared" ca="1" si="15"/>
        <v>1</v>
      </c>
      <c r="U35" s="94">
        <f t="shared" ca="1" si="15"/>
        <v>18</v>
      </c>
      <c r="V35" s="94">
        <f t="shared" ca="1" si="15"/>
        <v>0</v>
      </c>
      <c r="W35" s="94">
        <f t="shared" ca="1" si="15"/>
        <v>4</v>
      </c>
      <c r="X35" s="96">
        <f t="shared" ca="1" si="15"/>
        <v>23</v>
      </c>
      <c r="Y35" s="27"/>
    </row>
    <row r="36" spans="1:25" x14ac:dyDescent="0.2">
      <c r="A36" s="92" t="s">
        <v>54</v>
      </c>
      <c r="B36" s="92" t="s">
        <v>136</v>
      </c>
      <c r="C36" s="92" t="s">
        <v>137</v>
      </c>
      <c r="D36" s="93">
        <f t="shared" ca="1" si="6"/>
        <v>17189</v>
      </c>
      <c r="E36" s="94">
        <f t="shared" ca="1" si="10"/>
        <v>2</v>
      </c>
      <c r="F36" s="94">
        <f t="shared" ca="1" si="10"/>
        <v>64</v>
      </c>
      <c r="G36" s="94">
        <f t="shared" ca="1" si="10"/>
        <v>1</v>
      </c>
      <c r="H36" s="94">
        <f t="shared" ca="1" si="10"/>
        <v>5</v>
      </c>
      <c r="I36" s="95">
        <f t="shared" ca="1" si="10"/>
        <v>72</v>
      </c>
      <c r="J36" s="94">
        <f t="shared" ca="1" si="13"/>
        <v>0</v>
      </c>
      <c r="K36" s="94">
        <f t="shared" ca="1" si="13"/>
        <v>40</v>
      </c>
      <c r="L36" s="94">
        <f t="shared" ca="1" si="13"/>
        <v>1</v>
      </c>
      <c r="M36" s="94">
        <f t="shared" ca="1" si="13"/>
        <v>9</v>
      </c>
      <c r="N36" s="95">
        <f t="shared" ca="1" si="13"/>
        <v>50</v>
      </c>
      <c r="O36" s="94">
        <f t="shared" ca="1" si="14"/>
        <v>0</v>
      </c>
      <c r="P36" s="94">
        <f t="shared" ca="1" si="14"/>
        <v>51</v>
      </c>
      <c r="Q36" s="94">
        <f t="shared" ca="1" si="14"/>
        <v>0</v>
      </c>
      <c r="R36" s="94">
        <f t="shared" ca="1" si="14"/>
        <v>6</v>
      </c>
      <c r="S36" s="95">
        <f t="shared" ca="1" si="14"/>
        <v>57</v>
      </c>
      <c r="T36" s="94">
        <f t="shared" ca="1" si="15"/>
        <v>1</v>
      </c>
      <c r="U36" s="94">
        <f t="shared" ca="1" si="15"/>
        <v>48</v>
      </c>
      <c r="V36" s="94">
        <f t="shared" ca="1" si="15"/>
        <v>0</v>
      </c>
      <c r="W36" s="94">
        <f t="shared" ca="1" si="15"/>
        <v>4</v>
      </c>
      <c r="X36" s="96">
        <f t="shared" ca="1" si="15"/>
        <v>53</v>
      </c>
      <c r="Y36" s="27"/>
    </row>
    <row r="37" spans="1:25" x14ac:dyDescent="0.2">
      <c r="A37" s="92" t="s">
        <v>63</v>
      </c>
      <c r="B37" s="92" t="s">
        <v>62</v>
      </c>
      <c r="C37" s="92" t="s">
        <v>64</v>
      </c>
      <c r="D37" s="93">
        <f t="shared" ca="1" si="6"/>
        <v>11951</v>
      </c>
      <c r="E37" s="94">
        <f t="shared" ca="1" si="10"/>
        <v>0</v>
      </c>
      <c r="F37" s="94">
        <f t="shared" ca="1" si="10"/>
        <v>28</v>
      </c>
      <c r="G37" s="94">
        <f t="shared" ca="1" si="10"/>
        <v>0</v>
      </c>
      <c r="H37" s="94">
        <f t="shared" ca="1" si="10"/>
        <v>2</v>
      </c>
      <c r="I37" s="95">
        <f t="shared" ca="1" si="10"/>
        <v>30</v>
      </c>
      <c r="J37" s="94">
        <f t="shared" ca="1" si="13"/>
        <v>0</v>
      </c>
      <c r="K37" s="94">
        <f t="shared" ca="1" si="13"/>
        <v>6</v>
      </c>
      <c r="L37" s="94">
        <f t="shared" ca="1" si="13"/>
        <v>0</v>
      </c>
      <c r="M37" s="94">
        <f t="shared" ca="1" si="13"/>
        <v>1</v>
      </c>
      <c r="N37" s="95">
        <f t="shared" ca="1" si="13"/>
        <v>7</v>
      </c>
      <c r="O37" s="94">
        <f t="shared" ca="1" si="14"/>
        <v>0</v>
      </c>
      <c r="P37" s="94">
        <f t="shared" ca="1" si="14"/>
        <v>11</v>
      </c>
      <c r="Q37" s="94">
        <f t="shared" ca="1" si="14"/>
        <v>0</v>
      </c>
      <c r="R37" s="94">
        <f t="shared" ca="1" si="14"/>
        <v>3</v>
      </c>
      <c r="S37" s="95">
        <f t="shared" ca="1" si="14"/>
        <v>14</v>
      </c>
      <c r="T37" s="94">
        <f t="shared" ca="1" si="15"/>
        <v>0</v>
      </c>
      <c r="U37" s="94">
        <f t="shared" ca="1" si="15"/>
        <v>22</v>
      </c>
      <c r="V37" s="94">
        <f t="shared" ca="1" si="15"/>
        <v>0</v>
      </c>
      <c r="W37" s="94">
        <f t="shared" ca="1" si="15"/>
        <v>2</v>
      </c>
      <c r="X37" s="96">
        <f t="shared" ca="1" si="15"/>
        <v>24</v>
      </c>
      <c r="Y37" s="27"/>
    </row>
    <row r="38" spans="1:25" x14ac:dyDescent="0.2">
      <c r="A38" s="92" t="s">
        <v>63</v>
      </c>
      <c r="B38" s="92" t="s">
        <v>65</v>
      </c>
      <c r="C38" s="92" t="s">
        <v>66</v>
      </c>
      <c r="D38" s="93">
        <f t="shared" ca="1" si="6"/>
        <v>15564</v>
      </c>
      <c r="E38" s="94">
        <f t="shared" ca="1" si="10"/>
        <v>3</v>
      </c>
      <c r="F38" s="94">
        <f t="shared" ca="1" si="10"/>
        <v>46</v>
      </c>
      <c r="G38" s="94">
        <f t="shared" ca="1" si="10"/>
        <v>0</v>
      </c>
      <c r="H38" s="94">
        <f t="shared" ca="1" si="10"/>
        <v>7</v>
      </c>
      <c r="I38" s="95">
        <f t="shared" ca="1" si="10"/>
        <v>56</v>
      </c>
      <c r="J38" s="94">
        <f t="shared" ref="J38:N44" ca="1" si="16">SUMIFS(OFFSET(Qtr.2,,MATCH(J$1,IND.2,0)-1),Qtr.2,$J$2,IF(LEFT($C38,1)="N",NwID.2,OrgID.2),$C38)</f>
        <v>1</v>
      </c>
      <c r="K38" s="94">
        <f t="shared" ca="1" si="16"/>
        <v>39</v>
      </c>
      <c r="L38" s="94">
        <f t="shared" ca="1" si="16"/>
        <v>3</v>
      </c>
      <c r="M38" s="94">
        <f t="shared" ca="1" si="16"/>
        <v>6</v>
      </c>
      <c r="N38" s="95">
        <f t="shared" ca="1" si="16"/>
        <v>49</v>
      </c>
      <c r="O38" s="94">
        <f t="shared" ref="O38:S44" ca="1" si="17">SUMIFS(OFFSET(Qtr.2,,MATCH(O$1,IND.2,0)-1),Qtr.2,$O$2,IF(LEFT($C38,1)="N",NwID.2,OrgID.2),$C38)</f>
        <v>2</v>
      </c>
      <c r="P38" s="94">
        <f t="shared" ca="1" si="17"/>
        <v>40</v>
      </c>
      <c r="Q38" s="94">
        <f t="shared" ca="1" si="17"/>
        <v>1</v>
      </c>
      <c r="R38" s="94">
        <f t="shared" ca="1" si="17"/>
        <v>11</v>
      </c>
      <c r="S38" s="95">
        <f t="shared" ca="1" si="17"/>
        <v>54</v>
      </c>
      <c r="T38" s="94">
        <f t="shared" ca="1" si="15"/>
        <v>1</v>
      </c>
      <c r="U38" s="94">
        <f t="shared" ca="1" si="15"/>
        <v>60</v>
      </c>
      <c r="V38" s="94">
        <f t="shared" ca="1" si="15"/>
        <v>0</v>
      </c>
      <c r="W38" s="94">
        <f t="shared" ca="1" si="15"/>
        <v>7</v>
      </c>
      <c r="X38" s="96">
        <f t="shared" ca="1" si="15"/>
        <v>68</v>
      </c>
      <c r="Y38" s="27"/>
    </row>
    <row r="39" spans="1:25" x14ac:dyDescent="0.2">
      <c r="A39" s="92" t="s">
        <v>63</v>
      </c>
      <c r="B39" s="92" t="s">
        <v>67</v>
      </c>
      <c r="C39" s="92" t="s">
        <v>68</v>
      </c>
      <c r="D39" s="93">
        <f t="shared" ca="1" si="6"/>
        <v>11404</v>
      </c>
      <c r="E39" s="94">
        <f t="shared" ca="1" si="10"/>
        <v>0</v>
      </c>
      <c r="F39" s="94">
        <f t="shared" ca="1" si="10"/>
        <v>105</v>
      </c>
      <c r="G39" s="94">
        <f t="shared" ca="1" si="10"/>
        <v>0</v>
      </c>
      <c r="H39" s="94">
        <f t="shared" ca="1" si="10"/>
        <v>7</v>
      </c>
      <c r="I39" s="95">
        <f t="shared" ca="1" si="10"/>
        <v>112</v>
      </c>
      <c r="J39" s="94">
        <f t="shared" ca="1" si="16"/>
        <v>0</v>
      </c>
      <c r="K39" s="94">
        <f t="shared" ca="1" si="16"/>
        <v>91</v>
      </c>
      <c r="L39" s="94">
        <f t="shared" ca="1" si="16"/>
        <v>0</v>
      </c>
      <c r="M39" s="94">
        <f t="shared" ca="1" si="16"/>
        <v>5</v>
      </c>
      <c r="N39" s="95">
        <f t="shared" ca="1" si="16"/>
        <v>96</v>
      </c>
      <c r="O39" s="94">
        <f t="shared" ca="1" si="17"/>
        <v>0</v>
      </c>
      <c r="P39" s="94">
        <f t="shared" ca="1" si="17"/>
        <v>80</v>
      </c>
      <c r="Q39" s="94">
        <f t="shared" ca="1" si="17"/>
        <v>0</v>
      </c>
      <c r="R39" s="94">
        <f t="shared" ca="1" si="17"/>
        <v>9</v>
      </c>
      <c r="S39" s="95">
        <f t="shared" ca="1" si="17"/>
        <v>89</v>
      </c>
      <c r="T39" s="94">
        <f t="shared" ca="1" si="15"/>
        <v>0</v>
      </c>
      <c r="U39" s="94">
        <f t="shared" ca="1" si="15"/>
        <v>55</v>
      </c>
      <c r="V39" s="94">
        <f t="shared" ca="1" si="15"/>
        <v>0</v>
      </c>
      <c r="W39" s="94">
        <f t="shared" ca="1" si="15"/>
        <v>14</v>
      </c>
      <c r="X39" s="96">
        <f t="shared" ca="1" si="15"/>
        <v>69</v>
      </c>
      <c r="Y39" s="27"/>
    </row>
    <row r="40" spans="1:25" x14ac:dyDescent="0.2">
      <c r="A40" s="92" t="s">
        <v>63</v>
      </c>
      <c r="B40" s="92" t="s">
        <v>69</v>
      </c>
      <c r="C40" s="92" t="s">
        <v>70</v>
      </c>
      <c r="D40" s="93">
        <f t="shared" ca="1" si="6"/>
        <v>11850</v>
      </c>
      <c r="E40" s="94">
        <f t="shared" ca="1" si="10"/>
        <v>0</v>
      </c>
      <c r="F40" s="94">
        <f t="shared" ca="1" si="10"/>
        <v>17</v>
      </c>
      <c r="G40" s="94">
        <f t="shared" ca="1" si="10"/>
        <v>0</v>
      </c>
      <c r="H40" s="94">
        <f t="shared" ca="1" si="10"/>
        <v>4</v>
      </c>
      <c r="I40" s="95">
        <f t="shared" ca="1" si="10"/>
        <v>21</v>
      </c>
      <c r="J40" s="94">
        <f t="shared" ca="1" si="16"/>
        <v>0</v>
      </c>
      <c r="K40" s="94">
        <f t="shared" ca="1" si="16"/>
        <v>24</v>
      </c>
      <c r="L40" s="94">
        <f t="shared" ca="1" si="16"/>
        <v>0</v>
      </c>
      <c r="M40" s="94">
        <f t="shared" ca="1" si="16"/>
        <v>1</v>
      </c>
      <c r="N40" s="95">
        <f t="shared" ca="1" si="16"/>
        <v>25</v>
      </c>
      <c r="O40" s="94">
        <f t="shared" ca="1" si="17"/>
        <v>1</v>
      </c>
      <c r="P40" s="94">
        <f t="shared" ca="1" si="17"/>
        <v>64</v>
      </c>
      <c r="Q40" s="94">
        <f t="shared" ca="1" si="17"/>
        <v>0</v>
      </c>
      <c r="R40" s="94">
        <f t="shared" ca="1" si="17"/>
        <v>5</v>
      </c>
      <c r="S40" s="95">
        <f t="shared" ca="1" si="17"/>
        <v>70</v>
      </c>
      <c r="T40" s="94">
        <f t="shared" ca="1" si="15"/>
        <v>2</v>
      </c>
      <c r="U40" s="94">
        <f t="shared" ca="1" si="15"/>
        <v>63</v>
      </c>
      <c r="V40" s="94">
        <f t="shared" ca="1" si="15"/>
        <v>0</v>
      </c>
      <c r="W40" s="94">
        <f t="shared" ca="1" si="15"/>
        <v>3</v>
      </c>
      <c r="X40" s="96">
        <f t="shared" ca="1" si="15"/>
        <v>68</v>
      </c>
      <c r="Y40" s="27"/>
    </row>
    <row r="41" spans="1:25" x14ac:dyDescent="0.2">
      <c r="A41" s="92" t="s">
        <v>203</v>
      </c>
      <c r="B41" s="92" t="s">
        <v>71</v>
      </c>
      <c r="C41" s="92" t="s">
        <v>72</v>
      </c>
      <c r="D41" s="93">
        <f t="shared" ca="1" si="6"/>
        <v>15250</v>
      </c>
      <c r="E41" s="94">
        <f t="shared" ca="1" si="10"/>
        <v>1</v>
      </c>
      <c r="F41" s="94">
        <f t="shared" ca="1" si="10"/>
        <v>21</v>
      </c>
      <c r="G41" s="94">
        <f t="shared" ca="1" si="10"/>
        <v>0</v>
      </c>
      <c r="H41" s="94">
        <f t="shared" ca="1" si="10"/>
        <v>3</v>
      </c>
      <c r="I41" s="95">
        <f t="shared" ca="1" si="10"/>
        <v>25</v>
      </c>
      <c r="J41" s="94">
        <f t="shared" ca="1" si="16"/>
        <v>2</v>
      </c>
      <c r="K41" s="94">
        <f t="shared" ca="1" si="16"/>
        <v>22</v>
      </c>
      <c r="L41" s="94">
        <f t="shared" ca="1" si="16"/>
        <v>0</v>
      </c>
      <c r="M41" s="94">
        <f t="shared" ca="1" si="16"/>
        <v>7</v>
      </c>
      <c r="N41" s="95">
        <f t="shared" ca="1" si="16"/>
        <v>31</v>
      </c>
      <c r="O41" s="94">
        <f t="shared" ca="1" si="17"/>
        <v>0</v>
      </c>
      <c r="P41" s="94">
        <f t="shared" ca="1" si="17"/>
        <v>37</v>
      </c>
      <c r="Q41" s="94">
        <f t="shared" ca="1" si="17"/>
        <v>1</v>
      </c>
      <c r="R41" s="94">
        <f t="shared" ca="1" si="17"/>
        <v>5</v>
      </c>
      <c r="S41" s="95">
        <f t="shared" ca="1" si="17"/>
        <v>43</v>
      </c>
      <c r="T41" s="94">
        <f t="shared" ca="1" si="15"/>
        <v>0</v>
      </c>
      <c r="U41" s="94">
        <f t="shared" ca="1" si="15"/>
        <v>21</v>
      </c>
      <c r="V41" s="94">
        <f t="shared" ca="1" si="15"/>
        <v>2</v>
      </c>
      <c r="W41" s="94">
        <f t="shared" ca="1" si="15"/>
        <v>2</v>
      </c>
      <c r="X41" s="96">
        <f t="shared" ca="1" si="15"/>
        <v>25</v>
      </c>
      <c r="Y41" s="27"/>
    </row>
    <row r="42" spans="1:25" x14ac:dyDescent="0.2">
      <c r="A42" s="92" t="s">
        <v>203</v>
      </c>
      <c r="B42" s="92" t="s">
        <v>73</v>
      </c>
      <c r="C42" s="92" t="s">
        <v>74</v>
      </c>
      <c r="D42" s="93">
        <f t="shared" ca="1" si="6"/>
        <v>9950</v>
      </c>
      <c r="E42" s="94">
        <f t="shared" ca="1" si="10"/>
        <v>0</v>
      </c>
      <c r="F42" s="94">
        <f t="shared" ca="1" si="10"/>
        <v>4</v>
      </c>
      <c r="G42" s="94">
        <f t="shared" ca="1" si="10"/>
        <v>0</v>
      </c>
      <c r="H42" s="94">
        <f t="shared" ca="1" si="10"/>
        <v>0</v>
      </c>
      <c r="I42" s="95">
        <f t="shared" ca="1" si="10"/>
        <v>4</v>
      </c>
      <c r="J42" s="94">
        <f t="shared" ca="1" si="16"/>
        <v>2</v>
      </c>
      <c r="K42" s="94">
        <f t="shared" ca="1" si="16"/>
        <v>24</v>
      </c>
      <c r="L42" s="94">
        <f t="shared" ca="1" si="16"/>
        <v>0</v>
      </c>
      <c r="M42" s="94">
        <f t="shared" ca="1" si="16"/>
        <v>7</v>
      </c>
      <c r="N42" s="95">
        <f t="shared" ca="1" si="16"/>
        <v>33</v>
      </c>
      <c r="O42" s="94">
        <f t="shared" ca="1" si="17"/>
        <v>0</v>
      </c>
      <c r="P42" s="94">
        <f t="shared" ca="1" si="17"/>
        <v>27</v>
      </c>
      <c r="Q42" s="94">
        <f t="shared" ca="1" si="17"/>
        <v>0</v>
      </c>
      <c r="R42" s="94">
        <f t="shared" ca="1" si="17"/>
        <v>4</v>
      </c>
      <c r="S42" s="95">
        <f t="shared" ca="1" si="17"/>
        <v>31</v>
      </c>
      <c r="T42" s="94">
        <f t="shared" ca="1" si="15"/>
        <v>0</v>
      </c>
      <c r="U42" s="94">
        <f t="shared" ca="1" si="15"/>
        <v>3</v>
      </c>
      <c r="V42" s="94">
        <f t="shared" ca="1" si="15"/>
        <v>0</v>
      </c>
      <c r="W42" s="94">
        <f t="shared" ca="1" si="15"/>
        <v>0</v>
      </c>
      <c r="X42" s="96">
        <f t="shared" ca="1" si="15"/>
        <v>3</v>
      </c>
      <c r="Y42" s="27"/>
    </row>
    <row r="43" spans="1:25" x14ac:dyDescent="0.2">
      <c r="A43" s="92" t="s">
        <v>203</v>
      </c>
      <c r="B43" s="92" t="s">
        <v>75</v>
      </c>
      <c r="C43" s="92" t="s">
        <v>76</v>
      </c>
      <c r="D43" s="93">
        <f ca="1">SUMIFS(OFFSET(Qtr.1,,MATCH(D$1,IND.1,0)-1),REL_D.1,$B$46,IF(LEFT($C43,1)="N",NwID.1,OrgID.1),$C43)</f>
        <v>9506</v>
      </c>
      <c r="E43" s="94">
        <f t="shared" ca="1" si="10"/>
        <v>0</v>
      </c>
      <c r="F43" s="94">
        <f t="shared" ca="1" si="10"/>
        <v>8</v>
      </c>
      <c r="G43" s="94">
        <f t="shared" ca="1" si="10"/>
        <v>0</v>
      </c>
      <c r="H43" s="94">
        <f t="shared" ca="1" si="10"/>
        <v>2</v>
      </c>
      <c r="I43" s="95">
        <f t="shared" ca="1" si="10"/>
        <v>10</v>
      </c>
      <c r="J43" s="94">
        <f t="shared" ca="1" si="16"/>
        <v>0</v>
      </c>
      <c r="K43" s="94">
        <f t="shared" ca="1" si="16"/>
        <v>7</v>
      </c>
      <c r="L43" s="94">
        <f t="shared" ca="1" si="16"/>
        <v>0</v>
      </c>
      <c r="M43" s="94">
        <f t="shared" ca="1" si="16"/>
        <v>3</v>
      </c>
      <c r="N43" s="95">
        <f t="shared" ca="1" si="16"/>
        <v>10</v>
      </c>
      <c r="O43" s="94">
        <f t="shared" ca="1" si="17"/>
        <v>0</v>
      </c>
      <c r="P43" s="94">
        <f t="shared" ca="1" si="17"/>
        <v>14</v>
      </c>
      <c r="Q43" s="94">
        <f t="shared" ca="1" si="17"/>
        <v>1</v>
      </c>
      <c r="R43" s="94">
        <f t="shared" ca="1" si="17"/>
        <v>2</v>
      </c>
      <c r="S43" s="95">
        <f t="shared" ca="1" si="17"/>
        <v>17</v>
      </c>
      <c r="T43" s="94">
        <f t="shared" ca="1" si="15"/>
        <v>1</v>
      </c>
      <c r="U43" s="94">
        <f t="shared" ca="1" si="15"/>
        <v>14</v>
      </c>
      <c r="V43" s="94">
        <f t="shared" ca="1" si="15"/>
        <v>0</v>
      </c>
      <c r="W43" s="94">
        <f t="shared" ca="1" si="15"/>
        <v>2</v>
      </c>
      <c r="X43" s="96">
        <f t="shared" ca="1" si="15"/>
        <v>17</v>
      </c>
      <c r="Y43" s="27"/>
    </row>
    <row r="44" spans="1:25" x14ac:dyDescent="0.2">
      <c r="A44" s="97" t="s">
        <v>203</v>
      </c>
      <c r="B44" s="97" t="s">
        <v>77</v>
      </c>
      <c r="C44" s="97" t="s">
        <v>78</v>
      </c>
      <c r="D44" s="93">
        <f ca="1">SUMIFS(OFFSET(Qtr.1,,MATCH(D$1,IND.1,0)-1),REL_D.1,$B$46,IF(LEFT($C44,1)="N",NwID.1,OrgID.1),$C44)</f>
        <v>27921</v>
      </c>
      <c r="E44" s="94">
        <f t="shared" ca="1" si="10"/>
        <v>0</v>
      </c>
      <c r="F44" s="94">
        <f t="shared" ca="1" si="10"/>
        <v>64</v>
      </c>
      <c r="G44" s="94">
        <f t="shared" ca="1" si="10"/>
        <v>0</v>
      </c>
      <c r="H44" s="94">
        <f t="shared" ca="1" si="10"/>
        <v>2</v>
      </c>
      <c r="I44" s="95">
        <f t="shared" ca="1" si="10"/>
        <v>66</v>
      </c>
      <c r="J44" s="94">
        <f t="shared" ca="1" si="16"/>
        <v>1</v>
      </c>
      <c r="K44" s="94">
        <f t="shared" ca="1" si="16"/>
        <v>63</v>
      </c>
      <c r="L44" s="94">
        <f t="shared" ca="1" si="16"/>
        <v>0</v>
      </c>
      <c r="M44" s="94">
        <f t="shared" ca="1" si="16"/>
        <v>10</v>
      </c>
      <c r="N44" s="98">
        <f t="shared" ca="1" si="16"/>
        <v>74</v>
      </c>
      <c r="O44" s="94">
        <f t="shared" ca="1" si="17"/>
        <v>3</v>
      </c>
      <c r="P44" s="94">
        <f t="shared" ca="1" si="17"/>
        <v>48</v>
      </c>
      <c r="Q44" s="94">
        <f t="shared" ca="1" si="17"/>
        <v>0</v>
      </c>
      <c r="R44" s="94">
        <f t="shared" ca="1" si="17"/>
        <v>6</v>
      </c>
      <c r="S44" s="98">
        <f t="shared" ca="1" si="17"/>
        <v>57</v>
      </c>
      <c r="T44" s="94">
        <f t="shared" ca="1" si="15"/>
        <v>0</v>
      </c>
      <c r="U44" s="94">
        <f t="shared" ca="1" si="15"/>
        <v>41</v>
      </c>
      <c r="V44" s="94">
        <f t="shared" ca="1" si="15"/>
        <v>0</v>
      </c>
      <c r="W44" s="94">
        <f t="shared" ca="1" si="15"/>
        <v>6</v>
      </c>
      <c r="X44" s="99">
        <f t="shared" ca="1" si="15"/>
        <v>47</v>
      </c>
      <c r="Y44" s="27"/>
    </row>
    <row r="45" spans="1:25" s="9" customFormat="1" x14ac:dyDescent="0.2">
      <c r="A45" s="17"/>
      <c r="B45" s="17"/>
      <c r="C45" s="17" t="s">
        <v>85</v>
      </c>
      <c r="D45" s="100">
        <f t="shared" ref="D45:X45" ca="1" si="18">SUM(D13:D44)</f>
        <v>376828</v>
      </c>
      <c r="E45" s="20">
        <f t="shared" ca="1" si="18"/>
        <v>28</v>
      </c>
      <c r="F45" s="17">
        <f t="shared" ca="1" si="18"/>
        <v>774</v>
      </c>
      <c r="G45" s="17">
        <f t="shared" ca="1" si="18"/>
        <v>7</v>
      </c>
      <c r="H45" s="17">
        <f t="shared" ca="1" si="18"/>
        <v>162</v>
      </c>
      <c r="I45" s="17">
        <f t="shared" ca="1" si="18"/>
        <v>971</v>
      </c>
      <c r="J45" s="102">
        <f t="shared" ca="1" si="18"/>
        <v>24</v>
      </c>
      <c r="K45" s="20">
        <f t="shared" ca="1" si="18"/>
        <v>746</v>
      </c>
      <c r="L45" s="20">
        <f t="shared" ca="1" si="18"/>
        <v>5</v>
      </c>
      <c r="M45" s="20">
        <f t="shared" ca="1" si="18"/>
        <v>193</v>
      </c>
      <c r="N45" s="100">
        <f t="shared" ca="1" si="18"/>
        <v>968</v>
      </c>
      <c r="O45" s="20">
        <f t="shared" ca="1" si="18"/>
        <v>30</v>
      </c>
      <c r="P45" s="20">
        <f t="shared" ca="1" si="18"/>
        <v>784</v>
      </c>
      <c r="Q45" s="20">
        <f t="shared" ca="1" si="18"/>
        <v>9</v>
      </c>
      <c r="R45" s="20">
        <f t="shared" ca="1" si="18"/>
        <v>175</v>
      </c>
      <c r="S45" s="20">
        <f t="shared" ca="1" si="18"/>
        <v>998</v>
      </c>
      <c r="T45" s="102">
        <f t="shared" ca="1" si="18"/>
        <v>24</v>
      </c>
      <c r="U45" s="20">
        <f t="shared" ca="1" si="18"/>
        <v>815</v>
      </c>
      <c r="V45" s="20">
        <f t="shared" ca="1" si="18"/>
        <v>8</v>
      </c>
      <c r="W45" s="20">
        <f t="shared" ca="1" si="18"/>
        <v>180</v>
      </c>
      <c r="X45" s="20">
        <f t="shared" ca="1" si="18"/>
        <v>1027</v>
      </c>
      <c r="Y45" s="26"/>
    </row>
    <row r="46" spans="1:25" x14ac:dyDescent="0.2">
      <c r="A46" s="27" t="s">
        <v>92</v>
      </c>
      <c r="B46" s="31">
        <f ca="1">MAX(REL_D.1)</f>
        <v>44652</v>
      </c>
      <c r="C46" s="28"/>
      <c r="D46" s="28"/>
      <c r="E46" s="28"/>
      <c r="F46" s="28"/>
      <c r="G46" s="28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8"/>
      <c r="Y46" s="27"/>
    </row>
    <row r="47" spans="1:25" x14ac:dyDescent="0.2">
      <c r="A47" s="14" t="s">
        <v>91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27"/>
    </row>
    <row r="48" spans="1:25" x14ac:dyDescent="0.2">
      <c r="A48" s="27"/>
      <c r="B48" s="27" t="s">
        <v>148</v>
      </c>
      <c r="C48" s="27"/>
      <c r="D48" s="27"/>
      <c r="E48" s="27"/>
      <c r="F48" s="28"/>
      <c r="G48" s="28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</row>
    <row r="49" spans="1:25" x14ac:dyDescent="0.2">
      <c r="A49" s="27"/>
      <c r="B49" s="27" t="s">
        <v>149</v>
      </c>
      <c r="C49" s="27"/>
      <c r="D49" s="27"/>
      <c r="E49" s="27"/>
      <c r="F49" s="28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</row>
    <row r="50" spans="1:25" x14ac:dyDescent="0.2">
      <c r="A50" s="27"/>
      <c r="B50" s="27"/>
      <c r="C50" s="27"/>
      <c r="D50" s="27"/>
      <c r="E50" s="27"/>
      <c r="F50" s="28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</row>
    <row r="51" spans="1:25" x14ac:dyDescent="0.2">
      <c r="A51" s="27"/>
      <c r="B51" s="27"/>
      <c r="C51" s="27"/>
      <c r="D51" s="27"/>
      <c r="E51" s="27"/>
      <c r="F51" s="28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</row>
    <row r="52" spans="1:25" hidden="1" x14ac:dyDescent="0.2">
      <c r="A52" s="27"/>
      <c r="B52" s="27"/>
      <c r="C52" s="27"/>
      <c r="D52" s="27"/>
      <c r="E52" s="27"/>
      <c r="F52" s="28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</row>
    <row r="53" spans="1:25" hidden="1" x14ac:dyDescent="0.2">
      <c r="A53" s="27"/>
      <c r="B53" s="27"/>
      <c r="C53" s="27"/>
      <c r="D53" s="27"/>
      <c r="E53" s="27"/>
      <c r="F53" s="28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</row>
    <row r="54" spans="1:25" hidden="1" x14ac:dyDescent="0.2">
      <c r="A54" s="27"/>
      <c r="B54" s="27"/>
      <c r="C54" s="27"/>
      <c r="D54" s="27"/>
      <c r="E54" s="27"/>
      <c r="F54" s="28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</row>
    <row r="55" spans="1:25" hidden="1" x14ac:dyDescent="0.2">
      <c r="A55" s="27"/>
      <c r="B55" s="27"/>
      <c r="C55" s="27"/>
      <c r="D55" s="27"/>
      <c r="E55" s="27"/>
      <c r="F55" s="28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</row>
    <row r="56" spans="1:25" hidden="1" x14ac:dyDescent="0.2">
      <c r="A56" s="27"/>
      <c r="B56" s="27"/>
      <c r="C56" s="27"/>
      <c r="D56" s="27"/>
      <c r="E56" s="27"/>
      <c r="F56" s="28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</row>
    <row r="59" spans="1:25" x14ac:dyDescent="0.2"/>
    <row r="60" spans="1:25" x14ac:dyDescent="0.2"/>
    <row r="61" spans="1:25" x14ac:dyDescent="0.2"/>
    <row r="62" spans="1:25" x14ac:dyDescent="0.2"/>
    <row r="63" spans="1:25" x14ac:dyDescent="0.2"/>
  </sheetData>
  <mergeCells count="20">
    <mergeCell ref="P3:P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W3:W4"/>
    <mergeCell ref="X3:X4"/>
    <mergeCell ref="Q3:Q4"/>
    <mergeCell ref="R3:R4"/>
    <mergeCell ref="S3:S4"/>
    <mergeCell ref="T3:T4"/>
    <mergeCell ref="U3:U4"/>
    <mergeCell ref="V3:V4"/>
  </mergeCells>
  <pageMargins left="0.7" right="0.7" top="0.75" bottom="0.75" header="0.3" footer="0.3"/>
  <pageSetup orientation="portrait" r:id="rId1"/>
  <ignoredErrors>
    <ignoredError sqref="D12:X12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59999389629810485"/>
  </sheetPr>
  <dimension ref="A1:X61"/>
  <sheetViews>
    <sheetView zoomScale="90" zoomScaleNormal="90" workbookViewId="0">
      <selection activeCell="K18" sqref="K18"/>
    </sheetView>
  </sheetViews>
  <sheetFormatPr defaultColWidth="0" defaultRowHeight="12.75" zeroHeight="1" x14ac:dyDescent="0.2"/>
  <cols>
    <col min="1" max="1" width="10.7109375" style="7" customWidth="1"/>
    <col min="2" max="2" width="40.42578125" style="7" customWidth="1"/>
    <col min="3" max="3" width="11.42578125" style="7" bestFit="1" customWidth="1"/>
    <col min="4" max="4" width="10.7109375" style="19" bestFit="1" customWidth="1"/>
    <col min="5" max="5" width="11.140625" style="19" bestFit="1" customWidth="1"/>
    <col min="6" max="7" width="11.140625" style="15" bestFit="1" customWidth="1"/>
    <col min="8" max="8" width="11.140625" style="19" bestFit="1" customWidth="1"/>
    <col min="9" max="20" width="11.140625" style="19" customWidth="1"/>
    <col min="21" max="21" width="11.140625" style="29" customWidth="1"/>
    <col min="22" max="24" width="0" style="7" hidden="1" customWidth="1"/>
    <col min="25" max="16384" width="20.42578125" style="7" hidden="1"/>
  </cols>
  <sheetData>
    <row r="1" spans="1:21" s="8" customFormat="1" ht="25.5" customHeight="1" x14ac:dyDescent="0.25">
      <c r="A1" s="21" t="s">
        <v>202</v>
      </c>
      <c r="B1" s="22"/>
      <c r="C1" s="23" t="s">
        <v>0</v>
      </c>
      <c r="D1" s="23" t="s">
        <v>125</v>
      </c>
      <c r="E1" s="23" t="s">
        <v>155</v>
      </c>
      <c r="F1" s="23" t="s">
        <v>156</v>
      </c>
      <c r="G1" s="23" t="s">
        <v>157</v>
      </c>
      <c r="H1" s="23" t="s">
        <v>158</v>
      </c>
      <c r="I1" s="23" t="s">
        <v>159</v>
      </c>
      <c r="J1" s="23" t="s">
        <v>160</v>
      </c>
      <c r="K1" s="23" t="s">
        <v>161</v>
      </c>
      <c r="L1" s="23" t="s">
        <v>162</v>
      </c>
      <c r="M1" s="23" t="s">
        <v>163</v>
      </c>
      <c r="N1" s="23" t="s">
        <v>164</v>
      </c>
      <c r="O1" s="23" t="s">
        <v>165</v>
      </c>
      <c r="P1" s="23" t="s">
        <v>166</v>
      </c>
      <c r="Q1" s="23" t="s">
        <v>167</v>
      </c>
      <c r="R1" s="23" t="s">
        <v>168</v>
      </c>
      <c r="S1" s="23" t="s">
        <v>169</v>
      </c>
      <c r="T1" s="23" t="s">
        <v>170</v>
      </c>
      <c r="U1" s="24"/>
    </row>
    <row r="2" spans="1:21" s="11" customFormat="1" x14ac:dyDescent="0.25">
      <c r="A2" s="12" t="s">
        <v>88</v>
      </c>
      <c r="B2" s="12" t="s">
        <v>87</v>
      </c>
      <c r="C2" s="12" t="s">
        <v>0</v>
      </c>
      <c r="D2" s="111" t="s">
        <v>89</v>
      </c>
      <c r="E2" s="13" t="s">
        <v>8</v>
      </c>
      <c r="F2" s="13"/>
      <c r="G2" s="13"/>
      <c r="H2" s="112"/>
      <c r="I2" s="13" t="s">
        <v>7</v>
      </c>
      <c r="J2" s="13"/>
      <c r="K2" s="13"/>
      <c r="L2" s="112"/>
      <c r="M2" s="13" t="s">
        <v>6</v>
      </c>
      <c r="N2" s="13"/>
      <c r="O2" s="13"/>
      <c r="P2" s="112"/>
      <c r="Q2" s="13" t="s">
        <v>5</v>
      </c>
      <c r="R2" s="13"/>
      <c r="S2" s="13"/>
      <c r="T2" s="13"/>
      <c r="U2" s="106"/>
    </row>
    <row r="3" spans="1:21" s="9" customFormat="1" x14ac:dyDescent="0.2">
      <c r="A3" s="10"/>
      <c r="B3" s="10"/>
      <c r="C3" s="10"/>
      <c r="D3" s="113"/>
      <c r="E3" s="144" t="s">
        <v>171</v>
      </c>
      <c r="F3" s="138" t="s">
        <v>172</v>
      </c>
      <c r="G3" s="138" t="s">
        <v>173</v>
      </c>
      <c r="H3" s="146" t="s">
        <v>174</v>
      </c>
      <c r="I3" s="144" t="s">
        <v>171</v>
      </c>
      <c r="J3" s="138" t="s">
        <v>172</v>
      </c>
      <c r="K3" s="138" t="s">
        <v>173</v>
      </c>
      <c r="L3" s="146" t="s">
        <v>174</v>
      </c>
      <c r="M3" s="144" t="s">
        <v>171</v>
      </c>
      <c r="N3" s="138" t="s">
        <v>172</v>
      </c>
      <c r="O3" s="138" t="s">
        <v>173</v>
      </c>
      <c r="P3" s="146" t="s">
        <v>174</v>
      </c>
      <c r="Q3" s="144" t="s">
        <v>171</v>
      </c>
      <c r="R3" s="138" t="s">
        <v>172</v>
      </c>
      <c r="S3" s="138" t="s">
        <v>173</v>
      </c>
      <c r="T3" s="138" t="s">
        <v>174</v>
      </c>
      <c r="U3" s="107"/>
    </row>
    <row r="4" spans="1:21" s="9" customFormat="1" x14ac:dyDescent="0.2">
      <c r="A4" s="10"/>
      <c r="B4" s="10"/>
      <c r="C4" s="10"/>
      <c r="D4" s="113"/>
      <c r="E4" s="145"/>
      <c r="F4" s="138"/>
      <c r="G4" s="139"/>
      <c r="H4" s="147"/>
      <c r="I4" s="145"/>
      <c r="J4" s="138"/>
      <c r="K4" s="139"/>
      <c r="L4" s="147"/>
      <c r="M4" s="145"/>
      <c r="N4" s="138"/>
      <c r="O4" s="139"/>
      <c r="P4" s="147"/>
      <c r="Q4" s="145"/>
      <c r="R4" s="138"/>
      <c r="S4" s="139"/>
      <c r="T4" s="139"/>
      <c r="U4" s="108"/>
    </row>
    <row r="5" spans="1:21" x14ac:dyDescent="0.2">
      <c r="A5" s="92" t="s">
        <v>11</v>
      </c>
      <c r="B5" s="92" t="s">
        <v>79</v>
      </c>
      <c r="C5" s="92" t="s">
        <v>11</v>
      </c>
      <c r="D5" s="114">
        <f t="shared" ref="D5:D11" ca="1" si="0">SUMIFS(OFFSET(Qtr.1,,MATCH(D$1,IND.1,0)-1),REL_D.1,$B$46,IF(LEFT($C5,1)="N",NwID.1,OrgID.1),$C5)</f>
        <v>48899</v>
      </c>
      <c r="E5" s="115">
        <f ca="1">SUMIFS(OFFSET(Qtr.1,,MATCH(E$1,IND.1,0)-1),Qtr.1,$E$2,IF(LEFT($C5,1)="N",NwID.1,OrgID.1),$C5)</f>
        <v>0</v>
      </c>
      <c r="F5" s="94">
        <f t="shared" ref="E5:H11" ca="1" si="1">SUMIFS(OFFSET(Qtr.1,,MATCH(F$1,IND.1,0)-1),Qtr.1,$E$2,IF(LEFT($C5,1)="N",NwID.1,OrgID.1),$C5)</f>
        <v>11</v>
      </c>
      <c r="G5" s="94">
        <f t="shared" ca="1" si="1"/>
        <v>58</v>
      </c>
      <c r="H5" s="116">
        <f t="shared" ca="1" si="1"/>
        <v>0</v>
      </c>
      <c r="I5" s="117">
        <f ca="1">SUMIFS(OFFSET(Qtr.1,,MATCH(I$1,IND.1,0)-1),Qtr.1,$I$2,IF(LEFT($C5,1)="N",NwID.1,OrgID.1),$C5)</f>
        <v>2</v>
      </c>
      <c r="J5" s="118">
        <f t="shared" ref="I5:L11" ca="1" si="2">SUMIFS(OFFSET(Qtr.1,,MATCH(J$1,IND.1,0)-1),Qtr.1,$I$2,IF(LEFT($C5,1)="N",NwID.1,OrgID.1),$C5)</f>
        <v>6</v>
      </c>
      <c r="K5" s="94">
        <f t="shared" ca="1" si="2"/>
        <v>47</v>
      </c>
      <c r="L5" s="116">
        <f t="shared" ca="1" si="2"/>
        <v>0</v>
      </c>
      <c r="M5" s="115">
        <f t="shared" ref="M5:P11" ca="1" si="3">SUMIFS(OFFSET(Qtr.1,,MATCH(M$1,IND.1,0)-1),Qtr.1,$M$2,IF(LEFT($C5,1)="N",NwID.1,OrgID.1),$C5)</f>
        <v>2</v>
      </c>
      <c r="N5" s="94">
        <f t="shared" ca="1" si="3"/>
        <v>10</v>
      </c>
      <c r="O5" s="94">
        <f t="shared" ca="1" si="3"/>
        <v>72</v>
      </c>
      <c r="P5" s="116">
        <f t="shared" ca="1" si="3"/>
        <v>0</v>
      </c>
      <c r="Q5" s="115">
        <f ca="1">SUMIFS(OFFSET(Qtr.1,,MATCH(Q$1,IND.1,0)-1),Qtr.1,$Q$2,IF(LEFT($C5,1)="N",NwID.1,OrgID.1),$C5)</f>
        <v>6</v>
      </c>
      <c r="R5" s="118">
        <f t="shared" ref="Q5:T11" ca="1" si="4">SUMIFS(OFFSET(Qtr.1,,MATCH(R$1,IND.1,0)-1),Qtr.1,$Q$2,IF(LEFT($C5,1)="N",NwID.1,OrgID.1),$C5)</f>
        <v>12</v>
      </c>
      <c r="S5" s="94">
        <f t="shared" ca="1" si="4"/>
        <v>73</v>
      </c>
      <c r="T5" s="119">
        <f t="shared" ca="1" si="4"/>
        <v>0</v>
      </c>
      <c r="U5" s="30"/>
    </row>
    <row r="6" spans="1:21" x14ac:dyDescent="0.2">
      <c r="A6" s="92" t="s">
        <v>21</v>
      </c>
      <c r="B6" s="92" t="s">
        <v>80</v>
      </c>
      <c r="C6" s="92" t="s">
        <v>21</v>
      </c>
      <c r="D6" s="114">
        <f t="shared" ca="1" si="0"/>
        <v>40331</v>
      </c>
      <c r="E6" s="94">
        <f t="shared" ca="1" si="1"/>
        <v>3</v>
      </c>
      <c r="F6" s="94">
        <f t="shared" ca="1" si="1"/>
        <v>2</v>
      </c>
      <c r="G6" s="94">
        <f t="shared" ca="1" si="1"/>
        <v>54</v>
      </c>
      <c r="H6" s="116">
        <f t="shared" ca="1" si="1"/>
        <v>1</v>
      </c>
      <c r="I6" s="94">
        <f ca="1">SUMIFS(OFFSET(Qtr.1,,MATCH(I$1,IND.1,0)-1),Qtr.1,$I$2,IF(LEFT($C6,1)="N",NwID.1,OrgID.1),$C6)</f>
        <v>4</v>
      </c>
      <c r="J6" s="94">
        <f t="shared" ca="1" si="2"/>
        <v>1</v>
      </c>
      <c r="K6" s="94">
        <f t="shared" ca="1" si="2"/>
        <v>61</v>
      </c>
      <c r="L6" s="116">
        <f t="shared" ca="1" si="2"/>
        <v>2</v>
      </c>
      <c r="M6" s="94">
        <f t="shared" ca="1" si="3"/>
        <v>7</v>
      </c>
      <c r="N6" s="94">
        <f t="shared" ca="1" si="3"/>
        <v>8</v>
      </c>
      <c r="O6" s="94">
        <f t="shared" ca="1" si="3"/>
        <v>46</v>
      </c>
      <c r="P6" s="116">
        <f t="shared" ca="1" si="3"/>
        <v>4</v>
      </c>
      <c r="Q6" s="94">
        <f t="shared" ca="1" si="4"/>
        <v>4</v>
      </c>
      <c r="R6" s="94">
        <f t="shared" ca="1" si="4"/>
        <v>10</v>
      </c>
      <c r="S6" s="94">
        <f t="shared" ca="1" si="4"/>
        <v>58</v>
      </c>
      <c r="T6" s="119">
        <f t="shared" ca="1" si="4"/>
        <v>4</v>
      </c>
      <c r="U6" s="30"/>
    </row>
    <row r="7" spans="1:21" x14ac:dyDescent="0.2">
      <c r="A7" s="92" t="s">
        <v>204</v>
      </c>
      <c r="B7" s="92" t="s">
        <v>201</v>
      </c>
      <c r="C7" s="92" t="s">
        <v>204</v>
      </c>
      <c r="D7" s="114">
        <f t="shared" ca="1" si="0"/>
        <v>79275</v>
      </c>
      <c r="E7" s="94">
        <f t="shared" ca="1" si="1"/>
        <v>7</v>
      </c>
      <c r="F7" s="94">
        <f t="shared" ca="1" si="1"/>
        <v>12</v>
      </c>
      <c r="G7" s="94">
        <f t="shared" ca="1" si="1"/>
        <v>77</v>
      </c>
      <c r="H7" s="116">
        <f t="shared" ca="1" si="1"/>
        <v>1</v>
      </c>
      <c r="I7" s="94">
        <f ca="1">SUMIFS(OFFSET(Qtr.1,,MATCH(I$1,IND.1,0)-1),Qtr.1,$I$2,IF(LEFT($C7,1)="N",NwID.1,OrgID.1),$C7)</f>
        <v>11</v>
      </c>
      <c r="J7" s="94">
        <f t="shared" ca="1" si="2"/>
        <v>13</v>
      </c>
      <c r="K7" s="94">
        <f t="shared" ca="1" si="2"/>
        <v>76</v>
      </c>
      <c r="L7" s="116">
        <f t="shared" ca="1" si="2"/>
        <v>0</v>
      </c>
      <c r="M7" s="94">
        <f t="shared" ca="1" si="3"/>
        <v>8</v>
      </c>
      <c r="N7" s="94">
        <f t="shared" ca="1" si="3"/>
        <v>20</v>
      </c>
      <c r="O7" s="94">
        <f t="shared" ca="1" si="3"/>
        <v>80</v>
      </c>
      <c r="P7" s="116">
        <f t="shared" ca="1" si="3"/>
        <v>0</v>
      </c>
      <c r="Q7" s="94">
        <f t="shared" ca="1" si="4"/>
        <v>6</v>
      </c>
      <c r="R7" s="94">
        <f t="shared" ca="1" si="4"/>
        <v>19</v>
      </c>
      <c r="S7" s="94">
        <f t="shared" ca="1" si="4"/>
        <v>81</v>
      </c>
      <c r="T7" s="119">
        <f t="shared" ca="1" si="4"/>
        <v>1</v>
      </c>
      <c r="U7" s="30"/>
    </row>
    <row r="8" spans="1:21" x14ac:dyDescent="0.2">
      <c r="A8" s="92" t="s">
        <v>43</v>
      </c>
      <c r="B8" s="92" t="s">
        <v>81</v>
      </c>
      <c r="C8" s="92" t="s">
        <v>43</v>
      </c>
      <c r="D8" s="114">
        <f t="shared" ca="1" si="0"/>
        <v>35632</v>
      </c>
      <c r="E8" s="94">
        <f t="shared" ca="1" si="1"/>
        <v>3</v>
      </c>
      <c r="F8" s="94">
        <f t="shared" ca="1" si="1"/>
        <v>7</v>
      </c>
      <c r="G8" s="94">
        <f t="shared" ca="1" si="1"/>
        <v>48</v>
      </c>
      <c r="H8" s="116">
        <f t="shared" ca="1" si="1"/>
        <v>1</v>
      </c>
      <c r="I8" s="94">
        <f ca="1">SUMIFS(OFFSET(Qtr.1,,MATCH(I$1,IND.1,0)-1),Qtr.1,$I$2,IF(LEFT($C8,1)="N",NwID.1,OrgID.1),$C8)</f>
        <v>6</v>
      </c>
      <c r="J8" s="94">
        <f t="shared" ca="1" si="2"/>
        <v>11</v>
      </c>
      <c r="K8" s="94">
        <f t="shared" ca="1" si="2"/>
        <v>51</v>
      </c>
      <c r="L8" s="116">
        <f t="shared" ca="1" si="2"/>
        <v>0</v>
      </c>
      <c r="M8" s="94">
        <f t="shared" ca="1" si="3"/>
        <v>1</v>
      </c>
      <c r="N8" s="94">
        <f t="shared" ca="1" si="3"/>
        <v>10</v>
      </c>
      <c r="O8" s="94">
        <f t="shared" ca="1" si="3"/>
        <v>43</v>
      </c>
      <c r="P8" s="116">
        <f t="shared" ca="1" si="3"/>
        <v>1</v>
      </c>
      <c r="Q8" s="94">
        <f t="shared" ca="1" si="4"/>
        <v>1</v>
      </c>
      <c r="R8" s="94">
        <f t="shared" ca="1" si="4"/>
        <v>14</v>
      </c>
      <c r="S8" s="94">
        <f t="shared" ca="1" si="4"/>
        <v>57</v>
      </c>
      <c r="T8" s="119">
        <f t="shared" ca="1" si="4"/>
        <v>0</v>
      </c>
      <c r="U8" s="30"/>
    </row>
    <row r="9" spans="1:21" x14ac:dyDescent="0.2">
      <c r="A9" s="92" t="s">
        <v>54</v>
      </c>
      <c r="B9" s="92" t="s">
        <v>82</v>
      </c>
      <c r="C9" s="92" t="s">
        <v>54</v>
      </c>
      <c r="D9" s="114">
        <f t="shared" ca="1" si="0"/>
        <v>59295</v>
      </c>
      <c r="E9" s="94">
        <f t="shared" ca="1" si="1"/>
        <v>5</v>
      </c>
      <c r="F9" s="94">
        <f t="shared" ca="1" si="1"/>
        <v>11</v>
      </c>
      <c r="G9" s="94">
        <f t="shared" ca="1" si="1"/>
        <v>58</v>
      </c>
      <c r="H9" s="116">
        <f t="shared" ca="1" si="1"/>
        <v>1</v>
      </c>
      <c r="I9" s="94">
        <f t="shared" ca="1" si="2"/>
        <v>7</v>
      </c>
      <c r="J9" s="94">
        <f t="shared" ca="1" si="2"/>
        <v>11</v>
      </c>
      <c r="K9" s="94">
        <f t="shared" ca="1" si="2"/>
        <v>75</v>
      </c>
      <c r="L9" s="116">
        <f t="shared" ca="1" si="2"/>
        <v>2</v>
      </c>
      <c r="M9" s="94">
        <f t="shared" ca="1" si="3"/>
        <v>8</v>
      </c>
      <c r="N9" s="94">
        <f t="shared" ca="1" si="3"/>
        <v>4</v>
      </c>
      <c r="O9" s="94">
        <f t="shared" ca="1" si="3"/>
        <v>53</v>
      </c>
      <c r="P9" s="116">
        <f t="shared" ca="1" si="3"/>
        <v>0</v>
      </c>
      <c r="Q9" s="94">
        <f t="shared" ca="1" si="4"/>
        <v>1</v>
      </c>
      <c r="R9" s="94">
        <f t="shared" ca="1" si="4"/>
        <v>7</v>
      </c>
      <c r="S9" s="94">
        <f t="shared" ca="1" si="4"/>
        <v>49</v>
      </c>
      <c r="T9" s="119">
        <f t="shared" ca="1" si="4"/>
        <v>0</v>
      </c>
      <c r="U9" s="30"/>
    </row>
    <row r="10" spans="1:21" x14ac:dyDescent="0.2">
      <c r="A10" s="92" t="s">
        <v>63</v>
      </c>
      <c r="B10" s="92" t="s">
        <v>83</v>
      </c>
      <c r="C10" s="92" t="s">
        <v>63</v>
      </c>
      <c r="D10" s="114">
        <f t="shared" ca="1" si="0"/>
        <v>50769</v>
      </c>
      <c r="E10" s="94">
        <f t="shared" ca="1" si="1"/>
        <v>7</v>
      </c>
      <c r="F10" s="94">
        <f t="shared" ca="1" si="1"/>
        <v>10</v>
      </c>
      <c r="G10" s="94">
        <f t="shared" ca="1" si="1"/>
        <v>64</v>
      </c>
      <c r="H10" s="116">
        <f t="shared" ca="1" si="1"/>
        <v>2</v>
      </c>
      <c r="I10" s="94">
        <f t="shared" ca="1" si="2"/>
        <v>11</v>
      </c>
      <c r="J10" s="94">
        <f t="shared" ca="1" si="2"/>
        <v>11</v>
      </c>
      <c r="K10" s="94">
        <f t="shared" ca="1" si="2"/>
        <v>56</v>
      </c>
      <c r="L10" s="116">
        <f t="shared" ca="1" si="2"/>
        <v>1</v>
      </c>
      <c r="M10" s="94">
        <f t="shared" ca="1" si="3"/>
        <v>3</v>
      </c>
      <c r="N10" s="94">
        <f t="shared" ca="1" si="3"/>
        <v>11</v>
      </c>
      <c r="O10" s="94">
        <f t="shared" ca="1" si="3"/>
        <v>74</v>
      </c>
      <c r="P10" s="116">
        <f t="shared" ca="1" si="3"/>
        <v>1</v>
      </c>
      <c r="Q10" s="94">
        <f t="shared" ca="1" si="4"/>
        <v>9</v>
      </c>
      <c r="R10" s="94">
        <f t="shared" ca="1" si="4"/>
        <v>15</v>
      </c>
      <c r="S10" s="94">
        <f t="shared" ca="1" si="4"/>
        <v>90</v>
      </c>
      <c r="T10" s="119">
        <f t="shared" ca="1" si="4"/>
        <v>3</v>
      </c>
      <c r="U10" s="30"/>
    </row>
    <row r="11" spans="1:21" x14ac:dyDescent="0.2">
      <c r="A11" s="92" t="s">
        <v>203</v>
      </c>
      <c r="B11" s="92" t="s">
        <v>84</v>
      </c>
      <c r="C11" s="92" t="s">
        <v>203</v>
      </c>
      <c r="D11" s="114">
        <f t="shared" ca="1" si="0"/>
        <v>62627</v>
      </c>
      <c r="E11" s="94">
        <f t="shared" ca="1" si="1"/>
        <v>6</v>
      </c>
      <c r="F11" s="94">
        <f t="shared" ca="1" si="1"/>
        <v>4</v>
      </c>
      <c r="G11" s="94">
        <f t="shared" ca="1" si="1"/>
        <v>43</v>
      </c>
      <c r="H11" s="116">
        <f t="shared" ca="1" si="1"/>
        <v>0</v>
      </c>
      <c r="I11" s="94">
        <f t="shared" ca="1" si="2"/>
        <v>7</v>
      </c>
      <c r="J11" s="94">
        <f t="shared" ca="1" si="2"/>
        <v>10</v>
      </c>
      <c r="K11" s="94">
        <f t="shared" ca="1" si="2"/>
        <v>59</v>
      </c>
      <c r="L11" s="116">
        <f t="shared" ca="1" si="2"/>
        <v>4</v>
      </c>
      <c r="M11" s="94">
        <f t="shared" ca="1" si="3"/>
        <v>6</v>
      </c>
      <c r="N11" s="94">
        <f t="shared" ca="1" si="3"/>
        <v>13</v>
      </c>
      <c r="O11" s="94">
        <f t="shared" ca="1" si="3"/>
        <v>50</v>
      </c>
      <c r="P11" s="116">
        <f t="shared" ca="1" si="3"/>
        <v>2</v>
      </c>
      <c r="Q11" s="94">
        <f t="shared" ca="1" si="4"/>
        <v>7</v>
      </c>
      <c r="R11" s="94">
        <f t="shared" ca="1" si="4"/>
        <v>9</v>
      </c>
      <c r="S11" s="94">
        <f t="shared" ca="1" si="4"/>
        <v>31</v>
      </c>
      <c r="T11" s="119">
        <f t="shared" ca="1" si="4"/>
        <v>1</v>
      </c>
      <c r="U11" s="30"/>
    </row>
    <row r="12" spans="1:21" x14ac:dyDescent="0.2">
      <c r="A12" s="121"/>
      <c r="B12" s="121"/>
      <c r="C12" s="122" t="s">
        <v>85</v>
      </c>
      <c r="D12" s="123">
        <f t="shared" ref="D12:T12" ca="1" si="5">SUM(D5:D11)</f>
        <v>376828</v>
      </c>
      <c r="E12" s="124">
        <f t="shared" ca="1" si="5"/>
        <v>31</v>
      </c>
      <c r="F12" s="124">
        <f t="shared" ca="1" si="5"/>
        <v>57</v>
      </c>
      <c r="G12" s="124">
        <f t="shared" ca="1" si="5"/>
        <v>402</v>
      </c>
      <c r="H12" s="125">
        <f t="shared" ca="1" si="5"/>
        <v>6</v>
      </c>
      <c r="I12" s="124">
        <f t="shared" ca="1" si="5"/>
        <v>48</v>
      </c>
      <c r="J12" s="124">
        <f t="shared" ca="1" si="5"/>
        <v>63</v>
      </c>
      <c r="K12" s="124">
        <f t="shared" ca="1" si="5"/>
        <v>425</v>
      </c>
      <c r="L12" s="125">
        <f t="shared" ca="1" si="5"/>
        <v>9</v>
      </c>
      <c r="M12" s="124">
        <f t="shared" ca="1" si="5"/>
        <v>35</v>
      </c>
      <c r="N12" s="124">
        <f t="shared" ca="1" si="5"/>
        <v>76</v>
      </c>
      <c r="O12" s="124">
        <f t="shared" ca="1" si="5"/>
        <v>418</v>
      </c>
      <c r="P12" s="125">
        <f t="shared" ca="1" si="5"/>
        <v>8</v>
      </c>
      <c r="Q12" s="124">
        <f t="shared" ca="1" si="5"/>
        <v>34</v>
      </c>
      <c r="R12" s="124">
        <f t="shared" ca="1" si="5"/>
        <v>86</v>
      </c>
      <c r="S12" s="124">
        <f t="shared" ca="1" si="5"/>
        <v>439</v>
      </c>
      <c r="T12" s="124">
        <f t="shared" ca="1" si="5"/>
        <v>9</v>
      </c>
      <c r="U12" s="109"/>
    </row>
    <row r="13" spans="1:21" x14ac:dyDescent="0.2">
      <c r="A13" s="92" t="s">
        <v>11</v>
      </c>
      <c r="B13" s="92" t="s">
        <v>10</v>
      </c>
      <c r="C13" s="92" t="s">
        <v>12</v>
      </c>
      <c r="D13" s="114">
        <f t="shared" ref="D13:D44" ca="1" si="6">SUMIFS(OFFSET(Qtr.1,,MATCH(D$1,IND.1,0)-1),REL_D.1,$B$46,IF(LEFT($C13,1)="N",NwID.1,OrgID.1),$C13)</f>
        <v>9766</v>
      </c>
      <c r="E13" s="94">
        <f t="shared" ref="E13:H28" ca="1" si="7">SUMIFS(OFFSET(Qtr.1,,MATCH(E$1,IND.1,0)-1),Qtr.1,$E$2,IF(LEFT($C13,1)="N",NwID.1,OrgID.1),$C13)</f>
        <v>0</v>
      </c>
      <c r="F13" s="94">
        <f t="shared" ca="1" si="7"/>
        <v>0</v>
      </c>
      <c r="G13" s="94">
        <f t="shared" ca="1" si="7"/>
        <v>13</v>
      </c>
      <c r="H13" s="116">
        <f t="shared" ca="1" si="7"/>
        <v>0</v>
      </c>
      <c r="I13" s="117">
        <f ca="1">SUMIFS(OFFSET(Qtr.1,,MATCH(I$1,IND.1,0)-1),Qtr.1,$I$2,IF(LEFT($C13,1)="N",NwID.1,OrgID.1),$C13)</f>
        <v>0</v>
      </c>
      <c r="J13" s="94">
        <f t="shared" ref="I13:L28" ca="1" si="8">SUMIFS(OFFSET(Qtr.1,,MATCH(J$1,IND.1,0)-1),Qtr.1,$I$2,IF(LEFT($C13,1)="N",NwID.1,OrgID.1),$C13)</f>
        <v>1</v>
      </c>
      <c r="K13" s="94">
        <f t="shared" ca="1" si="8"/>
        <v>15</v>
      </c>
      <c r="L13" s="116">
        <f t="shared" ca="1" si="8"/>
        <v>0</v>
      </c>
      <c r="M13" s="115">
        <f t="shared" ref="M13:P28" ca="1" si="9">SUMIFS(OFFSET(Qtr.1,,MATCH(M$1,IND.1,0)-1),Qtr.1,$M$2,IF(LEFT($C13,1)="N",NwID.1,OrgID.1),$C13)</f>
        <v>0</v>
      </c>
      <c r="N13" s="94">
        <f t="shared" ca="1" si="9"/>
        <v>2</v>
      </c>
      <c r="O13" s="94">
        <f t="shared" ca="1" si="9"/>
        <v>26</v>
      </c>
      <c r="P13" s="116">
        <f t="shared" ca="1" si="9"/>
        <v>0</v>
      </c>
      <c r="Q13" s="117">
        <f t="shared" ref="Q13:T28" ca="1" si="10">SUMIFS(OFFSET(Qtr.1,,MATCH(Q$1,IND.1,0)-1),Qtr.1,$Q$2,IF(LEFT($C13,1)="N",NwID.1,OrgID.1),$C13)</f>
        <v>0</v>
      </c>
      <c r="R13" s="94">
        <f t="shared" ca="1" si="10"/>
        <v>5</v>
      </c>
      <c r="S13" s="94">
        <f t="shared" ca="1" si="10"/>
        <v>32</v>
      </c>
      <c r="T13" s="119">
        <f t="shared" ca="1" si="10"/>
        <v>0</v>
      </c>
      <c r="U13" s="30"/>
    </row>
    <row r="14" spans="1:21" x14ac:dyDescent="0.2">
      <c r="A14" s="92" t="s">
        <v>11</v>
      </c>
      <c r="B14" s="92" t="s">
        <v>13</v>
      </c>
      <c r="C14" s="92" t="s">
        <v>14</v>
      </c>
      <c r="D14" s="114">
        <f t="shared" ca="1" si="6"/>
        <v>12613</v>
      </c>
      <c r="E14" s="94">
        <f t="shared" ca="1" si="7"/>
        <v>0</v>
      </c>
      <c r="F14" s="94">
        <f t="shared" ca="1" si="7"/>
        <v>5</v>
      </c>
      <c r="G14" s="94">
        <f t="shared" ca="1" si="7"/>
        <v>18</v>
      </c>
      <c r="H14" s="116">
        <f t="shared" ca="1" si="7"/>
        <v>0</v>
      </c>
      <c r="I14" s="117">
        <f ca="1">SUMIFS(OFFSET(Qtr.1,,MATCH(I$1,IND.1,0)-1),Qtr.1,$I$2,IF(LEFT($C14,1)="N",NwID.1,OrgID.1),$C14)</f>
        <v>1</v>
      </c>
      <c r="J14" s="94">
        <f t="shared" ca="1" si="8"/>
        <v>2</v>
      </c>
      <c r="K14" s="94">
        <f t="shared" ca="1" si="8"/>
        <v>15</v>
      </c>
      <c r="L14" s="116">
        <f t="shared" ca="1" si="8"/>
        <v>0</v>
      </c>
      <c r="M14" s="94">
        <f t="shared" ca="1" si="9"/>
        <v>2</v>
      </c>
      <c r="N14" s="94">
        <f t="shared" ca="1" si="9"/>
        <v>3</v>
      </c>
      <c r="O14" s="94">
        <f t="shared" ca="1" si="9"/>
        <v>29</v>
      </c>
      <c r="P14" s="116">
        <f t="shared" ca="1" si="9"/>
        <v>0</v>
      </c>
      <c r="Q14" s="94">
        <f t="shared" ca="1" si="10"/>
        <v>5</v>
      </c>
      <c r="R14" s="94">
        <f t="shared" ca="1" si="10"/>
        <v>4</v>
      </c>
      <c r="S14" s="94">
        <f t="shared" ca="1" si="10"/>
        <v>16</v>
      </c>
      <c r="T14" s="119">
        <f t="shared" ca="1" si="10"/>
        <v>0</v>
      </c>
      <c r="U14" s="110"/>
    </row>
    <row r="15" spans="1:21" x14ac:dyDescent="0.2">
      <c r="A15" s="92" t="s">
        <v>11</v>
      </c>
      <c r="B15" s="92" t="s">
        <v>15</v>
      </c>
      <c r="C15" s="92" t="s">
        <v>16</v>
      </c>
      <c r="D15" s="114">
        <f t="shared" ca="1" si="6"/>
        <v>17933</v>
      </c>
      <c r="E15" s="94">
        <f t="shared" ca="1" si="7"/>
        <v>0</v>
      </c>
      <c r="F15" s="94">
        <f t="shared" ca="1" si="7"/>
        <v>6</v>
      </c>
      <c r="G15" s="94">
        <f t="shared" ca="1" si="7"/>
        <v>22</v>
      </c>
      <c r="H15" s="116">
        <f t="shared" ca="1" si="7"/>
        <v>0</v>
      </c>
      <c r="I15" s="117">
        <f ca="1">SUMIFS(OFFSET(Qtr.1,,MATCH(I$1,IND.1,0)-1),Qtr.1,$I$2,IF(LEFT($C15,1)="N",NwID.1,OrgID.1),$C15)</f>
        <v>1</v>
      </c>
      <c r="J15" s="94">
        <f t="shared" ca="1" si="8"/>
        <v>3</v>
      </c>
      <c r="K15" s="94">
        <f t="shared" ca="1" si="8"/>
        <v>14</v>
      </c>
      <c r="L15" s="116">
        <f t="shared" ca="1" si="8"/>
        <v>0</v>
      </c>
      <c r="M15" s="94">
        <f t="shared" ca="1" si="9"/>
        <v>0</v>
      </c>
      <c r="N15" s="94">
        <f t="shared" ca="1" si="9"/>
        <v>5</v>
      </c>
      <c r="O15" s="94">
        <f t="shared" ca="1" si="9"/>
        <v>10</v>
      </c>
      <c r="P15" s="116">
        <f t="shared" ca="1" si="9"/>
        <v>0</v>
      </c>
      <c r="Q15" s="94">
        <f t="shared" ca="1" si="10"/>
        <v>1</v>
      </c>
      <c r="R15" s="94">
        <f t="shared" ca="1" si="10"/>
        <v>3</v>
      </c>
      <c r="S15" s="94">
        <f t="shared" ca="1" si="10"/>
        <v>18</v>
      </c>
      <c r="T15" s="119">
        <f t="shared" ca="1" si="10"/>
        <v>0</v>
      </c>
      <c r="U15" s="110"/>
    </row>
    <row r="16" spans="1:21" x14ac:dyDescent="0.2">
      <c r="A16" s="92" t="s">
        <v>11</v>
      </c>
      <c r="B16" s="92" t="s">
        <v>18</v>
      </c>
      <c r="C16" s="92" t="s">
        <v>19</v>
      </c>
      <c r="D16" s="114">
        <f t="shared" ca="1" si="6"/>
        <v>8587</v>
      </c>
      <c r="E16" s="94">
        <f t="shared" ca="1" si="7"/>
        <v>0</v>
      </c>
      <c r="F16" s="94">
        <f t="shared" ca="1" si="7"/>
        <v>0</v>
      </c>
      <c r="G16" s="94">
        <f t="shared" ca="1" si="7"/>
        <v>5</v>
      </c>
      <c r="H16" s="116">
        <f t="shared" ca="1" si="7"/>
        <v>0</v>
      </c>
      <c r="I16" s="117">
        <f t="shared" ca="1" si="8"/>
        <v>0</v>
      </c>
      <c r="J16" s="94">
        <f t="shared" ca="1" si="8"/>
        <v>0</v>
      </c>
      <c r="K16" s="94">
        <f t="shared" ca="1" si="8"/>
        <v>3</v>
      </c>
      <c r="L16" s="116">
        <f t="shared" ca="1" si="8"/>
        <v>0</v>
      </c>
      <c r="M16" s="94">
        <f t="shared" ca="1" si="9"/>
        <v>0</v>
      </c>
      <c r="N16" s="94">
        <f t="shared" ca="1" si="9"/>
        <v>0</v>
      </c>
      <c r="O16" s="94">
        <f t="shared" ca="1" si="9"/>
        <v>7</v>
      </c>
      <c r="P16" s="116">
        <f t="shared" ca="1" si="9"/>
        <v>0</v>
      </c>
      <c r="Q16" s="94">
        <f t="shared" ca="1" si="10"/>
        <v>0</v>
      </c>
      <c r="R16" s="94">
        <f t="shared" ca="1" si="10"/>
        <v>0</v>
      </c>
      <c r="S16" s="94">
        <f t="shared" ca="1" si="10"/>
        <v>7</v>
      </c>
      <c r="T16" s="119">
        <f t="shared" ca="1" si="10"/>
        <v>0</v>
      </c>
      <c r="U16" s="110"/>
    </row>
    <row r="17" spans="1:21" x14ac:dyDescent="0.2">
      <c r="A17" s="92" t="s">
        <v>21</v>
      </c>
      <c r="B17" s="92" t="s">
        <v>20</v>
      </c>
      <c r="C17" s="92" t="s">
        <v>22</v>
      </c>
      <c r="D17" s="114">
        <f t="shared" ca="1" si="6"/>
        <v>14801</v>
      </c>
      <c r="E17" s="94">
        <f t="shared" ca="1" si="7"/>
        <v>1</v>
      </c>
      <c r="F17" s="94">
        <f t="shared" ca="1" si="7"/>
        <v>2</v>
      </c>
      <c r="G17" s="94">
        <f t="shared" ca="1" si="7"/>
        <v>20</v>
      </c>
      <c r="H17" s="116">
        <f t="shared" ca="1" si="7"/>
        <v>1</v>
      </c>
      <c r="I17" s="117">
        <f t="shared" ca="1" si="8"/>
        <v>4</v>
      </c>
      <c r="J17" s="94">
        <f t="shared" ca="1" si="8"/>
        <v>1</v>
      </c>
      <c r="K17" s="94">
        <f t="shared" ca="1" si="8"/>
        <v>11</v>
      </c>
      <c r="L17" s="116">
        <f t="shared" ca="1" si="8"/>
        <v>1</v>
      </c>
      <c r="M17" s="94">
        <f t="shared" ca="1" si="9"/>
        <v>4</v>
      </c>
      <c r="N17" s="94">
        <f t="shared" ca="1" si="9"/>
        <v>3</v>
      </c>
      <c r="O17" s="94">
        <f t="shared" ca="1" si="9"/>
        <v>6</v>
      </c>
      <c r="P17" s="116">
        <f t="shared" ca="1" si="9"/>
        <v>0</v>
      </c>
      <c r="Q17" s="94">
        <f t="shared" ca="1" si="10"/>
        <v>2</v>
      </c>
      <c r="R17" s="94">
        <f t="shared" ca="1" si="10"/>
        <v>2</v>
      </c>
      <c r="S17" s="94">
        <f t="shared" ca="1" si="10"/>
        <v>14</v>
      </c>
      <c r="T17" s="119">
        <f t="shared" ca="1" si="10"/>
        <v>0</v>
      </c>
      <c r="U17" s="110"/>
    </row>
    <row r="18" spans="1:21" x14ac:dyDescent="0.2">
      <c r="A18" s="92" t="s">
        <v>21</v>
      </c>
      <c r="B18" s="92" t="s">
        <v>23</v>
      </c>
      <c r="C18" s="92" t="s">
        <v>24</v>
      </c>
      <c r="D18" s="114">
        <f t="shared" ca="1" si="6"/>
        <v>14730</v>
      </c>
      <c r="E18" s="94">
        <f t="shared" ca="1" si="7"/>
        <v>1</v>
      </c>
      <c r="F18" s="94">
        <f t="shared" ca="1" si="7"/>
        <v>0</v>
      </c>
      <c r="G18" s="94">
        <f t="shared" ca="1" si="7"/>
        <v>26</v>
      </c>
      <c r="H18" s="116">
        <f t="shared" ca="1" si="7"/>
        <v>0</v>
      </c>
      <c r="I18" s="117">
        <f t="shared" ca="1" si="8"/>
        <v>0</v>
      </c>
      <c r="J18" s="94">
        <f t="shared" ca="1" si="8"/>
        <v>0</v>
      </c>
      <c r="K18" s="94">
        <f t="shared" ca="1" si="8"/>
        <v>26</v>
      </c>
      <c r="L18" s="116">
        <f t="shared" ca="1" si="8"/>
        <v>1</v>
      </c>
      <c r="M18" s="94">
        <f t="shared" ca="1" si="9"/>
        <v>1</v>
      </c>
      <c r="N18" s="94">
        <f t="shared" ca="1" si="9"/>
        <v>0</v>
      </c>
      <c r="O18" s="94">
        <f t="shared" ca="1" si="9"/>
        <v>17</v>
      </c>
      <c r="P18" s="116">
        <f t="shared" ca="1" si="9"/>
        <v>0</v>
      </c>
      <c r="Q18" s="94">
        <f t="shared" ca="1" si="10"/>
        <v>0</v>
      </c>
      <c r="R18" s="94">
        <f t="shared" ca="1" si="10"/>
        <v>2</v>
      </c>
      <c r="S18" s="94">
        <f t="shared" ca="1" si="10"/>
        <v>29</v>
      </c>
      <c r="T18" s="119">
        <f t="shared" ca="1" si="10"/>
        <v>0</v>
      </c>
      <c r="U18" s="110"/>
    </row>
    <row r="19" spans="1:21" x14ac:dyDescent="0.2">
      <c r="A19" s="92" t="s">
        <v>21</v>
      </c>
      <c r="B19" s="92" t="s">
        <v>25</v>
      </c>
      <c r="C19" s="92" t="s">
        <v>26</v>
      </c>
      <c r="D19" s="114">
        <f t="shared" ca="1" si="6"/>
        <v>1109</v>
      </c>
      <c r="E19" s="94">
        <f t="shared" ca="1" si="7"/>
        <v>0</v>
      </c>
      <c r="F19" s="94">
        <f t="shared" ca="1" si="7"/>
        <v>0</v>
      </c>
      <c r="G19" s="94">
        <f t="shared" ca="1" si="7"/>
        <v>1</v>
      </c>
      <c r="H19" s="116">
        <f t="shared" ca="1" si="7"/>
        <v>0</v>
      </c>
      <c r="I19" s="117">
        <f t="shared" ca="1" si="8"/>
        <v>0</v>
      </c>
      <c r="J19" s="94">
        <f t="shared" ca="1" si="8"/>
        <v>0</v>
      </c>
      <c r="K19" s="94">
        <f t="shared" ca="1" si="8"/>
        <v>0</v>
      </c>
      <c r="L19" s="116">
        <f t="shared" ca="1" si="8"/>
        <v>0</v>
      </c>
      <c r="M19" s="94">
        <f t="shared" ca="1" si="9"/>
        <v>2</v>
      </c>
      <c r="N19" s="94">
        <f t="shared" ca="1" si="9"/>
        <v>5</v>
      </c>
      <c r="O19" s="94">
        <f t="shared" ca="1" si="9"/>
        <v>1</v>
      </c>
      <c r="P19" s="116">
        <f t="shared" ca="1" si="9"/>
        <v>2</v>
      </c>
      <c r="Q19" s="94">
        <f t="shared" ca="1" si="10"/>
        <v>2</v>
      </c>
      <c r="R19" s="94">
        <f t="shared" ca="1" si="10"/>
        <v>6</v>
      </c>
      <c r="S19" s="94">
        <f t="shared" ca="1" si="10"/>
        <v>2</v>
      </c>
      <c r="T19" s="119">
        <f t="shared" ca="1" si="10"/>
        <v>4</v>
      </c>
      <c r="U19" s="110"/>
    </row>
    <row r="20" spans="1:21" x14ac:dyDescent="0.2">
      <c r="A20" s="92" t="s">
        <v>21</v>
      </c>
      <c r="B20" s="92" t="s">
        <v>27</v>
      </c>
      <c r="C20" s="92" t="s">
        <v>28</v>
      </c>
      <c r="D20" s="114">
        <f t="shared" ca="1" si="6"/>
        <v>9691</v>
      </c>
      <c r="E20" s="94">
        <f t="shared" ca="1" si="7"/>
        <v>1</v>
      </c>
      <c r="F20" s="94">
        <f t="shared" ca="1" si="7"/>
        <v>0</v>
      </c>
      <c r="G20" s="94">
        <f t="shared" ca="1" si="7"/>
        <v>7</v>
      </c>
      <c r="H20" s="116">
        <f t="shared" ca="1" si="7"/>
        <v>0</v>
      </c>
      <c r="I20" s="117">
        <f t="shared" ca="1" si="8"/>
        <v>0</v>
      </c>
      <c r="J20" s="94">
        <f t="shared" ca="1" si="8"/>
        <v>0</v>
      </c>
      <c r="K20" s="94">
        <f t="shared" ca="1" si="8"/>
        <v>24</v>
      </c>
      <c r="L20" s="116">
        <f t="shared" ca="1" si="8"/>
        <v>0</v>
      </c>
      <c r="M20" s="94">
        <f t="shared" ca="1" si="9"/>
        <v>0</v>
      </c>
      <c r="N20" s="94">
        <f t="shared" ca="1" si="9"/>
        <v>0</v>
      </c>
      <c r="O20" s="94">
        <f t="shared" ca="1" si="9"/>
        <v>22</v>
      </c>
      <c r="P20" s="116">
        <f t="shared" ca="1" si="9"/>
        <v>2</v>
      </c>
      <c r="Q20" s="94">
        <f t="shared" ca="1" si="10"/>
        <v>0</v>
      </c>
      <c r="R20" s="94">
        <f t="shared" ca="1" si="10"/>
        <v>0</v>
      </c>
      <c r="S20" s="94">
        <f t="shared" ca="1" si="10"/>
        <v>13</v>
      </c>
      <c r="T20" s="119">
        <f t="shared" ca="1" si="10"/>
        <v>0</v>
      </c>
      <c r="U20" s="110"/>
    </row>
    <row r="21" spans="1:21" x14ac:dyDescent="0.2">
      <c r="A21" s="92" t="s">
        <v>204</v>
      </c>
      <c r="B21" s="92" t="s">
        <v>29</v>
      </c>
      <c r="C21" s="92" t="s">
        <v>30</v>
      </c>
      <c r="D21" s="114">
        <f t="shared" ca="1" si="6"/>
        <v>9732</v>
      </c>
      <c r="E21" s="94">
        <f t="shared" ca="1" si="7"/>
        <v>0</v>
      </c>
      <c r="F21" s="94">
        <f t="shared" ca="1" si="7"/>
        <v>6</v>
      </c>
      <c r="G21" s="94">
        <f t="shared" ca="1" si="7"/>
        <v>15</v>
      </c>
      <c r="H21" s="116">
        <f t="shared" ca="1" si="7"/>
        <v>0</v>
      </c>
      <c r="I21" s="117">
        <f t="shared" ca="1" si="8"/>
        <v>1</v>
      </c>
      <c r="J21" s="94">
        <f t="shared" ca="1" si="8"/>
        <v>2</v>
      </c>
      <c r="K21" s="94">
        <f t="shared" ca="1" si="8"/>
        <v>5</v>
      </c>
      <c r="L21" s="116">
        <f t="shared" ca="1" si="8"/>
        <v>0</v>
      </c>
      <c r="M21" s="94">
        <f t="shared" ca="1" si="9"/>
        <v>2</v>
      </c>
      <c r="N21" s="94">
        <f t="shared" ca="1" si="9"/>
        <v>3</v>
      </c>
      <c r="O21" s="94">
        <f t="shared" ca="1" si="9"/>
        <v>13</v>
      </c>
      <c r="P21" s="116">
        <f t="shared" ca="1" si="9"/>
        <v>0</v>
      </c>
      <c r="Q21" s="94">
        <f t="shared" ca="1" si="10"/>
        <v>1</v>
      </c>
      <c r="R21" s="94">
        <f t="shared" ca="1" si="10"/>
        <v>1</v>
      </c>
      <c r="S21" s="94">
        <f t="shared" ca="1" si="10"/>
        <v>11</v>
      </c>
      <c r="T21" s="119">
        <f t="shared" ca="1" si="10"/>
        <v>0</v>
      </c>
      <c r="U21" s="110"/>
    </row>
    <row r="22" spans="1:21" x14ac:dyDescent="0.2">
      <c r="A22" s="92" t="s">
        <v>204</v>
      </c>
      <c r="B22" s="92" t="s">
        <v>205</v>
      </c>
      <c r="C22" s="92" t="s">
        <v>32</v>
      </c>
      <c r="D22" s="114">
        <f t="shared" ca="1" si="6"/>
        <v>29370</v>
      </c>
      <c r="E22" s="94">
        <f t="shared" ca="1" si="7"/>
        <v>0</v>
      </c>
      <c r="F22" s="94">
        <f t="shared" ca="1" si="7"/>
        <v>0</v>
      </c>
      <c r="G22" s="94">
        <f t="shared" ca="1" si="7"/>
        <v>9</v>
      </c>
      <c r="H22" s="116">
        <f t="shared" ca="1" si="7"/>
        <v>0</v>
      </c>
      <c r="I22" s="117">
        <f t="shared" ca="1" si="8"/>
        <v>3</v>
      </c>
      <c r="J22" s="94">
        <f t="shared" ca="1" si="8"/>
        <v>3</v>
      </c>
      <c r="K22" s="94">
        <f t="shared" ca="1" si="8"/>
        <v>12</v>
      </c>
      <c r="L22" s="116">
        <f t="shared" ca="1" si="8"/>
        <v>0</v>
      </c>
      <c r="M22" s="94">
        <f t="shared" ca="1" si="9"/>
        <v>2</v>
      </c>
      <c r="N22" s="94">
        <f t="shared" ca="1" si="9"/>
        <v>3</v>
      </c>
      <c r="O22" s="94">
        <f t="shared" ca="1" si="9"/>
        <v>14</v>
      </c>
      <c r="P22" s="116">
        <f t="shared" ca="1" si="9"/>
        <v>0</v>
      </c>
      <c r="Q22" s="94">
        <f t="shared" ca="1" si="10"/>
        <v>1</v>
      </c>
      <c r="R22" s="94">
        <f t="shared" ca="1" si="10"/>
        <v>5</v>
      </c>
      <c r="S22" s="94">
        <f t="shared" ca="1" si="10"/>
        <v>15</v>
      </c>
      <c r="T22" s="119">
        <f t="shared" ca="1" si="10"/>
        <v>0</v>
      </c>
      <c r="U22" s="110"/>
    </row>
    <row r="23" spans="1:21" x14ac:dyDescent="0.2">
      <c r="A23" s="92" t="s">
        <v>204</v>
      </c>
      <c r="B23" s="92" t="s">
        <v>33</v>
      </c>
      <c r="C23" s="92" t="s">
        <v>34</v>
      </c>
      <c r="D23" s="114">
        <f t="shared" ca="1" si="6"/>
        <v>12161</v>
      </c>
      <c r="E23" s="94">
        <f t="shared" ca="1" si="7"/>
        <v>0</v>
      </c>
      <c r="F23" s="94">
        <f t="shared" ca="1" si="7"/>
        <v>3</v>
      </c>
      <c r="G23" s="94">
        <f t="shared" ca="1" si="7"/>
        <v>15</v>
      </c>
      <c r="H23" s="116">
        <f t="shared" ca="1" si="7"/>
        <v>0</v>
      </c>
      <c r="I23" s="117">
        <f t="shared" ca="1" si="8"/>
        <v>0</v>
      </c>
      <c r="J23" s="94">
        <f t="shared" ca="1" si="8"/>
        <v>2</v>
      </c>
      <c r="K23" s="94">
        <f t="shared" ca="1" si="8"/>
        <v>14</v>
      </c>
      <c r="L23" s="116">
        <f t="shared" ca="1" si="8"/>
        <v>0</v>
      </c>
      <c r="M23" s="94">
        <f t="shared" ca="1" si="9"/>
        <v>0</v>
      </c>
      <c r="N23" s="94">
        <f t="shared" ca="1" si="9"/>
        <v>3</v>
      </c>
      <c r="O23" s="94">
        <f t="shared" ca="1" si="9"/>
        <v>14</v>
      </c>
      <c r="P23" s="116">
        <f t="shared" ca="1" si="9"/>
        <v>0</v>
      </c>
      <c r="Q23" s="94">
        <f t="shared" ca="1" si="10"/>
        <v>1</v>
      </c>
      <c r="R23" s="94">
        <f t="shared" ca="1" si="10"/>
        <v>9</v>
      </c>
      <c r="S23" s="94">
        <f t="shared" ca="1" si="10"/>
        <v>16</v>
      </c>
      <c r="T23" s="119">
        <f t="shared" ca="1" si="10"/>
        <v>0</v>
      </c>
      <c r="U23" s="110"/>
    </row>
    <row r="24" spans="1:21" x14ac:dyDescent="0.2">
      <c r="A24" s="92" t="s">
        <v>204</v>
      </c>
      <c r="B24" s="92" t="s">
        <v>35</v>
      </c>
      <c r="C24" s="92" t="s">
        <v>36</v>
      </c>
      <c r="D24" s="114">
        <f t="shared" ca="1" si="6"/>
        <v>11840</v>
      </c>
      <c r="E24" s="94">
        <f t="shared" ca="1" si="7"/>
        <v>4</v>
      </c>
      <c r="F24" s="94">
        <f t="shared" ca="1" si="7"/>
        <v>1</v>
      </c>
      <c r="G24" s="94">
        <f t="shared" ca="1" si="7"/>
        <v>17</v>
      </c>
      <c r="H24" s="116">
        <f t="shared" ca="1" si="7"/>
        <v>0</v>
      </c>
      <c r="I24" s="117">
        <f t="shared" ca="1" si="8"/>
        <v>4</v>
      </c>
      <c r="J24" s="94">
        <f t="shared" ca="1" si="8"/>
        <v>0</v>
      </c>
      <c r="K24" s="94">
        <f t="shared" ca="1" si="8"/>
        <v>8</v>
      </c>
      <c r="L24" s="116">
        <f t="shared" ca="1" si="8"/>
        <v>0</v>
      </c>
      <c r="M24" s="94">
        <f t="shared" ca="1" si="9"/>
        <v>1</v>
      </c>
      <c r="N24" s="94">
        <f t="shared" ca="1" si="9"/>
        <v>2</v>
      </c>
      <c r="O24" s="94">
        <f t="shared" ca="1" si="9"/>
        <v>13</v>
      </c>
      <c r="P24" s="116">
        <f t="shared" ca="1" si="9"/>
        <v>0</v>
      </c>
      <c r="Q24" s="94">
        <f t="shared" ca="1" si="10"/>
        <v>1</v>
      </c>
      <c r="R24" s="94">
        <f t="shared" ca="1" si="10"/>
        <v>1</v>
      </c>
      <c r="S24" s="94">
        <f t="shared" ca="1" si="10"/>
        <v>15</v>
      </c>
      <c r="T24" s="119">
        <f t="shared" ca="1" si="10"/>
        <v>1</v>
      </c>
      <c r="U24" s="110"/>
    </row>
    <row r="25" spans="1:21" x14ac:dyDescent="0.2">
      <c r="A25" s="92" t="s">
        <v>204</v>
      </c>
      <c r="B25" s="92" t="s">
        <v>37</v>
      </c>
      <c r="C25" s="92" t="s">
        <v>38</v>
      </c>
      <c r="D25" s="114">
        <f t="shared" ca="1" si="6"/>
        <v>14153</v>
      </c>
      <c r="E25" s="94">
        <f t="shared" ca="1" si="7"/>
        <v>3</v>
      </c>
      <c r="F25" s="94">
        <f t="shared" ca="1" si="7"/>
        <v>2</v>
      </c>
      <c r="G25" s="94">
        <f t="shared" ca="1" si="7"/>
        <v>18</v>
      </c>
      <c r="H25" s="116">
        <f t="shared" ca="1" si="7"/>
        <v>1</v>
      </c>
      <c r="I25" s="117">
        <f t="shared" ca="1" si="8"/>
        <v>3</v>
      </c>
      <c r="J25" s="94">
        <f t="shared" ca="1" si="8"/>
        <v>6</v>
      </c>
      <c r="K25" s="94">
        <f t="shared" ca="1" si="8"/>
        <v>32</v>
      </c>
      <c r="L25" s="116">
        <f t="shared" ca="1" si="8"/>
        <v>0</v>
      </c>
      <c r="M25" s="94">
        <f t="shared" ca="1" si="9"/>
        <v>3</v>
      </c>
      <c r="N25" s="94">
        <f t="shared" ca="1" si="9"/>
        <v>9</v>
      </c>
      <c r="O25" s="94">
        <f t="shared" ca="1" si="9"/>
        <v>23</v>
      </c>
      <c r="P25" s="116">
        <f t="shared" ca="1" si="9"/>
        <v>0</v>
      </c>
      <c r="Q25" s="94">
        <f t="shared" ca="1" si="10"/>
        <v>2</v>
      </c>
      <c r="R25" s="94">
        <f t="shared" ca="1" si="10"/>
        <v>2</v>
      </c>
      <c r="S25" s="94">
        <f t="shared" ca="1" si="10"/>
        <v>22</v>
      </c>
      <c r="T25" s="119">
        <f t="shared" ca="1" si="10"/>
        <v>0</v>
      </c>
      <c r="U25" s="110"/>
    </row>
    <row r="26" spans="1:21" x14ac:dyDescent="0.2">
      <c r="A26" s="92" t="s">
        <v>204</v>
      </c>
      <c r="B26" s="92" t="s">
        <v>39</v>
      </c>
      <c r="C26" s="92" t="s">
        <v>40</v>
      </c>
      <c r="D26" s="114">
        <f t="shared" ca="1" si="6"/>
        <v>2019</v>
      </c>
      <c r="E26" s="94">
        <f t="shared" ca="1" si="7"/>
        <v>0</v>
      </c>
      <c r="F26" s="94">
        <f t="shared" ca="1" si="7"/>
        <v>0</v>
      </c>
      <c r="G26" s="94">
        <f t="shared" ca="1" si="7"/>
        <v>3</v>
      </c>
      <c r="H26" s="116">
        <f t="shared" ca="1" si="7"/>
        <v>0</v>
      </c>
      <c r="I26" s="117">
        <f t="shared" ca="1" si="8"/>
        <v>0</v>
      </c>
      <c r="J26" s="94">
        <f t="shared" ca="1" si="8"/>
        <v>0</v>
      </c>
      <c r="K26" s="94">
        <f t="shared" ca="1" si="8"/>
        <v>5</v>
      </c>
      <c r="L26" s="116">
        <f t="shared" ca="1" si="8"/>
        <v>0</v>
      </c>
      <c r="M26" s="94">
        <f t="shared" ca="1" si="9"/>
        <v>0</v>
      </c>
      <c r="N26" s="94">
        <f t="shared" ca="1" si="9"/>
        <v>0</v>
      </c>
      <c r="O26" s="94">
        <f t="shared" ca="1" si="9"/>
        <v>3</v>
      </c>
      <c r="P26" s="116">
        <f t="shared" ca="1" si="9"/>
        <v>0</v>
      </c>
      <c r="Q26" s="94">
        <f t="shared" ca="1" si="10"/>
        <v>0</v>
      </c>
      <c r="R26" s="94">
        <f t="shared" ca="1" si="10"/>
        <v>1</v>
      </c>
      <c r="S26" s="94">
        <f t="shared" ca="1" si="10"/>
        <v>2</v>
      </c>
      <c r="T26" s="119">
        <f t="shared" ca="1" si="10"/>
        <v>0</v>
      </c>
      <c r="U26" s="110"/>
    </row>
    <row r="27" spans="1:21" x14ac:dyDescent="0.2">
      <c r="A27" s="92" t="s">
        <v>43</v>
      </c>
      <c r="B27" s="92" t="s">
        <v>42</v>
      </c>
      <c r="C27" s="92" t="s">
        <v>44</v>
      </c>
      <c r="D27" s="114">
        <f t="shared" ca="1" si="6"/>
        <v>8011</v>
      </c>
      <c r="E27" s="94">
        <f t="shared" ca="1" si="7"/>
        <v>0</v>
      </c>
      <c r="F27" s="94">
        <f t="shared" ca="1" si="7"/>
        <v>0</v>
      </c>
      <c r="G27" s="94">
        <f t="shared" ca="1" si="7"/>
        <v>1</v>
      </c>
      <c r="H27" s="116">
        <f t="shared" ca="1" si="7"/>
        <v>0</v>
      </c>
      <c r="I27" s="117">
        <f t="shared" ca="1" si="8"/>
        <v>0</v>
      </c>
      <c r="J27" s="94">
        <f t="shared" ca="1" si="8"/>
        <v>0</v>
      </c>
      <c r="K27" s="94">
        <f t="shared" ca="1" si="8"/>
        <v>1</v>
      </c>
      <c r="L27" s="116">
        <f t="shared" ca="1" si="8"/>
        <v>0</v>
      </c>
      <c r="M27" s="94">
        <f t="shared" ca="1" si="9"/>
        <v>0</v>
      </c>
      <c r="N27" s="94">
        <f t="shared" ca="1" si="9"/>
        <v>0</v>
      </c>
      <c r="O27" s="94">
        <f t="shared" ca="1" si="9"/>
        <v>3</v>
      </c>
      <c r="P27" s="116">
        <f t="shared" ca="1" si="9"/>
        <v>0</v>
      </c>
      <c r="Q27" s="94">
        <f t="shared" ca="1" si="10"/>
        <v>0</v>
      </c>
      <c r="R27" s="94">
        <f t="shared" ca="1" si="10"/>
        <v>0</v>
      </c>
      <c r="S27" s="94">
        <f t="shared" ca="1" si="10"/>
        <v>3</v>
      </c>
      <c r="T27" s="119">
        <f t="shared" ca="1" si="10"/>
        <v>0</v>
      </c>
      <c r="U27" s="110"/>
    </row>
    <row r="28" spans="1:21" x14ac:dyDescent="0.2">
      <c r="A28" s="92" t="s">
        <v>43</v>
      </c>
      <c r="B28" s="92" t="s">
        <v>45</v>
      </c>
      <c r="C28" s="92" t="s">
        <v>46</v>
      </c>
      <c r="D28" s="114">
        <f t="shared" ca="1" si="6"/>
        <v>13452</v>
      </c>
      <c r="E28" s="94">
        <f t="shared" ca="1" si="7"/>
        <v>1</v>
      </c>
      <c r="F28" s="94">
        <f t="shared" ca="1" si="7"/>
        <v>3</v>
      </c>
      <c r="G28" s="94">
        <f t="shared" ca="1" si="7"/>
        <v>30</v>
      </c>
      <c r="H28" s="116">
        <f t="shared" ca="1" si="7"/>
        <v>0</v>
      </c>
      <c r="I28" s="117">
        <f t="shared" ca="1" si="8"/>
        <v>3</v>
      </c>
      <c r="J28" s="94">
        <f t="shared" ca="1" si="8"/>
        <v>5</v>
      </c>
      <c r="K28" s="94">
        <f t="shared" ca="1" si="8"/>
        <v>33</v>
      </c>
      <c r="L28" s="116">
        <f t="shared" ca="1" si="8"/>
        <v>0</v>
      </c>
      <c r="M28" s="94">
        <f t="shared" ca="1" si="9"/>
        <v>1</v>
      </c>
      <c r="N28" s="94">
        <f t="shared" ca="1" si="9"/>
        <v>4</v>
      </c>
      <c r="O28" s="94">
        <f t="shared" ca="1" si="9"/>
        <v>22</v>
      </c>
      <c r="P28" s="116">
        <f t="shared" ca="1" si="9"/>
        <v>0</v>
      </c>
      <c r="Q28" s="94">
        <f t="shared" ca="1" si="10"/>
        <v>1</v>
      </c>
      <c r="R28" s="94">
        <f t="shared" ca="1" si="10"/>
        <v>12</v>
      </c>
      <c r="S28" s="94">
        <f t="shared" ca="1" si="10"/>
        <v>32</v>
      </c>
      <c r="T28" s="119">
        <f t="shared" ca="1" si="10"/>
        <v>0</v>
      </c>
      <c r="U28" s="110"/>
    </row>
    <row r="29" spans="1:21" x14ac:dyDescent="0.2">
      <c r="A29" s="92" t="s">
        <v>43</v>
      </c>
      <c r="B29" s="92" t="s">
        <v>47</v>
      </c>
      <c r="C29" s="92" t="s">
        <v>48</v>
      </c>
      <c r="D29" s="114">
        <f t="shared" ca="1" si="6"/>
        <v>3815</v>
      </c>
      <c r="E29" s="94">
        <f t="shared" ref="E29:H44" ca="1" si="11">SUMIFS(OFFSET(Qtr.1,,MATCH(E$1,IND.1,0)-1),Qtr.1,$E$2,IF(LEFT($C29,1)="N",NwID.1,OrgID.1),$C29)</f>
        <v>1</v>
      </c>
      <c r="F29" s="94">
        <f t="shared" ca="1" si="11"/>
        <v>2</v>
      </c>
      <c r="G29" s="94">
        <f t="shared" ca="1" si="11"/>
        <v>5</v>
      </c>
      <c r="H29" s="116">
        <f t="shared" ca="1" si="11"/>
        <v>1</v>
      </c>
      <c r="I29" s="117">
        <f t="shared" ref="I29:L44" ca="1" si="12">SUMIFS(OFFSET(Qtr.1,,MATCH(I$1,IND.1,0)-1),Qtr.1,$I$2,IF(LEFT($C29,1)="N",NwID.1,OrgID.1),$C29)</f>
        <v>2</v>
      </c>
      <c r="J29" s="94">
        <f t="shared" ca="1" si="12"/>
        <v>3</v>
      </c>
      <c r="K29" s="94">
        <f t="shared" ca="1" si="12"/>
        <v>7</v>
      </c>
      <c r="L29" s="116">
        <f t="shared" ca="1" si="12"/>
        <v>0</v>
      </c>
      <c r="M29" s="94">
        <f t="shared" ref="M29:P44" ca="1" si="13">SUMIFS(OFFSET(Qtr.1,,MATCH(M$1,IND.1,0)-1),Qtr.1,$M$2,IF(LEFT($C29,1)="N",NwID.1,OrgID.1),$C29)</f>
        <v>0</v>
      </c>
      <c r="N29" s="94">
        <f t="shared" ca="1" si="13"/>
        <v>0</v>
      </c>
      <c r="O29" s="94">
        <f t="shared" ca="1" si="13"/>
        <v>3</v>
      </c>
      <c r="P29" s="116">
        <f t="shared" ca="1" si="13"/>
        <v>0</v>
      </c>
      <c r="Q29" s="94">
        <f t="shared" ref="Q29:T44" ca="1" si="14">SUMIFS(OFFSET(Qtr.1,,MATCH(Q$1,IND.1,0)-1),Qtr.1,$Q$2,IF(LEFT($C29,1)="N",NwID.1,OrgID.1),$C29)</f>
        <v>0</v>
      </c>
      <c r="R29" s="94">
        <f t="shared" ca="1" si="14"/>
        <v>0</v>
      </c>
      <c r="S29" s="94">
        <f t="shared" ca="1" si="14"/>
        <v>4</v>
      </c>
      <c r="T29" s="119">
        <f t="shared" ca="1" si="14"/>
        <v>0</v>
      </c>
      <c r="U29" s="110"/>
    </row>
    <row r="30" spans="1:21" x14ac:dyDescent="0.2">
      <c r="A30" s="92" t="s">
        <v>43</v>
      </c>
      <c r="B30" s="92" t="s">
        <v>49</v>
      </c>
      <c r="C30" s="92" t="s">
        <v>50</v>
      </c>
      <c r="D30" s="114">
        <f t="shared" ca="1" si="6"/>
        <v>4203</v>
      </c>
      <c r="E30" s="94">
        <f t="shared" ca="1" si="11"/>
        <v>1</v>
      </c>
      <c r="F30" s="94">
        <f t="shared" ca="1" si="11"/>
        <v>2</v>
      </c>
      <c r="G30" s="94">
        <f t="shared" ca="1" si="11"/>
        <v>4</v>
      </c>
      <c r="H30" s="116">
        <f t="shared" ca="1" si="11"/>
        <v>0</v>
      </c>
      <c r="I30" s="117">
        <f t="shared" ca="1" si="12"/>
        <v>0</v>
      </c>
      <c r="J30" s="94">
        <f t="shared" ca="1" si="12"/>
        <v>3</v>
      </c>
      <c r="K30" s="94">
        <f t="shared" ca="1" si="12"/>
        <v>5</v>
      </c>
      <c r="L30" s="116">
        <f t="shared" ca="1" si="12"/>
        <v>0</v>
      </c>
      <c r="M30" s="94">
        <f t="shared" ca="1" si="13"/>
        <v>0</v>
      </c>
      <c r="N30" s="94">
        <f t="shared" ca="1" si="13"/>
        <v>6</v>
      </c>
      <c r="O30" s="94">
        <f t="shared" ca="1" si="13"/>
        <v>11</v>
      </c>
      <c r="P30" s="116">
        <f t="shared" ca="1" si="13"/>
        <v>1</v>
      </c>
      <c r="Q30" s="94">
        <f t="shared" ca="1" si="14"/>
        <v>0</v>
      </c>
      <c r="R30" s="94">
        <f t="shared" ca="1" si="14"/>
        <v>2</v>
      </c>
      <c r="S30" s="94">
        <f t="shared" ca="1" si="14"/>
        <v>9</v>
      </c>
      <c r="T30" s="119">
        <f t="shared" ca="1" si="14"/>
        <v>0</v>
      </c>
      <c r="U30" s="110"/>
    </row>
    <row r="31" spans="1:21" x14ac:dyDescent="0.2">
      <c r="A31" s="92" t="s">
        <v>43</v>
      </c>
      <c r="B31" s="92" t="s">
        <v>51</v>
      </c>
      <c r="C31" s="92" t="s">
        <v>52</v>
      </c>
      <c r="D31" s="114">
        <f t="shared" ca="1" si="6"/>
        <v>6151</v>
      </c>
      <c r="E31" s="94">
        <f t="shared" ca="1" si="11"/>
        <v>0</v>
      </c>
      <c r="F31" s="94">
        <f t="shared" ca="1" si="11"/>
        <v>0</v>
      </c>
      <c r="G31" s="94">
        <f t="shared" ca="1" si="11"/>
        <v>8</v>
      </c>
      <c r="H31" s="116">
        <f t="shared" ca="1" si="11"/>
        <v>0</v>
      </c>
      <c r="I31" s="117">
        <f t="shared" ca="1" si="12"/>
        <v>1</v>
      </c>
      <c r="J31" s="94">
        <f t="shared" ca="1" si="12"/>
        <v>0</v>
      </c>
      <c r="K31" s="94">
        <f t="shared" ca="1" si="12"/>
        <v>5</v>
      </c>
      <c r="L31" s="116">
        <f t="shared" ca="1" si="12"/>
        <v>0</v>
      </c>
      <c r="M31" s="94">
        <f t="shared" ca="1" si="13"/>
        <v>0</v>
      </c>
      <c r="N31" s="94">
        <f t="shared" ca="1" si="13"/>
        <v>0</v>
      </c>
      <c r="O31" s="94">
        <f t="shared" ca="1" si="13"/>
        <v>4</v>
      </c>
      <c r="P31" s="116">
        <f t="shared" ca="1" si="13"/>
        <v>0</v>
      </c>
      <c r="Q31" s="94">
        <f t="shared" ca="1" si="14"/>
        <v>0</v>
      </c>
      <c r="R31" s="94">
        <f t="shared" ca="1" si="14"/>
        <v>0</v>
      </c>
      <c r="S31" s="94">
        <f t="shared" ca="1" si="14"/>
        <v>9</v>
      </c>
      <c r="T31" s="119">
        <f t="shared" ca="1" si="14"/>
        <v>0</v>
      </c>
      <c r="U31" s="110"/>
    </row>
    <row r="32" spans="1:21" x14ac:dyDescent="0.2">
      <c r="A32" s="92" t="s">
        <v>54</v>
      </c>
      <c r="B32" s="92" t="s">
        <v>53</v>
      </c>
      <c r="C32" s="92" t="s">
        <v>55</v>
      </c>
      <c r="D32" s="114">
        <f t="shared" ca="1" si="6"/>
        <v>4216</v>
      </c>
      <c r="E32" s="94">
        <f t="shared" ca="1" si="11"/>
        <v>0</v>
      </c>
      <c r="F32" s="94">
        <f t="shared" ca="1" si="11"/>
        <v>0</v>
      </c>
      <c r="G32" s="94">
        <f t="shared" ca="1" si="11"/>
        <v>3</v>
      </c>
      <c r="H32" s="116">
        <f t="shared" ca="1" si="11"/>
        <v>0</v>
      </c>
      <c r="I32" s="117">
        <f t="shared" ca="1" si="12"/>
        <v>2</v>
      </c>
      <c r="J32" s="94">
        <f t="shared" ca="1" si="12"/>
        <v>0</v>
      </c>
      <c r="K32" s="94">
        <f t="shared" ca="1" si="12"/>
        <v>6</v>
      </c>
      <c r="L32" s="116">
        <f t="shared" ca="1" si="12"/>
        <v>0</v>
      </c>
      <c r="M32" s="94">
        <f t="shared" ca="1" si="13"/>
        <v>1</v>
      </c>
      <c r="N32" s="94">
        <f t="shared" ca="1" si="13"/>
        <v>0</v>
      </c>
      <c r="O32" s="94">
        <f t="shared" ca="1" si="13"/>
        <v>5</v>
      </c>
      <c r="P32" s="116">
        <f t="shared" ca="1" si="13"/>
        <v>0</v>
      </c>
      <c r="Q32" s="94">
        <f t="shared" ca="1" si="14"/>
        <v>0</v>
      </c>
      <c r="R32" s="94">
        <f t="shared" ca="1" si="14"/>
        <v>0</v>
      </c>
      <c r="S32" s="94">
        <f t="shared" ca="1" si="14"/>
        <v>2</v>
      </c>
      <c r="T32" s="119">
        <f t="shared" ca="1" si="14"/>
        <v>0</v>
      </c>
      <c r="U32" s="110"/>
    </row>
    <row r="33" spans="1:21" x14ac:dyDescent="0.2">
      <c r="A33" s="92" t="s">
        <v>54</v>
      </c>
      <c r="B33" s="92" t="s">
        <v>56</v>
      </c>
      <c r="C33" s="92" t="s">
        <v>57</v>
      </c>
      <c r="D33" s="114">
        <f t="shared" ca="1" si="6"/>
        <v>15465</v>
      </c>
      <c r="E33" s="94">
        <f t="shared" ca="1" si="11"/>
        <v>2</v>
      </c>
      <c r="F33" s="94">
        <f t="shared" ca="1" si="11"/>
        <v>1</v>
      </c>
      <c r="G33" s="94">
        <f t="shared" ca="1" si="11"/>
        <v>5</v>
      </c>
      <c r="H33" s="116">
        <f t="shared" ca="1" si="11"/>
        <v>0</v>
      </c>
      <c r="I33" s="117">
        <f t="shared" ca="1" si="12"/>
        <v>2</v>
      </c>
      <c r="J33" s="94">
        <f t="shared" ca="1" si="12"/>
        <v>0</v>
      </c>
      <c r="K33" s="94">
        <f t="shared" ca="1" si="12"/>
        <v>6</v>
      </c>
      <c r="L33" s="116">
        <f t="shared" ca="1" si="12"/>
        <v>1</v>
      </c>
      <c r="M33" s="94">
        <f t="shared" ca="1" si="13"/>
        <v>0</v>
      </c>
      <c r="N33" s="94">
        <f t="shared" ca="1" si="13"/>
        <v>0</v>
      </c>
      <c r="O33" s="94">
        <f t="shared" ca="1" si="13"/>
        <v>7</v>
      </c>
      <c r="P33" s="116">
        <f t="shared" ca="1" si="13"/>
        <v>0</v>
      </c>
      <c r="Q33" s="94">
        <f t="shared" ca="1" si="14"/>
        <v>0</v>
      </c>
      <c r="R33" s="94">
        <f t="shared" ca="1" si="14"/>
        <v>0</v>
      </c>
      <c r="S33" s="94">
        <f t="shared" ca="1" si="14"/>
        <v>8</v>
      </c>
      <c r="T33" s="119">
        <f t="shared" ca="1" si="14"/>
        <v>0</v>
      </c>
      <c r="U33" s="110"/>
    </row>
    <row r="34" spans="1:21" x14ac:dyDescent="0.2">
      <c r="A34" s="92" t="s">
        <v>54</v>
      </c>
      <c r="B34" s="92" t="s">
        <v>58</v>
      </c>
      <c r="C34" s="92" t="s">
        <v>59</v>
      </c>
      <c r="D34" s="114">
        <f t="shared" ca="1" si="6"/>
        <v>6090</v>
      </c>
      <c r="E34" s="94">
        <f t="shared" ca="1" si="11"/>
        <v>0</v>
      </c>
      <c r="F34" s="94">
        <f t="shared" ca="1" si="11"/>
        <v>0</v>
      </c>
      <c r="G34" s="94">
        <f t="shared" ca="1" si="11"/>
        <v>6</v>
      </c>
      <c r="H34" s="116">
        <f t="shared" ca="1" si="11"/>
        <v>0</v>
      </c>
      <c r="I34" s="117">
        <f t="shared" ca="1" si="12"/>
        <v>1</v>
      </c>
      <c r="J34" s="94">
        <f t="shared" ca="1" si="12"/>
        <v>1</v>
      </c>
      <c r="K34" s="94">
        <f t="shared" ca="1" si="12"/>
        <v>13</v>
      </c>
      <c r="L34" s="116">
        <f t="shared" ca="1" si="12"/>
        <v>1</v>
      </c>
      <c r="M34" s="94">
        <f t="shared" ca="1" si="13"/>
        <v>2</v>
      </c>
      <c r="N34" s="94">
        <f t="shared" ca="1" si="13"/>
        <v>0</v>
      </c>
      <c r="O34" s="94">
        <f t="shared" ca="1" si="13"/>
        <v>10</v>
      </c>
      <c r="P34" s="116">
        <f t="shared" ca="1" si="13"/>
        <v>0</v>
      </c>
      <c r="Q34" s="94">
        <f t="shared" ca="1" si="14"/>
        <v>0</v>
      </c>
      <c r="R34" s="94">
        <f t="shared" ca="1" si="14"/>
        <v>0</v>
      </c>
      <c r="S34" s="94">
        <f t="shared" ca="1" si="14"/>
        <v>6</v>
      </c>
      <c r="T34" s="119">
        <f t="shared" ca="1" si="14"/>
        <v>0</v>
      </c>
      <c r="U34" s="110"/>
    </row>
    <row r="35" spans="1:21" x14ac:dyDescent="0.2">
      <c r="A35" s="92" t="s">
        <v>54</v>
      </c>
      <c r="B35" s="92" t="s">
        <v>60</v>
      </c>
      <c r="C35" s="92" t="s">
        <v>61</v>
      </c>
      <c r="D35" s="114">
        <f t="shared" ca="1" si="6"/>
        <v>16335</v>
      </c>
      <c r="E35" s="94">
        <f t="shared" ca="1" si="11"/>
        <v>1</v>
      </c>
      <c r="F35" s="94">
        <f t="shared" ca="1" si="11"/>
        <v>7</v>
      </c>
      <c r="G35" s="94">
        <f t="shared" ca="1" si="11"/>
        <v>21</v>
      </c>
      <c r="H35" s="116">
        <f t="shared" ca="1" si="11"/>
        <v>1</v>
      </c>
      <c r="I35" s="117">
        <f t="shared" ca="1" si="12"/>
        <v>1</v>
      </c>
      <c r="J35" s="94">
        <f t="shared" ca="1" si="12"/>
        <v>5</v>
      </c>
      <c r="K35" s="94">
        <f t="shared" ca="1" si="12"/>
        <v>29</v>
      </c>
      <c r="L35" s="116">
        <f t="shared" ca="1" si="12"/>
        <v>0</v>
      </c>
      <c r="M35" s="94">
        <f t="shared" ca="1" si="13"/>
        <v>5</v>
      </c>
      <c r="N35" s="94">
        <f t="shared" ca="1" si="13"/>
        <v>3</v>
      </c>
      <c r="O35" s="94">
        <f t="shared" ca="1" si="13"/>
        <v>15</v>
      </c>
      <c r="P35" s="116">
        <f t="shared" ca="1" si="13"/>
        <v>0</v>
      </c>
      <c r="Q35" s="94">
        <f t="shared" ca="1" si="14"/>
        <v>0</v>
      </c>
      <c r="R35" s="94">
        <f t="shared" ca="1" si="14"/>
        <v>2</v>
      </c>
      <c r="S35" s="94">
        <f t="shared" ca="1" si="14"/>
        <v>13</v>
      </c>
      <c r="T35" s="119">
        <f t="shared" ca="1" si="14"/>
        <v>0</v>
      </c>
      <c r="U35" s="110"/>
    </row>
    <row r="36" spans="1:21" x14ac:dyDescent="0.2">
      <c r="A36" s="92" t="s">
        <v>54</v>
      </c>
      <c r="B36" s="101" t="s">
        <v>136</v>
      </c>
      <c r="C36" s="101" t="s">
        <v>137</v>
      </c>
      <c r="D36" s="126">
        <f t="shared" ca="1" si="6"/>
        <v>17189</v>
      </c>
      <c r="E36" s="94">
        <f t="shared" ca="1" si="11"/>
        <v>2</v>
      </c>
      <c r="F36" s="94">
        <f t="shared" ca="1" si="11"/>
        <v>3</v>
      </c>
      <c r="G36" s="94">
        <f t="shared" ca="1" si="11"/>
        <v>23</v>
      </c>
      <c r="H36" s="116">
        <f t="shared" ca="1" si="11"/>
        <v>0</v>
      </c>
      <c r="I36" s="117">
        <f t="shared" ca="1" si="12"/>
        <v>1</v>
      </c>
      <c r="J36" s="94">
        <f t="shared" ca="1" si="12"/>
        <v>5</v>
      </c>
      <c r="K36" s="94">
        <f t="shared" ca="1" si="12"/>
        <v>21</v>
      </c>
      <c r="L36" s="116">
        <f t="shared" ca="1" si="12"/>
        <v>0</v>
      </c>
      <c r="M36" s="94">
        <f t="shared" ca="1" si="13"/>
        <v>0</v>
      </c>
      <c r="N36" s="94">
        <f t="shared" ca="1" si="13"/>
        <v>1</v>
      </c>
      <c r="O36" s="94">
        <f t="shared" ca="1" si="13"/>
        <v>16</v>
      </c>
      <c r="P36" s="116">
        <f t="shared" ca="1" si="13"/>
        <v>0</v>
      </c>
      <c r="Q36" s="94">
        <f t="shared" ca="1" si="14"/>
        <v>1</v>
      </c>
      <c r="R36" s="94">
        <f t="shared" ca="1" si="14"/>
        <v>5</v>
      </c>
      <c r="S36" s="94">
        <f t="shared" ca="1" si="14"/>
        <v>20</v>
      </c>
      <c r="T36" s="119">
        <f t="shared" ca="1" si="14"/>
        <v>0</v>
      </c>
      <c r="U36" s="110"/>
    </row>
    <row r="37" spans="1:21" x14ac:dyDescent="0.2">
      <c r="A37" s="92" t="s">
        <v>63</v>
      </c>
      <c r="B37" s="92" t="s">
        <v>62</v>
      </c>
      <c r="C37" s="92" t="s">
        <v>64</v>
      </c>
      <c r="D37" s="114">
        <f t="shared" ca="1" si="6"/>
        <v>11951</v>
      </c>
      <c r="E37" s="94">
        <f t="shared" ca="1" si="11"/>
        <v>0</v>
      </c>
      <c r="F37" s="94">
        <f t="shared" ca="1" si="11"/>
        <v>0</v>
      </c>
      <c r="G37" s="94">
        <f t="shared" ca="1" si="11"/>
        <v>9</v>
      </c>
      <c r="H37" s="116">
        <f t="shared" ca="1" si="11"/>
        <v>0</v>
      </c>
      <c r="I37" s="117">
        <f t="shared" ca="1" si="12"/>
        <v>2</v>
      </c>
      <c r="J37" s="94">
        <f t="shared" ca="1" si="12"/>
        <v>0</v>
      </c>
      <c r="K37" s="94">
        <f t="shared" ca="1" si="12"/>
        <v>5</v>
      </c>
      <c r="L37" s="116">
        <f t="shared" ca="1" si="12"/>
        <v>0</v>
      </c>
      <c r="M37" s="94">
        <f t="shared" ca="1" si="13"/>
        <v>0</v>
      </c>
      <c r="N37" s="94">
        <f t="shared" ca="1" si="13"/>
        <v>0</v>
      </c>
      <c r="O37" s="94">
        <f t="shared" ca="1" si="13"/>
        <v>10</v>
      </c>
      <c r="P37" s="116">
        <f t="shared" ca="1" si="13"/>
        <v>0</v>
      </c>
      <c r="Q37" s="94">
        <f t="shared" ca="1" si="14"/>
        <v>0</v>
      </c>
      <c r="R37" s="94">
        <f t="shared" ca="1" si="14"/>
        <v>0</v>
      </c>
      <c r="S37" s="94">
        <f t="shared" ca="1" si="14"/>
        <v>9</v>
      </c>
      <c r="T37" s="119">
        <f t="shared" ca="1" si="14"/>
        <v>0</v>
      </c>
      <c r="U37" s="110"/>
    </row>
    <row r="38" spans="1:21" x14ac:dyDescent="0.2">
      <c r="A38" s="92" t="s">
        <v>63</v>
      </c>
      <c r="B38" s="92" t="s">
        <v>65</v>
      </c>
      <c r="C38" s="92" t="s">
        <v>66</v>
      </c>
      <c r="D38" s="114">
        <f t="shared" ca="1" si="6"/>
        <v>15564</v>
      </c>
      <c r="E38" s="94">
        <f t="shared" ca="1" si="11"/>
        <v>6</v>
      </c>
      <c r="F38" s="94">
        <f t="shared" ca="1" si="11"/>
        <v>7</v>
      </c>
      <c r="G38" s="94">
        <f t="shared" ca="1" si="11"/>
        <v>25</v>
      </c>
      <c r="H38" s="116">
        <f t="shared" ca="1" si="11"/>
        <v>2</v>
      </c>
      <c r="I38" s="117">
        <f t="shared" ca="1" si="12"/>
        <v>3</v>
      </c>
      <c r="J38" s="94">
        <f t="shared" ca="1" si="12"/>
        <v>4</v>
      </c>
      <c r="K38" s="94">
        <f t="shared" ca="1" si="12"/>
        <v>23</v>
      </c>
      <c r="L38" s="116">
        <f t="shared" ca="1" si="12"/>
        <v>1</v>
      </c>
      <c r="M38" s="94">
        <f t="shared" ca="1" si="13"/>
        <v>1</v>
      </c>
      <c r="N38" s="94">
        <f t="shared" ca="1" si="13"/>
        <v>3</v>
      </c>
      <c r="O38" s="94">
        <f t="shared" ca="1" si="13"/>
        <v>26</v>
      </c>
      <c r="P38" s="116">
        <f t="shared" ca="1" si="13"/>
        <v>0</v>
      </c>
      <c r="Q38" s="94">
        <f t="shared" ca="1" si="14"/>
        <v>3</v>
      </c>
      <c r="R38" s="94">
        <f t="shared" ca="1" si="14"/>
        <v>6</v>
      </c>
      <c r="S38" s="94">
        <f t="shared" ca="1" si="14"/>
        <v>26</v>
      </c>
      <c r="T38" s="119">
        <f t="shared" ca="1" si="14"/>
        <v>3</v>
      </c>
      <c r="U38" s="110"/>
    </row>
    <row r="39" spans="1:21" x14ac:dyDescent="0.2">
      <c r="A39" s="92" t="s">
        <v>63</v>
      </c>
      <c r="B39" s="92" t="s">
        <v>67</v>
      </c>
      <c r="C39" s="92" t="s">
        <v>68</v>
      </c>
      <c r="D39" s="114">
        <f t="shared" ca="1" si="6"/>
        <v>11404</v>
      </c>
      <c r="E39" s="94">
        <f t="shared" ca="1" si="11"/>
        <v>0</v>
      </c>
      <c r="F39" s="94">
        <f t="shared" ca="1" si="11"/>
        <v>1</v>
      </c>
      <c r="G39" s="94">
        <f t="shared" ca="1" si="11"/>
        <v>21</v>
      </c>
      <c r="H39" s="116">
        <f t="shared" ca="1" si="11"/>
        <v>0</v>
      </c>
      <c r="I39" s="117">
        <f t="shared" ca="1" si="12"/>
        <v>3</v>
      </c>
      <c r="J39" s="94">
        <f t="shared" ca="1" si="12"/>
        <v>0</v>
      </c>
      <c r="K39" s="94">
        <f t="shared" ca="1" si="12"/>
        <v>18</v>
      </c>
      <c r="L39" s="116">
        <f t="shared" ca="1" si="12"/>
        <v>0</v>
      </c>
      <c r="M39" s="94">
        <f t="shared" ca="1" si="13"/>
        <v>0</v>
      </c>
      <c r="N39" s="94">
        <f t="shared" ca="1" si="13"/>
        <v>0</v>
      </c>
      <c r="O39" s="94">
        <f t="shared" ca="1" si="13"/>
        <v>18</v>
      </c>
      <c r="P39" s="116">
        <f t="shared" ca="1" si="13"/>
        <v>0</v>
      </c>
      <c r="Q39" s="94">
        <f t="shared" ca="1" si="14"/>
        <v>1</v>
      </c>
      <c r="R39" s="94">
        <f t="shared" ca="1" si="14"/>
        <v>0</v>
      </c>
      <c r="S39" s="94">
        <f t="shared" ca="1" si="14"/>
        <v>29</v>
      </c>
      <c r="T39" s="119">
        <f t="shared" ca="1" si="14"/>
        <v>0</v>
      </c>
      <c r="U39" s="110"/>
    </row>
    <row r="40" spans="1:21" x14ac:dyDescent="0.2">
      <c r="A40" s="92" t="s">
        <v>63</v>
      </c>
      <c r="B40" s="92" t="s">
        <v>69</v>
      </c>
      <c r="C40" s="92" t="s">
        <v>70</v>
      </c>
      <c r="D40" s="114">
        <f t="shared" ca="1" si="6"/>
        <v>11850</v>
      </c>
      <c r="E40" s="94">
        <f t="shared" ca="1" si="11"/>
        <v>1</v>
      </c>
      <c r="F40" s="94">
        <f t="shared" ca="1" si="11"/>
        <v>2</v>
      </c>
      <c r="G40" s="94">
        <f t="shared" ca="1" si="11"/>
        <v>9</v>
      </c>
      <c r="H40" s="116">
        <f t="shared" ca="1" si="11"/>
        <v>0</v>
      </c>
      <c r="I40" s="117">
        <f t="shared" ca="1" si="12"/>
        <v>3</v>
      </c>
      <c r="J40" s="94">
        <f t="shared" ca="1" si="12"/>
        <v>7</v>
      </c>
      <c r="K40" s="94">
        <f t="shared" ca="1" si="12"/>
        <v>10</v>
      </c>
      <c r="L40" s="116">
        <f t="shared" ca="1" si="12"/>
        <v>0</v>
      </c>
      <c r="M40" s="94">
        <f t="shared" ca="1" si="13"/>
        <v>2</v>
      </c>
      <c r="N40" s="94">
        <f t="shared" ca="1" si="13"/>
        <v>8</v>
      </c>
      <c r="O40" s="94">
        <f t="shared" ca="1" si="13"/>
        <v>20</v>
      </c>
      <c r="P40" s="116">
        <f t="shared" ca="1" si="13"/>
        <v>1</v>
      </c>
      <c r="Q40" s="94">
        <f t="shared" ca="1" si="14"/>
        <v>5</v>
      </c>
      <c r="R40" s="94">
        <f t="shared" ca="1" si="14"/>
        <v>9</v>
      </c>
      <c r="S40" s="94">
        <f t="shared" ca="1" si="14"/>
        <v>26</v>
      </c>
      <c r="T40" s="119">
        <f t="shared" ca="1" si="14"/>
        <v>0</v>
      </c>
      <c r="U40" s="110"/>
    </row>
    <row r="41" spans="1:21" x14ac:dyDescent="0.2">
      <c r="A41" s="92" t="s">
        <v>203</v>
      </c>
      <c r="B41" s="92" t="s">
        <v>71</v>
      </c>
      <c r="C41" s="92" t="s">
        <v>72</v>
      </c>
      <c r="D41" s="114">
        <f t="shared" ca="1" si="6"/>
        <v>15250</v>
      </c>
      <c r="E41" s="94">
        <f t="shared" ca="1" si="11"/>
        <v>2</v>
      </c>
      <c r="F41" s="94">
        <f t="shared" ca="1" si="11"/>
        <v>2</v>
      </c>
      <c r="G41" s="94">
        <f t="shared" ca="1" si="11"/>
        <v>14</v>
      </c>
      <c r="H41" s="116">
        <f t="shared" ca="1" si="11"/>
        <v>0</v>
      </c>
      <c r="I41" s="117">
        <f t="shared" ca="1" si="12"/>
        <v>2</v>
      </c>
      <c r="J41" s="94">
        <f t="shared" ca="1" si="12"/>
        <v>4</v>
      </c>
      <c r="K41" s="94">
        <f t="shared" ca="1" si="12"/>
        <v>16</v>
      </c>
      <c r="L41" s="116">
        <f t="shared" ca="1" si="12"/>
        <v>3</v>
      </c>
      <c r="M41" s="94">
        <f t="shared" ca="1" si="13"/>
        <v>3</v>
      </c>
      <c r="N41" s="94">
        <f t="shared" ca="1" si="13"/>
        <v>7</v>
      </c>
      <c r="O41" s="94">
        <f t="shared" ca="1" si="13"/>
        <v>18</v>
      </c>
      <c r="P41" s="116">
        <f t="shared" ca="1" si="13"/>
        <v>2</v>
      </c>
      <c r="Q41" s="94">
        <f t="shared" ca="1" si="14"/>
        <v>4</v>
      </c>
      <c r="R41" s="94">
        <f t="shared" ca="1" si="14"/>
        <v>2</v>
      </c>
      <c r="S41" s="94">
        <f t="shared" ca="1" si="14"/>
        <v>9</v>
      </c>
      <c r="T41" s="119">
        <f t="shared" ca="1" si="14"/>
        <v>1</v>
      </c>
      <c r="U41" s="110"/>
    </row>
    <row r="42" spans="1:21" x14ac:dyDescent="0.2">
      <c r="A42" s="92" t="s">
        <v>203</v>
      </c>
      <c r="B42" s="92" t="s">
        <v>73</v>
      </c>
      <c r="C42" s="92" t="s">
        <v>74</v>
      </c>
      <c r="D42" s="114">
        <f t="shared" ca="1" si="6"/>
        <v>9950</v>
      </c>
      <c r="E42" s="94">
        <f t="shared" ca="1" si="11"/>
        <v>3</v>
      </c>
      <c r="F42" s="94">
        <f t="shared" ca="1" si="11"/>
        <v>0</v>
      </c>
      <c r="G42" s="94">
        <f t="shared" ca="1" si="11"/>
        <v>4</v>
      </c>
      <c r="H42" s="116">
        <f t="shared" ca="1" si="11"/>
        <v>0</v>
      </c>
      <c r="I42" s="117">
        <f t="shared" ca="1" si="12"/>
        <v>3</v>
      </c>
      <c r="J42" s="94">
        <f t="shared" ca="1" si="12"/>
        <v>3</v>
      </c>
      <c r="K42" s="94">
        <f t="shared" ca="1" si="12"/>
        <v>15</v>
      </c>
      <c r="L42" s="116">
        <f t="shared" ca="1" si="12"/>
        <v>1</v>
      </c>
      <c r="M42" s="94">
        <f t="shared" ca="1" si="13"/>
        <v>2</v>
      </c>
      <c r="N42" s="94">
        <f t="shared" ca="1" si="13"/>
        <v>2</v>
      </c>
      <c r="O42" s="94">
        <f t="shared" ca="1" si="13"/>
        <v>11</v>
      </c>
      <c r="P42" s="116">
        <f t="shared" ca="1" si="13"/>
        <v>0</v>
      </c>
      <c r="Q42" s="94">
        <f t="shared" ca="1" si="14"/>
        <v>0</v>
      </c>
      <c r="R42" s="94">
        <f t="shared" ca="1" si="14"/>
        <v>0</v>
      </c>
      <c r="S42" s="94">
        <f t="shared" ca="1" si="14"/>
        <v>2</v>
      </c>
      <c r="T42" s="119">
        <f t="shared" ca="1" si="14"/>
        <v>0</v>
      </c>
      <c r="U42" s="110"/>
    </row>
    <row r="43" spans="1:21" x14ac:dyDescent="0.2">
      <c r="A43" s="92" t="s">
        <v>203</v>
      </c>
      <c r="B43" s="92" t="s">
        <v>75</v>
      </c>
      <c r="C43" s="92" t="s">
        <v>76</v>
      </c>
      <c r="D43" s="114">
        <f t="shared" ca="1" si="6"/>
        <v>9506</v>
      </c>
      <c r="E43" s="94">
        <f t="shared" ca="1" si="11"/>
        <v>0</v>
      </c>
      <c r="F43" s="94">
        <f t="shared" ca="1" si="11"/>
        <v>2</v>
      </c>
      <c r="G43" s="94">
        <f t="shared" ca="1" si="11"/>
        <v>6</v>
      </c>
      <c r="H43" s="116">
        <f t="shared" ca="1" si="11"/>
        <v>0</v>
      </c>
      <c r="I43" s="117">
        <f t="shared" ca="1" si="12"/>
        <v>0</v>
      </c>
      <c r="J43" s="94">
        <f t="shared" ca="1" si="12"/>
        <v>2</v>
      </c>
      <c r="K43" s="94">
        <f t="shared" ca="1" si="12"/>
        <v>5</v>
      </c>
      <c r="L43" s="116">
        <f t="shared" ca="1" si="12"/>
        <v>0</v>
      </c>
      <c r="M43" s="94">
        <f t="shared" ca="1" si="13"/>
        <v>0</v>
      </c>
      <c r="N43" s="94">
        <f t="shared" ca="1" si="13"/>
        <v>2</v>
      </c>
      <c r="O43" s="94">
        <f t="shared" ca="1" si="13"/>
        <v>5</v>
      </c>
      <c r="P43" s="116">
        <f t="shared" ca="1" si="13"/>
        <v>0</v>
      </c>
      <c r="Q43" s="94">
        <f t="shared" ca="1" si="14"/>
        <v>1</v>
      </c>
      <c r="R43" s="94">
        <f t="shared" ca="1" si="14"/>
        <v>4</v>
      </c>
      <c r="S43" s="94">
        <f t="shared" ca="1" si="14"/>
        <v>7</v>
      </c>
      <c r="T43" s="119">
        <f t="shared" ca="1" si="14"/>
        <v>0</v>
      </c>
      <c r="U43" s="110"/>
    </row>
    <row r="44" spans="1:21" x14ac:dyDescent="0.2">
      <c r="A44" s="97" t="s">
        <v>203</v>
      </c>
      <c r="B44" s="97" t="s">
        <v>77</v>
      </c>
      <c r="C44" s="97" t="s">
        <v>78</v>
      </c>
      <c r="D44" s="127">
        <f t="shared" ca="1" si="6"/>
        <v>27921</v>
      </c>
      <c r="E44" s="120">
        <f t="shared" ca="1" si="11"/>
        <v>1</v>
      </c>
      <c r="F44" s="120">
        <f t="shared" ca="1" si="11"/>
        <v>0</v>
      </c>
      <c r="G44" s="120">
        <f t="shared" ca="1" si="11"/>
        <v>19</v>
      </c>
      <c r="H44" s="128">
        <f t="shared" ca="1" si="11"/>
        <v>0</v>
      </c>
      <c r="I44" s="117">
        <f t="shared" ca="1" si="12"/>
        <v>2</v>
      </c>
      <c r="J44" s="120">
        <f t="shared" ca="1" si="12"/>
        <v>1</v>
      </c>
      <c r="K44" s="120">
        <f t="shared" ca="1" si="12"/>
        <v>23</v>
      </c>
      <c r="L44" s="128">
        <f t="shared" ca="1" si="12"/>
        <v>0</v>
      </c>
      <c r="M44" s="120">
        <f t="shared" ca="1" si="13"/>
        <v>1</v>
      </c>
      <c r="N44" s="120">
        <f t="shared" ca="1" si="13"/>
        <v>2</v>
      </c>
      <c r="O44" s="120">
        <f t="shared" ca="1" si="13"/>
        <v>16</v>
      </c>
      <c r="P44" s="128">
        <f t="shared" ca="1" si="13"/>
        <v>0</v>
      </c>
      <c r="Q44" s="120">
        <f t="shared" ca="1" si="14"/>
        <v>2</v>
      </c>
      <c r="R44" s="120">
        <f t="shared" ca="1" si="14"/>
        <v>3</v>
      </c>
      <c r="S44" s="120">
        <f t="shared" ca="1" si="14"/>
        <v>13</v>
      </c>
      <c r="T44" s="129">
        <f t="shared" ca="1" si="14"/>
        <v>0</v>
      </c>
      <c r="U44" s="110"/>
    </row>
    <row r="45" spans="1:21" s="9" customFormat="1" x14ac:dyDescent="0.2">
      <c r="A45" s="17"/>
      <c r="B45" s="17"/>
      <c r="C45" s="17" t="s">
        <v>85</v>
      </c>
      <c r="D45" s="123">
        <f ca="1">SUM(D13:D44)</f>
        <v>376828</v>
      </c>
      <c r="E45" s="17">
        <f t="shared" ref="E45:T45" ca="1" si="15">SUM(E13:E44)</f>
        <v>31</v>
      </c>
      <c r="F45" s="17">
        <f t="shared" ca="1" si="15"/>
        <v>57</v>
      </c>
      <c r="G45" s="17">
        <f t="shared" ca="1" si="15"/>
        <v>402</v>
      </c>
      <c r="H45" s="130">
        <f t="shared" ca="1" si="15"/>
        <v>6</v>
      </c>
      <c r="I45" s="20">
        <f ca="1">SUM(I13:I44)</f>
        <v>48</v>
      </c>
      <c r="J45" s="20">
        <f ca="1">SUM(J13:J44)</f>
        <v>63</v>
      </c>
      <c r="K45" s="20">
        <f ca="1">SUM(K13:K44)</f>
        <v>425</v>
      </c>
      <c r="L45" s="100">
        <f ca="1">SUM(L13:L44)</f>
        <v>9</v>
      </c>
      <c r="M45" s="20">
        <f t="shared" ca="1" si="15"/>
        <v>35</v>
      </c>
      <c r="N45" s="20">
        <f t="shared" ca="1" si="15"/>
        <v>76</v>
      </c>
      <c r="O45" s="20">
        <f t="shared" ca="1" si="15"/>
        <v>418</v>
      </c>
      <c r="P45" s="100">
        <f t="shared" ca="1" si="15"/>
        <v>8</v>
      </c>
      <c r="Q45" s="20">
        <f t="shared" ca="1" si="15"/>
        <v>34</v>
      </c>
      <c r="R45" s="20">
        <f t="shared" ca="1" si="15"/>
        <v>86</v>
      </c>
      <c r="S45" s="20">
        <f t="shared" ca="1" si="15"/>
        <v>439</v>
      </c>
      <c r="T45" s="20">
        <f t="shared" ca="1" si="15"/>
        <v>9</v>
      </c>
      <c r="U45" s="109"/>
    </row>
    <row r="46" spans="1:21" x14ac:dyDescent="0.2">
      <c r="A46" s="28" t="s">
        <v>92</v>
      </c>
      <c r="B46" s="131">
        <f ca="1">MAX(REL_D.1)</f>
        <v>44652</v>
      </c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30"/>
    </row>
    <row r="47" spans="1:21" x14ac:dyDescent="0.2">
      <c r="A47" s="27"/>
      <c r="B47" s="27"/>
      <c r="C47" s="27"/>
      <c r="D47" s="29"/>
      <c r="E47" s="29"/>
      <c r="F47" s="30"/>
      <c r="G47" s="30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</row>
    <row r="48" spans="1:21" x14ac:dyDescent="0.2">
      <c r="A48" s="27"/>
      <c r="B48" s="27"/>
      <c r="C48" s="27"/>
      <c r="D48" s="29"/>
      <c r="E48" s="29"/>
      <c r="F48" s="30"/>
      <c r="G48" s="30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</row>
    <row r="49" spans="1:20" x14ac:dyDescent="0.2">
      <c r="A49" s="27"/>
      <c r="B49" s="27"/>
      <c r="C49" s="27"/>
      <c r="D49" s="29"/>
      <c r="E49" s="29"/>
      <c r="F49" s="30"/>
      <c r="G49" s="30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</row>
    <row r="58" spans="1:20" x14ac:dyDescent="0.2"/>
    <row r="59" spans="1:20" x14ac:dyDescent="0.2"/>
    <row r="60" spans="1:20" x14ac:dyDescent="0.2"/>
    <row r="61" spans="1:20" x14ac:dyDescent="0.2"/>
  </sheetData>
  <mergeCells count="16">
    <mergeCell ref="J3:J4"/>
    <mergeCell ref="E3:E4"/>
    <mergeCell ref="F3:F4"/>
    <mergeCell ref="G3:G4"/>
    <mergeCell ref="H3:H4"/>
    <mergeCell ref="I3:I4"/>
    <mergeCell ref="Q3:Q4"/>
    <mergeCell ref="R3:R4"/>
    <mergeCell ref="S3:S4"/>
    <mergeCell ref="T3:T4"/>
    <mergeCell ref="K3:K4"/>
    <mergeCell ref="L3:L4"/>
    <mergeCell ref="M3:M4"/>
    <mergeCell ref="N3:N4"/>
    <mergeCell ref="O3:O4"/>
    <mergeCell ref="P3:P4"/>
  </mergeCells>
  <pageMargins left="0.7" right="0.7" top="0.75" bottom="0.75" header="0.3" footer="0.3"/>
  <pageSetup orientation="portrait" r:id="rId1"/>
  <ignoredErrors>
    <ignoredError sqref="D12:T12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</sheetPr>
  <dimension ref="A1:K27"/>
  <sheetViews>
    <sheetView workbookViewId="0">
      <selection activeCell="G6" sqref="G6"/>
    </sheetView>
  </sheetViews>
  <sheetFormatPr defaultRowHeight="15" x14ac:dyDescent="0.25"/>
  <cols>
    <col min="1" max="11" width="12.42578125" customWidth="1"/>
  </cols>
  <sheetData>
    <row r="1" spans="1:11" ht="15.75" thickBot="1" x14ac:dyDescent="0.3">
      <c r="A1" s="34"/>
      <c r="B1" s="34" t="s">
        <v>97</v>
      </c>
      <c r="C1" s="35" t="s">
        <v>98</v>
      </c>
      <c r="D1" s="36"/>
      <c r="E1" s="34" t="s">
        <v>9</v>
      </c>
      <c r="F1" s="34" t="s">
        <v>99</v>
      </c>
      <c r="G1" s="37" t="s">
        <v>100</v>
      </c>
      <c r="H1" s="37" t="s">
        <v>101</v>
      </c>
      <c r="I1" s="36"/>
      <c r="J1" s="38" t="s">
        <v>90</v>
      </c>
      <c r="K1" s="3" t="s">
        <v>135</v>
      </c>
    </row>
    <row r="2" spans="1:11" ht="15.75" thickBot="1" x14ac:dyDescent="0.3">
      <c r="A2" s="5" t="s">
        <v>4</v>
      </c>
      <c r="B2" s="3"/>
      <c r="C2" s="39"/>
      <c r="E2" s="18"/>
      <c r="F2" s="40"/>
      <c r="G2" s="41">
        <v>44378</v>
      </c>
      <c r="H2" s="42" t="s">
        <v>8</v>
      </c>
      <c r="I2" s="41">
        <v>44378</v>
      </c>
    </row>
    <row r="3" spans="1:11" ht="15.75" thickBot="1" x14ac:dyDescent="0.3">
      <c r="A3" s="4" t="s">
        <v>3</v>
      </c>
      <c r="B3" s="3" t="s">
        <v>102</v>
      </c>
      <c r="C3" s="39"/>
      <c r="E3" s="18"/>
      <c r="F3" s="40"/>
      <c r="G3" s="41">
        <v>44470</v>
      </c>
      <c r="H3" s="42" t="s">
        <v>7</v>
      </c>
      <c r="I3" s="41">
        <v>44470</v>
      </c>
    </row>
    <row r="4" spans="1:11" ht="15.75" thickBot="1" x14ac:dyDescent="0.3">
      <c r="A4" s="4" t="s">
        <v>103</v>
      </c>
      <c r="B4" s="43">
        <v>1</v>
      </c>
      <c r="C4" s="39"/>
      <c r="D4" s="2"/>
      <c r="E4" s="18"/>
      <c r="F4" s="44"/>
      <c r="G4" s="41">
        <v>44562</v>
      </c>
      <c r="H4" s="42" t="s">
        <v>6</v>
      </c>
      <c r="I4" s="41">
        <v>44562</v>
      </c>
    </row>
    <row r="5" spans="1:11" ht="15.75" thickBot="1" x14ac:dyDescent="0.3">
      <c r="A5" s="1" t="s">
        <v>104</v>
      </c>
      <c r="B5" s="45" t="str">
        <f>IF(B2="N","BLANK!","'"&amp;B3&amp;"'!")</f>
        <v>'DATA1'!</v>
      </c>
      <c r="C5" s="46" t="str">
        <f ca="1">$B$5&amp;ADDRESS(1,1)&amp;":"&amp;ADDRESS(B6,B7)</f>
        <v>'DATA1'!$A$1:$AC$1000</v>
      </c>
      <c r="E5" s="47"/>
      <c r="G5" s="41">
        <v>44652</v>
      </c>
      <c r="H5" s="42" t="s">
        <v>5</v>
      </c>
      <c r="I5" s="41">
        <v>44652</v>
      </c>
    </row>
    <row r="6" spans="1:11" x14ac:dyDescent="0.25">
      <c r="A6" s="1" t="s">
        <v>2</v>
      </c>
      <c r="B6" s="2">
        <v>1000</v>
      </c>
      <c r="C6" s="39"/>
      <c r="D6" s="2"/>
      <c r="F6" s="47"/>
      <c r="G6" s="48"/>
      <c r="H6" s="49"/>
      <c r="I6" s="47"/>
    </row>
    <row r="7" spans="1:11" ht="15.75" thickBot="1" x14ac:dyDescent="0.3">
      <c r="A7" s="1" t="s">
        <v>1</v>
      </c>
      <c r="B7" s="2">
        <f ca="1">COUNTA(INDIRECT(B5&amp;B4&amp;":"&amp;B4))</f>
        <v>29</v>
      </c>
      <c r="C7" s="39"/>
      <c r="D7" s="2"/>
      <c r="G7" s="50"/>
      <c r="H7" s="51"/>
      <c r="I7" s="47"/>
    </row>
    <row r="8" spans="1:11" ht="15.75" thickBot="1" x14ac:dyDescent="0.3">
      <c r="A8" s="52" t="s">
        <v>105</v>
      </c>
      <c r="B8" s="83">
        <v>11</v>
      </c>
      <c r="C8" s="46" t="str">
        <f>$B$5&amp;ADDRESS(1,B8)&amp;":"&amp;ADDRESS($B$6,B8)</f>
        <v>'DATA1'!$K$1:$K$1000</v>
      </c>
      <c r="G8" s="50"/>
      <c r="H8" s="51"/>
      <c r="I8" s="47"/>
    </row>
    <row r="9" spans="1:11" ht="15.75" thickBot="1" x14ac:dyDescent="0.3">
      <c r="A9" s="52" t="s">
        <v>106</v>
      </c>
      <c r="B9" s="83">
        <v>1</v>
      </c>
      <c r="C9" s="46" t="str">
        <f>$B$5&amp;ADDRESS(1,B9)&amp;":"&amp;ADDRESS($B$6,B9)</f>
        <v>'DATA1'!$A$1:$A$1000</v>
      </c>
      <c r="G9" s="50"/>
      <c r="H9" s="51"/>
      <c r="I9" s="47"/>
    </row>
    <row r="10" spans="1:11" x14ac:dyDescent="0.25">
      <c r="A10" s="52" t="s">
        <v>107</v>
      </c>
      <c r="B10" s="54">
        <v>2</v>
      </c>
      <c r="C10" s="46" t="str">
        <f>$B$5&amp;ADDRESS(1,B10)&amp;":"&amp;ADDRESS($B$6,B10)</f>
        <v>'DATA1'!$B$1:$B$1000</v>
      </c>
      <c r="G10" s="50"/>
      <c r="H10" s="51"/>
      <c r="I10" s="47"/>
    </row>
    <row r="11" spans="1:11" ht="15.75" thickBot="1" x14ac:dyDescent="0.3">
      <c r="A11" s="52" t="s">
        <v>108</v>
      </c>
      <c r="B11" s="45" t="s">
        <v>86</v>
      </c>
      <c r="C11" s="46" t="str">
        <f ca="1">$B$5&amp;ADDRESS(B4,1)&amp;":"&amp;ADDRESS(B4,B7)</f>
        <v>'DATA1'!$A$1:$AC$1</v>
      </c>
      <c r="G11" s="50"/>
      <c r="H11" s="51"/>
      <c r="I11" s="47"/>
    </row>
    <row r="12" spans="1:11" ht="15.75" thickBot="1" x14ac:dyDescent="0.3">
      <c r="A12" s="52" t="s">
        <v>109</v>
      </c>
      <c r="B12" s="83">
        <v>3</v>
      </c>
      <c r="C12" s="46" t="str">
        <f>$B$5&amp;ADDRESS(1,B12)&amp;":"&amp;ADDRESS($B$6,B12)</f>
        <v>'DATA1'!$C$1:$C$1000</v>
      </c>
    </row>
    <row r="13" spans="1:11" x14ac:dyDescent="0.25">
      <c r="B13" s="45"/>
      <c r="C13" s="46"/>
    </row>
    <row r="14" spans="1:11" x14ac:dyDescent="0.25">
      <c r="C14" s="39"/>
    </row>
    <row r="15" spans="1:11" x14ac:dyDescent="0.25">
      <c r="C15" s="39"/>
    </row>
    <row r="16" spans="1:11" x14ac:dyDescent="0.25">
      <c r="C16" s="39"/>
      <c r="G16" s="47"/>
      <c r="H16" s="47"/>
      <c r="I16" s="47"/>
    </row>
    <row r="17" spans="1:9" ht="15.75" thickBot="1" x14ac:dyDescent="0.3">
      <c r="A17" s="5"/>
      <c r="B17" s="5" t="s">
        <v>110</v>
      </c>
      <c r="C17" s="55" t="s">
        <v>98</v>
      </c>
      <c r="G17" s="47"/>
      <c r="H17" s="47"/>
      <c r="I17" s="47"/>
    </row>
    <row r="18" spans="1:9" ht="15.75" thickBot="1" x14ac:dyDescent="0.3">
      <c r="A18" s="5" t="s">
        <v>4</v>
      </c>
      <c r="B18" s="3"/>
      <c r="C18" s="39"/>
      <c r="G18" s="56"/>
      <c r="H18" s="47"/>
      <c r="I18" s="47"/>
    </row>
    <row r="19" spans="1:9" ht="15.75" thickBot="1" x14ac:dyDescent="0.3">
      <c r="A19" s="4" t="s">
        <v>3</v>
      </c>
      <c r="B19" s="3" t="s">
        <v>111</v>
      </c>
      <c r="C19" s="39"/>
      <c r="G19" s="56"/>
      <c r="H19" s="47"/>
      <c r="I19" s="47"/>
    </row>
    <row r="20" spans="1:9" ht="15.75" thickBot="1" x14ac:dyDescent="0.3">
      <c r="A20" s="4" t="s">
        <v>103</v>
      </c>
      <c r="B20" s="43">
        <v>1</v>
      </c>
      <c r="C20" s="39"/>
      <c r="G20" s="57"/>
    </row>
    <row r="21" spans="1:9" x14ac:dyDescent="0.25">
      <c r="A21" s="1" t="s">
        <v>104</v>
      </c>
      <c r="B21" s="45" t="str">
        <f>IF(B18="N","BLANK!","'"&amp;B19&amp;"'!")</f>
        <v>'DATA2'!</v>
      </c>
      <c r="C21" s="46" t="str">
        <f ca="1">$B$19&amp;ADDRESS(1,1)&amp;":"&amp;ADDRESS(B22,B23)</f>
        <v>DATA2$A$1:$I$1000</v>
      </c>
      <c r="G21" s="57"/>
    </row>
    <row r="22" spans="1:9" x14ac:dyDescent="0.25">
      <c r="A22" s="1" t="s">
        <v>2</v>
      </c>
      <c r="B22" s="2">
        <v>1000</v>
      </c>
      <c r="C22" s="39"/>
      <c r="G22" s="57"/>
    </row>
    <row r="23" spans="1:9" ht="15.75" thickBot="1" x14ac:dyDescent="0.3">
      <c r="A23" s="1" t="s">
        <v>1</v>
      </c>
      <c r="B23" s="2">
        <f ca="1">COUNTA(INDIRECT(B21&amp;B20&amp;":"&amp;B20))</f>
        <v>9</v>
      </c>
      <c r="C23" s="39"/>
      <c r="G23" s="57"/>
    </row>
    <row r="24" spans="1:9" ht="15.75" thickBot="1" x14ac:dyDescent="0.3">
      <c r="A24" s="52" t="s">
        <v>112</v>
      </c>
      <c r="B24" s="43">
        <v>4</v>
      </c>
      <c r="C24" s="46" t="str">
        <f>$B$21&amp;ADDRESS(1,B24)&amp;":"&amp;ADDRESS($B$22,B24)</f>
        <v>'DATA2'!$D$1:$D$1000</v>
      </c>
      <c r="G24" s="57"/>
    </row>
    <row r="25" spans="1:9" ht="15.75" thickBot="1" x14ac:dyDescent="0.3">
      <c r="A25" s="53" t="s">
        <v>113</v>
      </c>
      <c r="B25" s="43">
        <v>1</v>
      </c>
      <c r="C25" s="46" t="str">
        <f>$B$21&amp;ADDRESS(1,B25)&amp;":"&amp;ADDRESS($B$22,B25)</f>
        <v>'DATA2'!$A$1:$A$1000</v>
      </c>
      <c r="G25" s="57"/>
    </row>
    <row r="26" spans="1:9" ht="15.75" thickBot="1" x14ac:dyDescent="0.3">
      <c r="A26" s="52" t="s">
        <v>114</v>
      </c>
      <c r="B26" s="45" t="s">
        <v>86</v>
      </c>
      <c r="C26" s="46" t="str">
        <f ca="1">$B$21&amp;ADDRESS(B20,1)&amp;":"&amp;ADDRESS(B20,B23)</f>
        <v>'DATA2'!$A$1:$I$1</v>
      </c>
      <c r="G26" s="57"/>
    </row>
    <row r="27" spans="1:9" ht="15.75" thickBot="1" x14ac:dyDescent="0.3">
      <c r="A27" s="53" t="s">
        <v>115</v>
      </c>
      <c r="B27" s="43">
        <v>3</v>
      </c>
      <c r="C27" s="46" t="str">
        <f>$B$21&amp;ADDRESS(1,B27)&amp;":"&amp;ADDRESS($B$22,B27)</f>
        <v>'DATA2'!$C$1:$C$1000</v>
      </c>
      <c r="G27" s="5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499984740745262"/>
  </sheetPr>
  <dimension ref="A1:E40"/>
  <sheetViews>
    <sheetView topLeftCell="A5" workbookViewId="0">
      <selection activeCell="B11" sqref="B11"/>
    </sheetView>
  </sheetViews>
  <sheetFormatPr defaultRowHeight="15" x14ac:dyDescent="0.25"/>
  <cols>
    <col min="1" max="1" width="7" bestFit="1" customWidth="1"/>
    <col min="2" max="2" width="40.28515625" bestFit="1" customWidth="1"/>
    <col min="3" max="3" width="9" bestFit="1" customWidth="1"/>
    <col min="4" max="4" width="5.85546875" bestFit="1" customWidth="1"/>
    <col min="5" max="5" width="8.7109375" bestFit="1" customWidth="1"/>
  </cols>
  <sheetData>
    <row r="1" spans="1:5" x14ac:dyDescent="0.25">
      <c r="A1" s="33" t="s">
        <v>86</v>
      </c>
      <c r="B1" s="33" t="s">
        <v>96</v>
      </c>
      <c r="C1" s="33" t="s">
        <v>95</v>
      </c>
      <c r="D1" s="33" t="s">
        <v>94</v>
      </c>
      <c r="E1" s="33" t="s">
        <v>93</v>
      </c>
    </row>
    <row r="2" spans="1:5" x14ac:dyDescent="0.25">
      <c r="A2" t="s">
        <v>12</v>
      </c>
      <c r="B2" t="s">
        <v>10</v>
      </c>
      <c r="E2" s="32" t="s">
        <v>11</v>
      </c>
    </row>
    <row r="3" spans="1:5" x14ac:dyDescent="0.25">
      <c r="A3" t="s">
        <v>14</v>
      </c>
      <c r="B3" t="s">
        <v>13</v>
      </c>
      <c r="E3" s="32" t="s">
        <v>11</v>
      </c>
    </row>
    <row r="4" spans="1:5" x14ac:dyDescent="0.25">
      <c r="A4" t="s">
        <v>16</v>
      </c>
      <c r="B4" t="s">
        <v>15</v>
      </c>
      <c r="E4" s="32" t="s">
        <v>11</v>
      </c>
    </row>
    <row r="5" spans="1:5" x14ac:dyDescent="0.25">
      <c r="A5" t="s">
        <v>19</v>
      </c>
      <c r="B5" t="s">
        <v>18</v>
      </c>
      <c r="E5" s="32" t="s">
        <v>11</v>
      </c>
    </row>
    <row r="6" spans="1:5" x14ac:dyDescent="0.25">
      <c r="A6" t="s">
        <v>22</v>
      </c>
      <c r="B6" t="s">
        <v>20</v>
      </c>
      <c r="E6" s="32" t="s">
        <v>21</v>
      </c>
    </row>
    <row r="7" spans="1:5" x14ac:dyDescent="0.25">
      <c r="A7" t="s">
        <v>24</v>
      </c>
      <c r="B7" t="s">
        <v>23</v>
      </c>
      <c r="E7" s="32" t="s">
        <v>21</v>
      </c>
    </row>
    <row r="8" spans="1:5" x14ac:dyDescent="0.25">
      <c r="A8" t="s">
        <v>26</v>
      </c>
      <c r="B8" t="s">
        <v>25</v>
      </c>
      <c r="E8" s="32" t="s">
        <v>21</v>
      </c>
    </row>
    <row r="9" spans="1:5" x14ac:dyDescent="0.25">
      <c r="A9" t="s">
        <v>28</v>
      </c>
      <c r="B9" t="s">
        <v>27</v>
      </c>
      <c r="E9" s="32" t="s">
        <v>21</v>
      </c>
    </row>
    <row r="10" spans="1:5" x14ac:dyDescent="0.25">
      <c r="A10" t="s">
        <v>30</v>
      </c>
      <c r="B10" t="s">
        <v>29</v>
      </c>
      <c r="E10" s="32" t="s">
        <v>204</v>
      </c>
    </row>
    <row r="11" spans="1:5" x14ac:dyDescent="0.25">
      <c r="A11" t="s">
        <v>32</v>
      </c>
      <c r="B11" t="s">
        <v>205</v>
      </c>
      <c r="E11" s="32" t="s">
        <v>204</v>
      </c>
    </row>
    <row r="12" spans="1:5" x14ac:dyDescent="0.25">
      <c r="A12" t="s">
        <v>34</v>
      </c>
      <c r="B12" t="s">
        <v>33</v>
      </c>
      <c r="E12" s="32" t="s">
        <v>204</v>
      </c>
    </row>
    <row r="13" spans="1:5" x14ac:dyDescent="0.25">
      <c r="A13" t="s">
        <v>36</v>
      </c>
      <c r="B13" t="s">
        <v>35</v>
      </c>
      <c r="E13" s="32" t="s">
        <v>204</v>
      </c>
    </row>
    <row r="14" spans="1:5" x14ac:dyDescent="0.25">
      <c r="A14" t="s">
        <v>38</v>
      </c>
      <c r="B14" t="s">
        <v>37</v>
      </c>
      <c r="E14" s="32" t="s">
        <v>204</v>
      </c>
    </row>
    <row r="15" spans="1:5" x14ac:dyDescent="0.25">
      <c r="A15" t="s">
        <v>40</v>
      </c>
      <c r="B15" t="s">
        <v>39</v>
      </c>
      <c r="E15" s="32" t="s">
        <v>204</v>
      </c>
    </row>
    <row r="16" spans="1:5" x14ac:dyDescent="0.25">
      <c r="A16" t="s">
        <v>44</v>
      </c>
      <c r="B16" t="s">
        <v>42</v>
      </c>
      <c r="E16" s="32" t="s">
        <v>43</v>
      </c>
    </row>
    <row r="17" spans="1:5" x14ac:dyDescent="0.25">
      <c r="A17" t="s">
        <v>46</v>
      </c>
      <c r="B17" t="s">
        <v>45</v>
      </c>
      <c r="E17" s="32" t="s">
        <v>43</v>
      </c>
    </row>
    <row r="18" spans="1:5" x14ac:dyDescent="0.25">
      <c r="A18" t="s">
        <v>48</v>
      </c>
      <c r="B18" t="s">
        <v>47</v>
      </c>
      <c r="E18" s="32" t="s">
        <v>43</v>
      </c>
    </row>
    <row r="19" spans="1:5" x14ac:dyDescent="0.25">
      <c r="A19" t="s">
        <v>50</v>
      </c>
      <c r="B19" t="s">
        <v>49</v>
      </c>
      <c r="E19" s="32" t="s">
        <v>43</v>
      </c>
    </row>
    <row r="20" spans="1:5" x14ac:dyDescent="0.25">
      <c r="A20" t="s">
        <v>52</v>
      </c>
      <c r="B20" t="s">
        <v>51</v>
      </c>
      <c r="E20" s="32" t="s">
        <v>43</v>
      </c>
    </row>
    <row r="21" spans="1:5" x14ac:dyDescent="0.25">
      <c r="A21" t="s">
        <v>55</v>
      </c>
      <c r="B21" t="s">
        <v>53</v>
      </c>
      <c r="E21" s="32" t="s">
        <v>54</v>
      </c>
    </row>
    <row r="22" spans="1:5" x14ac:dyDescent="0.25">
      <c r="A22" t="s">
        <v>57</v>
      </c>
      <c r="B22" t="s">
        <v>56</v>
      </c>
      <c r="E22" s="32" t="s">
        <v>54</v>
      </c>
    </row>
    <row r="23" spans="1:5" x14ac:dyDescent="0.25">
      <c r="A23" t="s">
        <v>59</v>
      </c>
      <c r="B23" t="s">
        <v>58</v>
      </c>
      <c r="E23" s="32" t="s">
        <v>54</v>
      </c>
    </row>
    <row r="24" spans="1:5" x14ac:dyDescent="0.25">
      <c r="A24" t="s">
        <v>61</v>
      </c>
      <c r="B24" t="s">
        <v>60</v>
      </c>
      <c r="E24" s="32" t="s">
        <v>54</v>
      </c>
    </row>
    <row r="25" spans="1:5" x14ac:dyDescent="0.25">
      <c r="A25" t="s">
        <v>137</v>
      </c>
      <c r="B25" t="s">
        <v>136</v>
      </c>
      <c r="E25" s="32" t="s">
        <v>54</v>
      </c>
    </row>
    <row r="26" spans="1:5" x14ac:dyDescent="0.25">
      <c r="A26" t="s">
        <v>64</v>
      </c>
      <c r="B26" t="s">
        <v>62</v>
      </c>
      <c r="E26" s="32" t="s">
        <v>63</v>
      </c>
    </row>
    <row r="27" spans="1:5" x14ac:dyDescent="0.25">
      <c r="A27" t="s">
        <v>66</v>
      </c>
      <c r="B27" t="s">
        <v>65</v>
      </c>
      <c r="E27" s="32" t="s">
        <v>63</v>
      </c>
    </row>
    <row r="28" spans="1:5" x14ac:dyDescent="0.25">
      <c r="A28" t="s">
        <v>68</v>
      </c>
      <c r="B28" t="s">
        <v>67</v>
      </c>
      <c r="E28" s="32" t="s">
        <v>63</v>
      </c>
    </row>
    <row r="29" spans="1:5" x14ac:dyDescent="0.25">
      <c r="A29" t="s">
        <v>70</v>
      </c>
      <c r="B29" t="s">
        <v>69</v>
      </c>
      <c r="E29" s="32" t="s">
        <v>63</v>
      </c>
    </row>
    <row r="30" spans="1:5" x14ac:dyDescent="0.25">
      <c r="A30" t="s">
        <v>72</v>
      </c>
      <c r="B30" t="s">
        <v>71</v>
      </c>
      <c r="E30" s="32" t="s">
        <v>203</v>
      </c>
    </row>
    <row r="31" spans="1:5" x14ac:dyDescent="0.25">
      <c r="A31" t="s">
        <v>74</v>
      </c>
      <c r="B31" t="s">
        <v>73</v>
      </c>
      <c r="E31" s="32" t="s">
        <v>203</v>
      </c>
    </row>
    <row r="32" spans="1:5" x14ac:dyDescent="0.25">
      <c r="A32" t="s">
        <v>76</v>
      </c>
      <c r="B32" t="s">
        <v>75</v>
      </c>
      <c r="E32" s="32" t="s">
        <v>203</v>
      </c>
    </row>
    <row r="33" spans="1:5" x14ac:dyDescent="0.25">
      <c r="A33" t="s">
        <v>78</v>
      </c>
      <c r="B33" t="s">
        <v>77</v>
      </c>
      <c r="E33" s="32" t="s">
        <v>203</v>
      </c>
    </row>
    <row r="34" spans="1:5" x14ac:dyDescent="0.25">
      <c r="A34" t="s">
        <v>11</v>
      </c>
      <c r="B34" t="s">
        <v>79</v>
      </c>
      <c r="E34" t="s">
        <v>11</v>
      </c>
    </row>
    <row r="35" spans="1:5" x14ac:dyDescent="0.25">
      <c r="A35" t="s">
        <v>21</v>
      </c>
      <c r="B35" t="s">
        <v>80</v>
      </c>
      <c r="E35" t="s">
        <v>21</v>
      </c>
    </row>
    <row r="36" spans="1:5" x14ac:dyDescent="0.25">
      <c r="A36" t="s">
        <v>204</v>
      </c>
      <c r="B36" t="s">
        <v>201</v>
      </c>
      <c r="E36" t="s">
        <v>204</v>
      </c>
    </row>
    <row r="37" spans="1:5" x14ac:dyDescent="0.25">
      <c r="A37" t="s">
        <v>43</v>
      </c>
      <c r="B37" t="s">
        <v>81</v>
      </c>
      <c r="E37" t="s">
        <v>43</v>
      </c>
    </row>
    <row r="38" spans="1:5" x14ac:dyDescent="0.25">
      <c r="A38" t="s">
        <v>54</v>
      </c>
      <c r="B38" t="s">
        <v>82</v>
      </c>
      <c r="E38" t="s">
        <v>54</v>
      </c>
    </row>
    <row r="39" spans="1:5" x14ac:dyDescent="0.25">
      <c r="A39" t="s">
        <v>63</v>
      </c>
      <c r="B39" t="s">
        <v>83</v>
      </c>
      <c r="E39" t="s">
        <v>63</v>
      </c>
    </row>
    <row r="40" spans="1:5" x14ac:dyDescent="0.25">
      <c r="A40" t="s">
        <v>203</v>
      </c>
      <c r="B40" t="s">
        <v>84</v>
      </c>
      <c r="E40" t="s">
        <v>203</v>
      </c>
    </row>
  </sheetData>
  <autoFilter ref="A1:E40" xr:uid="{00000000-0009-0000-0000-000003000000}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AC154"/>
  <sheetViews>
    <sheetView topLeftCell="A104" workbookViewId="0">
      <selection activeCell="D112" sqref="D112:AC146"/>
    </sheetView>
  </sheetViews>
  <sheetFormatPr defaultRowHeight="15" x14ac:dyDescent="0.25"/>
  <cols>
    <col min="1" max="1" width="9.140625" style="78"/>
    <col min="2" max="3" width="11.85546875" style="79" customWidth="1"/>
    <col min="4" max="4" width="17.7109375" style="78" customWidth="1"/>
    <col min="5" max="5" width="2.7109375" style="78" customWidth="1"/>
    <col min="6" max="6" width="18.140625" style="78" customWidth="1"/>
    <col min="7" max="7" width="3" customWidth="1"/>
    <col min="8" max="9" width="13.7109375" customWidth="1"/>
    <col min="10" max="10" width="3" customWidth="1"/>
  </cols>
  <sheetData>
    <row r="1" spans="1:29" ht="15.75" thickBot="1" x14ac:dyDescent="0.3">
      <c r="A1" s="58" t="s">
        <v>116</v>
      </c>
      <c r="B1" s="58" t="s">
        <v>117</v>
      </c>
      <c r="C1" s="58" t="s">
        <v>118</v>
      </c>
      <c r="D1" s="59" t="s">
        <v>119</v>
      </c>
      <c r="E1" s="59" t="s">
        <v>120</v>
      </c>
      <c r="F1" s="60" t="s">
        <v>121</v>
      </c>
      <c r="G1" s="61" t="s">
        <v>120</v>
      </c>
      <c r="H1" s="61" t="s">
        <v>120</v>
      </c>
      <c r="I1" s="61" t="s">
        <v>122</v>
      </c>
      <c r="J1" s="61" t="s">
        <v>120</v>
      </c>
      <c r="K1" s="62" t="s">
        <v>123</v>
      </c>
      <c r="L1" s="62" t="s">
        <v>124</v>
      </c>
      <c r="M1" s="62" t="s">
        <v>155</v>
      </c>
      <c r="N1" s="62" t="s">
        <v>159</v>
      </c>
      <c r="O1" s="62" t="s">
        <v>163</v>
      </c>
      <c r="P1" s="62" t="s">
        <v>167</v>
      </c>
      <c r="Q1" s="62" t="s">
        <v>158</v>
      </c>
      <c r="R1" s="62" t="s">
        <v>162</v>
      </c>
      <c r="S1" s="62" t="s">
        <v>166</v>
      </c>
      <c r="T1" s="62" t="s">
        <v>170</v>
      </c>
      <c r="U1" s="62" t="s">
        <v>157</v>
      </c>
      <c r="V1" s="62" t="s">
        <v>161</v>
      </c>
      <c r="W1" s="62" t="s">
        <v>165</v>
      </c>
      <c r="X1" s="62" t="s">
        <v>169</v>
      </c>
      <c r="Y1" s="62" t="s">
        <v>156</v>
      </c>
      <c r="Z1" s="62" t="s">
        <v>160</v>
      </c>
      <c r="AA1" s="62" t="s">
        <v>164</v>
      </c>
      <c r="AB1" s="62" t="s">
        <v>168</v>
      </c>
      <c r="AC1" s="62" t="s">
        <v>125</v>
      </c>
    </row>
    <row r="2" spans="1:29" ht="15.75" thickBot="1" x14ac:dyDescent="0.3">
      <c r="A2" s="63"/>
      <c r="B2" s="63"/>
      <c r="C2" s="63"/>
      <c r="D2" s="64"/>
      <c r="E2" s="64"/>
      <c r="F2" s="65" t="s">
        <v>126</v>
      </c>
      <c r="G2" s="64"/>
      <c r="H2" s="3" t="s">
        <v>127</v>
      </c>
      <c r="I2" s="3" t="s">
        <v>128</v>
      </c>
      <c r="J2" s="64"/>
      <c r="K2" s="64"/>
      <c r="L2" s="64" t="s">
        <v>129</v>
      </c>
      <c r="M2" s="66" t="str">
        <f t="shared" ref="M2:AC2" si="0">TRIM(MID(M4,2,FIND($I$2,M4)-2))</f>
        <v>M18-Q1</v>
      </c>
      <c r="N2" s="66" t="str">
        <f t="shared" si="0"/>
        <v>M18-Q2</v>
      </c>
      <c r="O2" s="66" t="str">
        <f t="shared" si="0"/>
        <v>M18-Q3</v>
      </c>
      <c r="P2" s="66" t="str">
        <f t="shared" si="0"/>
        <v>M18-Q4</v>
      </c>
      <c r="Q2" s="66" t="str">
        <f t="shared" si="0"/>
        <v>M19-Q1</v>
      </c>
      <c r="R2" s="66" t="str">
        <f t="shared" si="0"/>
        <v>M19-Q2</v>
      </c>
      <c r="S2" s="66" t="str">
        <f t="shared" si="0"/>
        <v>M19-Q3</v>
      </c>
      <c r="T2" s="66" t="str">
        <f t="shared" si="0"/>
        <v>M19-Q4</v>
      </c>
      <c r="U2" s="66" t="str">
        <f t="shared" si="0"/>
        <v>M21-Q1</v>
      </c>
      <c r="V2" s="66" t="str">
        <f t="shared" si="0"/>
        <v>M21-Q2</v>
      </c>
      <c r="W2" s="66" t="str">
        <f t="shared" si="0"/>
        <v>M21-Q3</v>
      </c>
      <c r="X2" s="66" t="str">
        <f t="shared" si="0"/>
        <v>M21-Q4</v>
      </c>
      <c r="Y2" s="66" t="str">
        <f t="shared" si="0"/>
        <v>M23-Q1</v>
      </c>
      <c r="Z2" s="66" t="str">
        <f t="shared" si="0"/>
        <v>M23-Q2</v>
      </c>
      <c r="AA2" s="66" t="str">
        <f t="shared" si="0"/>
        <v>M23-Q3</v>
      </c>
      <c r="AB2" s="66" t="str">
        <f t="shared" si="0"/>
        <v>M23-Q4</v>
      </c>
      <c r="AC2" s="66" t="str">
        <f t="shared" si="0"/>
        <v>00-00</v>
      </c>
    </row>
    <row r="3" spans="1:29" s="73" customFormat="1" ht="76.5" customHeight="1" thickBot="1" x14ac:dyDescent="0.3">
      <c r="A3" s="67"/>
      <c r="B3" s="67"/>
      <c r="C3" s="68"/>
      <c r="D3" s="69" t="s">
        <v>130</v>
      </c>
      <c r="E3" s="70"/>
      <c r="F3" s="70" t="s">
        <v>131</v>
      </c>
      <c r="G3" s="69"/>
      <c r="H3" s="71" t="s">
        <v>132</v>
      </c>
      <c r="I3" s="69"/>
      <c r="J3" s="69"/>
      <c r="K3" s="69"/>
      <c r="L3" s="69" t="s">
        <v>133</v>
      </c>
      <c r="M3" s="72" t="str">
        <f t="shared" ref="M3:AC3" si="1">TRIM(MID(M4,FIND($I$2,M4)+2,LEN(M4)))</f>
        <v>- Wound Infection (Q1)</v>
      </c>
      <c r="N3" s="72" t="str">
        <f t="shared" si="1"/>
        <v>- Wound Infection (Q2)</v>
      </c>
      <c r="O3" s="72" t="str">
        <f t="shared" si="1"/>
        <v>- Wound Infection (Q3)</v>
      </c>
      <c r="P3" s="72" t="str">
        <f t="shared" si="1"/>
        <v>- Wound Infection (Q4)</v>
      </c>
      <c r="Q3" s="72" t="str">
        <f t="shared" si="1"/>
        <v>- Ref to Tissue Viability (Q1)</v>
      </c>
      <c r="R3" s="72" t="str">
        <f t="shared" si="1"/>
        <v>- Ref to Tissue Viability (Q2)</v>
      </c>
      <c r="S3" s="72" t="str">
        <f t="shared" si="1"/>
        <v>- Ref to Tissue Viability (Q3)</v>
      </c>
      <c r="T3" s="72" t="str">
        <f t="shared" si="1"/>
        <v>- Ref to Tissue Viability (Q4)</v>
      </c>
      <c r="U3" s="72" t="str">
        <f t="shared" si="1"/>
        <v>- Patients receiving surgical aftercare (Q1)</v>
      </c>
      <c r="V3" s="72" t="str">
        <f t="shared" si="1"/>
        <v>- Patients receiving surgical aftercare (Q2)</v>
      </c>
      <c r="W3" s="72" t="str">
        <f t="shared" si="1"/>
        <v>- Patients receiving surgical aftercare (Q3)</v>
      </c>
      <c r="X3" s="72" t="str">
        <f t="shared" si="1"/>
        <v>- Patients receiving surgical aftercare (Q4)</v>
      </c>
      <c r="Y3" s="72" t="str">
        <f t="shared" si="1"/>
        <v>- Patients with Wound(s) Healing Badly in (Q1)</v>
      </c>
      <c r="Z3" s="72" t="str">
        <f t="shared" si="1"/>
        <v>- Patients with Wound(s) Healing Badly in (Q2)</v>
      </c>
      <c r="AA3" s="72" t="str">
        <f t="shared" si="1"/>
        <v>- Patients with Wound(s) Healing Badly in (Q3)</v>
      </c>
      <c r="AB3" s="72" t="str">
        <f t="shared" si="1"/>
        <v>- Patients with Wound(s) Healing Badly in (Q4)</v>
      </c>
      <c r="AC3" s="72" t="str">
        <f t="shared" si="1"/>
        <v>Listsize</v>
      </c>
    </row>
    <row r="4" spans="1:29" x14ac:dyDescent="0.25">
      <c r="A4" t="str">
        <f ca="1">VLOOKUP(B4,CONTROL!$G$2:$H$5,2,0)</f>
        <v>Q1</v>
      </c>
      <c r="B4" s="74">
        <f ca="1">IF(F4="Last Run:", OFFSET(F4,3,0),B3)</f>
        <v>44378</v>
      </c>
      <c r="C4" s="75" t="e">
        <f>VLOOKUP(K4,PRACTICE!$A$1:$E$41,5,0)</f>
        <v>#N/A</v>
      </c>
      <c r="D4" t="s">
        <v>175</v>
      </c>
      <c r="E4"/>
      <c r="F4" t="s">
        <v>176</v>
      </c>
      <c r="H4" t="s">
        <v>178</v>
      </c>
      <c r="I4">
        <v>375809</v>
      </c>
      <c r="L4" t="s">
        <v>182</v>
      </c>
      <c r="M4" t="s">
        <v>183</v>
      </c>
      <c r="N4" t="s">
        <v>184</v>
      </c>
      <c r="O4" t="s">
        <v>185</v>
      </c>
      <c r="P4" t="s">
        <v>186</v>
      </c>
      <c r="Q4" t="s">
        <v>187</v>
      </c>
      <c r="R4" t="s">
        <v>188</v>
      </c>
      <c r="S4" t="s">
        <v>189</v>
      </c>
      <c r="T4" t="s">
        <v>190</v>
      </c>
      <c r="U4" t="s">
        <v>191</v>
      </c>
      <c r="V4" t="s">
        <v>192</v>
      </c>
      <c r="W4" t="s">
        <v>193</v>
      </c>
      <c r="X4" t="s">
        <v>194</v>
      </c>
      <c r="Y4" t="s">
        <v>195</v>
      </c>
      <c r="Z4" t="s">
        <v>196</v>
      </c>
      <c r="AA4" t="s">
        <v>197</v>
      </c>
      <c r="AB4" t="s">
        <v>198</v>
      </c>
      <c r="AC4" t="s">
        <v>199</v>
      </c>
    </row>
    <row r="5" spans="1:29" x14ac:dyDescent="0.25">
      <c r="A5" t="str">
        <f ca="1">VLOOKUP(B5,CONTROL!$G$2:$H$5,2,0)</f>
        <v>Q1</v>
      </c>
      <c r="B5" s="74">
        <f t="shared" ref="B5:B68" ca="1" si="2">IF(F5="Last Run:", OFFSET(F5,3,0),B4)</f>
        <v>44378</v>
      </c>
      <c r="C5" s="75" t="e">
        <f>VLOOKUP(K5,PRACTICE!$A$1:$E$41,5,0)</f>
        <v>#N/A</v>
      </c>
      <c r="D5"/>
      <c r="E5"/>
      <c r="F5" s="76">
        <v>44392.568055555559</v>
      </c>
      <c r="H5" t="s">
        <v>179</v>
      </c>
      <c r="I5">
        <v>197051</v>
      </c>
      <c r="K5" t="s">
        <v>181</v>
      </c>
    </row>
    <row r="6" spans="1:29" x14ac:dyDescent="0.25">
      <c r="A6" t="str">
        <f ca="1">VLOOKUP(B6,CONTROL!$G$2:$H$5,2,0)</f>
        <v>Q1</v>
      </c>
      <c r="B6" s="74">
        <f t="shared" ca="1" si="2"/>
        <v>44378</v>
      </c>
      <c r="C6" s="75" t="str">
        <f>VLOOKUP(K6,PRACTICE!$A$1:$E$41,5,0)</f>
        <v>NW2</v>
      </c>
      <c r="D6"/>
      <c r="E6"/>
      <c r="F6" t="s">
        <v>177</v>
      </c>
      <c r="H6" t="s">
        <v>180</v>
      </c>
      <c r="I6">
        <v>178758</v>
      </c>
      <c r="K6" t="s">
        <v>28</v>
      </c>
      <c r="M6">
        <v>1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7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9401</v>
      </c>
    </row>
    <row r="7" spans="1:29" x14ac:dyDescent="0.25">
      <c r="A7" t="str">
        <f ca="1">VLOOKUP(B7,CONTROL!$G$2:$H$5,2,0)</f>
        <v>Q1</v>
      </c>
      <c r="B7" s="74">
        <f t="shared" ca="1" si="2"/>
        <v>44378</v>
      </c>
      <c r="C7" s="75" t="str">
        <f>VLOOKUP(K7,PRACTICE!$A$1:$E$41,5,0)</f>
        <v>NW1</v>
      </c>
      <c r="D7"/>
      <c r="E7"/>
      <c r="F7" s="77">
        <v>44378</v>
      </c>
      <c r="K7" t="s">
        <v>14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18</v>
      </c>
      <c r="V7">
        <v>0</v>
      </c>
      <c r="W7">
        <v>0</v>
      </c>
      <c r="X7">
        <v>0</v>
      </c>
      <c r="Y7">
        <v>5</v>
      </c>
      <c r="Z7">
        <v>0</v>
      </c>
      <c r="AA7">
        <v>0</v>
      </c>
      <c r="AB7">
        <v>0</v>
      </c>
      <c r="AC7">
        <v>12510</v>
      </c>
    </row>
    <row r="8" spans="1:29" x14ac:dyDescent="0.25">
      <c r="A8" t="str">
        <f ca="1">VLOOKUP(B8,CONTROL!$G$2:$H$5,2,0)</f>
        <v>Q1</v>
      </c>
      <c r="B8" s="74">
        <f t="shared" ca="1" si="2"/>
        <v>44378</v>
      </c>
      <c r="C8" s="75" t="str">
        <f>VLOOKUP(K8,PRACTICE!$A$1:$E$41,5,0)</f>
        <v>NW7</v>
      </c>
      <c r="D8"/>
      <c r="E8"/>
      <c r="F8"/>
      <c r="K8" t="s">
        <v>70</v>
      </c>
      <c r="M8">
        <v>1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9</v>
      </c>
      <c r="V8">
        <v>0</v>
      </c>
      <c r="W8">
        <v>0</v>
      </c>
      <c r="X8">
        <v>0</v>
      </c>
      <c r="Y8">
        <v>2</v>
      </c>
      <c r="Z8">
        <v>0</v>
      </c>
      <c r="AA8">
        <v>0</v>
      </c>
      <c r="AB8">
        <v>0</v>
      </c>
      <c r="AC8">
        <v>11653</v>
      </c>
    </row>
    <row r="9" spans="1:29" x14ac:dyDescent="0.25">
      <c r="A9" t="str">
        <f ca="1">VLOOKUP(B9,CONTROL!$G$2:$H$5,2,0)</f>
        <v>Q1</v>
      </c>
      <c r="B9" s="74">
        <f t="shared" ca="1" si="2"/>
        <v>44378</v>
      </c>
      <c r="C9" s="75" t="str">
        <f>VLOOKUP(K9,PRACTICE!$A$1:$E$41,5,0)</f>
        <v>NW5</v>
      </c>
      <c r="D9"/>
      <c r="E9"/>
      <c r="F9"/>
      <c r="K9" t="s">
        <v>48</v>
      </c>
      <c r="M9">
        <v>1</v>
      </c>
      <c r="N9">
        <v>0</v>
      </c>
      <c r="O9">
        <v>0</v>
      </c>
      <c r="P9">
        <v>0</v>
      </c>
      <c r="Q9">
        <v>1</v>
      </c>
      <c r="R9">
        <v>0</v>
      </c>
      <c r="S9">
        <v>0</v>
      </c>
      <c r="T9">
        <v>0</v>
      </c>
      <c r="U9">
        <v>5</v>
      </c>
      <c r="V9">
        <v>0</v>
      </c>
      <c r="W9">
        <v>0</v>
      </c>
      <c r="X9">
        <v>0</v>
      </c>
      <c r="Y9">
        <v>2</v>
      </c>
      <c r="Z9">
        <v>0</v>
      </c>
      <c r="AA9">
        <v>0</v>
      </c>
      <c r="AB9">
        <v>0</v>
      </c>
      <c r="AC9">
        <v>3727</v>
      </c>
    </row>
    <row r="10" spans="1:29" x14ac:dyDescent="0.25">
      <c r="A10" t="str">
        <f ca="1">VLOOKUP(B10,CONTROL!$G$2:$H$5,2,0)</f>
        <v>Q1</v>
      </c>
      <c r="B10" s="74">
        <f t="shared" ca="1" si="2"/>
        <v>44378</v>
      </c>
      <c r="C10" s="75" t="str">
        <f>VLOOKUP(K10,PRACTICE!$A$1:$E$41,5,0)</f>
        <v>NW3&amp;4</v>
      </c>
      <c r="D10"/>
      <c r="E10"/>
      <c r="F10"/>
      <c r="K10" t="s">
        <v>38</v>
      </c>
      <c r="M10">
        <v>3</v>
      </c>
      <c r="N10">
        <v>0</v>
      </c>
      <c r="O10">
        <v>0</v>
      </c>
      <c r="P10">
        <v>0</v>
      </c>
      <c r="Q10">
        <v>1</v>
      </c>
      <c r="R10">
        <v>0</v>
      </c>
      <c r="S10">
        <v>0</v>
      </c>
      <c r="T10">
        <v>0</v>
      </c>
      <c r="U10">
        <v>18</v>
      </c>
      <c r="V10">
        <v>0</v>
      </c>
      <c r="W10">
        <v>0</v>
      </c>
      <c r="X10">
        <v>0</v>
      </c>
      <c r="Y10">
        <v>2</v>
      </c>
      <c r="Z10">
        <v>0</v>
      </c>
      <c r="AA10">
        <v>0</v>
      </c>
      <c r="AB10">
        <v>0</v>
      </c>
      <c r="AC10">
        <v>14304</v>
      </c>
    </row>
    <row r="11" spans="1:29" x14ac:dyDescent="0.25">
      <c r="A11" t="str">
        <f ca="1">VLOOKUP(B11,CONTROL!$G$2:$H$5,2,0)</f>
        <v>Q1</v>
      </c>
      <c r="B11" s="74">
        <f t="shared" ca="1" si="2"/>
        <v>44378</v>
      </c>
      <c r="C11" s="75" t="str">
        <f>VLOOKUP(K11,PRACTICE!$A$1:$E$41,5,0)</f>
        <v>NW5</v>
      </c>
      <c r="D11"/>
      <c r="E11"/>
      <c r="F11"/>
      <c r="K11" t="s">
        <v>46</v>
      </c>
      <c r="M11">
        <v>1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30</v>
      </c>
      <c r="V11">
        <v>0</v>
      </c>
      <c r="W11">
        <v>0</v>
      </c>
      <c r="X11">
        <v>0</v>
      </c>
      <c r="Y11">
        <v>3</v>
      </c>
      <c r="Z11">
        <v>0</v>
      </c>
      <c r="AA11">
        <v>0</v>
      </c>
      <c r="AB11">
        <v>0</v>
      </c>
      <c r="AC11">
        <v>13430</v>
      </c>
    </row>
    <row r="12" spans="1:29" x14ac:dyDescent="0.25">
      <c r="A12" t="str">
        <f ca="1">VLOOKUP(B12,CONTROL!$G$2:$H$5,2,0)</f>
        <v>Q1</v>
      </c>
      <c r="B12" s="74">
        <f t="shared" ca="1" si="2"/>
        <v>44378</v>
      </c>
      <c r="C12" s="75" t="str">
        <f>VLOOKUP(K12,PRACTICE!$A$1:$E$41,5,0)</f>
        <v>NW3&amp;4</v>
      </c>
      <c r="D12"/>
      <c r="E12"/>
      <c r="F12"/>
      <c r="K12" t="s">
        <v>32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9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27605</v>
      </c>
    </row>
    <row r="13" spans="1:29" x14ac:dyDescent="0.25">
      <c r="A13" t="str">
        <f ca="1">VLOOKUP(B13,CONTROL!$G$2:$H$5,2,0)</f>
        <v>Q1</v>
      </c>
      <c r="B13" s="74">
        <f t="shared" ca="1" si="2"/>
        <v>44378</v>
      </c>
      <c r="C13" s="75" t="str">
        <f>VLOOKUP(K13,PRACTICE!$A$1:$E$41,5,0)</f>
        <v>NW5</v>
      </c>
      <c r="D13"/>
      <c r="E13"/>
      <c r="F13"/>
      <c r="K13" t="s">
        <v>44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1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7680</v>
      </c>
    </row>
    <row r="14" spans="1:29" x14ac:dyDescent="0.25">
      <c r="A14" t="str">
        <f ca="1">VLOOKUP(B14,CONTROL!$G$2:$H$5,2,0)</f>
        <v>Q1</v>
      </c>
      <c r="B14" s="74">
        <f t="shared" ca="1" si="2"/>
        <v>44378</v>
      </c>
      <c r="C14" s="75" t="e">
        <f>VLOOKUP(K14,PRACTICE!$A$1:$E$41,5,0)</f>
        <v>#N/A</v>
      </c>
      <c r="D14"/>
      <c r="E14"/>
      <c r="F14"/>
      <c r="K14" t="s">
        <v>31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5</v>
      </c>
      <c r="V14">
        <v>0</v>
      </c>
      <c r="W14">
        <v>0</v>
      </c>
      <c r="X14">
        <v>0</v>
      </c>
      <c r="Y14">
        <v>2</v>
      </c>
      <c r="Z14">
        <v>0</v>
      </c>
      <c r="AA14">
        <v>0</v>
      </c>
      <c r="AB14">
        <v>0</v>
      </c>
      <c r="AC14">
        <v>3361</v>
      </c>
    </row>
    <row r="15" spans="1:29" x14ac:dyDescent="0.25">
      <c r="A15" t="str">
        <f ca="1">VLOOKUP(B15,CONTROL!$G$2:$H$5,2,0)</f>
        <v>Q1</v>
      </c>
      <c r="B15" s="74">
        <f t="shared" ca="1" si="2"/>
        <v>44378</v>
      </c>
      <c r="C15" s="75" t="str">
        <f>VLOOKUP(K15,PRACTICE!$A$1:$E$41,5,0)</f>
        <v>NW1</v>
      </c>
      <c r="D15"/>
      <c r="E15"/>
      <c r="F15"/>
      <c r="K15" t="s">
        <v>19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5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7755</v>
      </c>
    </row>
    <row r="16" spans="1:29" x14ac:dyDescent="0.25">
      <c r="A16" t="str">
        <f ca="1">VLOOKUP(B16,CONTROL!$G$2:$H$5,2,0)</f>
        <v>Q1</v>
      </c>
      <c r="B16" s="74">
        <f t="shared" ca="1" si="2"/>
        <v>44378</v>
      </c>
      <c r="C16" s="75" t="str">
        <f>VLOOKUP(K16,PRACTICE!$A$1:$E$41,5,0)</f>
        <v>NW7</v>
      </c>
      <c r="D16"/>
      <c r="E16"/>
      <c r="F16"/>
      <c r="K16" t="s">
        <v>64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9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11579</v>
      </c>
    </row>
    <row r="17" spans="1:29" x14ac:dyDescent="0.25">
      <c r="A17" t="str">
        <f ca="1">VLOOKUP(B17,CONTROL!$G$2:$H$5,2,0)</f>
        <v>Q1</v>
      </c>
      <c r="B17" s="74">
        <f t="shared" ca="1" si="2"/>
        <v>44378</v>
      </c>
      <c r="C17" s="75" t="str">
        <f>VLOOKUP(K17,PRACTICE!$A$1:$E$41,5,0)</f>
        <v>NW5</v>
      </c>
      <c r="D17"/>
      <c r="E17"/>
      <c r="F17"/>
      <c r="K17" t="s">
        <v>50</v>
      </c>
      <c r="M17">
        <v>1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4</v>
      </c>
      <c r="V17">
        <v>0</v>
      </c>
      <c r="W17">
        <v>0</v>
      </c>
      <c r="X17">
        <v>0</v>
      </c>
      <c r="Y17">
        <v>2</v>
      </c>
      <c r="Z17">
        <v>0</v>
      </c>
      <c r="AA17">
        <v>0</v>
      </c>
      <c r="AB17">
        <v>0</v>
      </c>
      <c r="AC17">
        <v>4145</v>
      </c>
    </row>
    <row r="18" spans="1:29" x14ac:dyDescent="0.25">
      <c r="A18" t="str">
        <f ca="1">VLOOKUP(B18,CONTROL!$G$2:$H$5,2,0)</f>
        <v>Q1</v>
      </c>
      <c r="B18" s="74">
        <f t="shared" ca="1" si="2"/>
        <v>44378</v>
      </c>
      <c r="C18" s="75" t="str">
        <f>VLOOKUP(K18,PRACTICE!$A$1:$E$41,5,0)</f>
        <v>NW7</v>
      </c>
      <c r="D18"/>
      <c r="E18"/>
      <c r="F18"/>
      <c r="K18" t="s">
        <v>66</v>
      </c>
      <c r="M18">
        <v>6</v>
      </c>
      <c r="N18">
        <v>0</v>
      </c>
      <c r="O18">
        <v>0</v>
      </c>
      <c r="P18">
        <v>0</v>
      </c>
      <c r="Q18">
        <v>2</v>
      </c>
      <c r="R18">
        <v>0</v>
      </c>
      <c r="S18">
        <v>0</v>
      </c>
      <c r="T18">
        <v>0</v>
      </c>
      <c r="U18">
        <v>25</v>
      </c>
      <c r="V18">
        <v>0</v>
      </c>
      <c r="W18">
        <v>0</v>
      </c>
      <c r="X18">
        <v>0</v>
      </c>
      <c r="Y18">
        <v>7</v>
      </c>
      <c r="Z18">
        <v>0</v>
      </c>
      <c r="AA18">
        <v>0</v>
      </c>
      <c r="AB18">
        <v>0</v>
      </c>
      <c r="AC18">
        <v>15341</v>
      </c>
    </row>
    <row r="19" spans="1:29" x14ac:dyDescent="0.25">
      <c r="A19" t="str">
        <f ca="1">VLOOKUP(B19,CONTROL!$G$2:$H$5,2,0)</f>
        <v>Q1</v>
      </c>
      <c r="B19" s="74">
        <f t="shared" ca="1" si="2"/>
        <v>44378</v>
      </c>
      <c r="C19" s="75" t="str">
        <f>VLOOKUP(K19,PRACTICE!$A$1:$E$41,5,0)</f>
        <v>NW3&amp;4</v>
      </c>
      <c r="D19"/>
      <c r="E19"/>
      <c r="F19"/>
      <c r="K19" t="s">
        <v>36</v>
      </c>
      <c r="M19">
        <v>4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17</v>
      </c>
      <c r="V19">
        <v>0</v>
      </c>
      <c r="W19">
        <v>0</v>
      </c>
      <c r="X19">
        <v>0</v>
      </c>
      <c r="Y19">
        <v>1</v>
      </c>
      <c r="Z19">
        <v>0</v>
      </c>
      <c r="AA19">
        <v>0</v>
      </c>
      <c r="AB19">
        <v>0</v>
      </c>
      <c r="AC19">
        <v>11734</v>
      </c>
    </row>
    <row r="20" spans="1:29" x14ac:dyDescent="0.25">
      <c r="A20" t="str">
        <f ca="1">VLOOKUP(B20,CONTROL!$G$2:$H$5,2,0)</f>
        <v>Q1</v>
      </c>
      <c r="B20" s="74">
        <f t="shared" ca="1" si="2"/>
        <v>44378</v>
      </c>
      <c r="C20" s="75" t="str">
        <f>VLOOKUP(K20,PRACTICE!$A$1:$E$41,5,0)</f>
        <v>NW2</v>
      </c>
      <c r="D20"/>
      <c r="E20"/>
      <c r="F20"/>
      <c r="K20" t="s">
        <v>22</v>
      </c>
      <c r="M20">
        <v>1</v>
      </c>
      <c r="N20">
        <v>0</v>
      </c>
      <c r="O20">
        <v>0</v>
      </c>
      <c r="P20">
        <v>0</v>
      </c>
      <c r="Q20">
        <v>1</v>
      </c>
      <c r="R20">
        <v>0</v>
      </c>
      <c r="S20">
        <v>0</v>
      </c>
      <c r="T20">
        <v>0</v>
      </c>
      <c r="U20">
        <v>20</v>
      </c>
      <c r="V20">
        <v>0</v>
      </c>
      <c r="W20">
        <v>0</v>
      </c>
      <c r="X20">
        <v>0</v>
      </c>
      <c r="Y20">
        <v>2</v>
      </c>
      <c r="Z20">
        <v>0</v>
      </c>
      <c r="AA20">
        <v>0</v>
      </c>
      <c r="AB20">
        <v>0</v>
      </c>
      <c r="AC20">
        <v>14245</v>
      </c>
    </row>
    <row r="21" spans="1:29" x14ac:dyDescent="0.25">
      <c r="A21" t="str">
        <f ca="1">VLOOKUP(B21,CONTROL!$G$2:$H$5,2,0)</f>
        <v>Q1</v>
      </c>
      <c r="B21" s="74">
        <f t="shared" ca="1" si="2"/>
        <v>44378</v>
      </c>
      <c r="C21" s="75" t="str">
        <f>VLOOKUP(K21,PRACTICE!$A$1:$E$41,5,0)</f>
        <v>NW1</v>
      </c>
      <c r="D21"/>
      <c r="E21"/>
      <c r="F21"/>
      <c r="K21" t="s">
        <v>12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13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9492</v>
      </c>
    </row>
    <row r="22" spans="1:29" x14ac:dyDescent="0.25">
      <c r="A22" t="str">
        <f ca="1">VLOOKUP(B22,CONTROL!$G$2:$H$5,2,0)</f>
        <v>Q1</v>
      </c>
      <c r="B22" s="74">
        <f t="shared" ca="1" si="2"/>
        <v>44378</v>
      </c>
      <c r="C22" s="75" t="str">
        <f>VLOOKUP(K22,PRACTICE!$A$1:$E$41,5,0)</f>
        <v>NW3&amp;4</v>
      </c>
      <c r="D22"/>
      <c r="E22"/>
      <c r="F22"/>
      <c r="K22" t="s">
        <v>30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15</v>
      </c>
      <c r="V22">
        <v>0</v>
      </c>
      <c r="W22">
        <v>0</v>
      </c>
      <c r="X22">
        <v>0</v>
      </c>
      <c r="Y22">
        <v>6</v>
      </c>
      <c r="Z22">
        <v>0</v>
      </c>
      <c r="AA22">
        <v>0</v>
      </c>
      <c r="AB22">
        <v>0</v>
      </c>
      <c r="AC22">
        <v>9656</v>
      </c>
    </row>
    <row r="23" spans="1:29" x14ac:dyDescent="0.25">
      <c r="A23" t="str">
        <f ca="1">VLOOKUP(B23,CONTROL!$G$2:$H$5,2,0)</f>
        <v>Q1</v>
      </c>
      <c r="B23" s="74">
        <f t="shared" ca="1" si="2"/>
        <v>44378</v>
      </c>
      <c r="C23" s="75" t="str">
        <f>VLOOKUP(K23,PRACTICE!$A$1:$E$41,5,0)</f>
        <v>NW3&amp;4</v>
      </c>
      <c r="D23"/>
      <c r="E23"/>
      <c r="F23"/>
      <c r="K23" t="s">
        <v>34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15</v>
      </c>
      <c r="V23">
        <v>0</v>
      </c>
      <c r="W23">
        <v>0</v>
      </c>
      <c r="X23">
        <v>0</v>
      </c>
      <c r="Y23">
        <v>3</v>
      </c>
      <c r="Z23">
        <v>0</v>
      </c>
      <c r="AA23">
        <v>0</v>
      </c>
      <c r="AB23">
        <v>0</v>
      </c>
      <c r="AC23">
        <v>10084</v>
      </c>
    </row>
    <row r="24" spans="1:29" x14ac:dyDescent="0.25">
      <c r="A24" t="str">
        <f ca="1">VLOOKUP(B24,CONTROL!$G$2:$H$5,2,0)</f>
        <v>Q1</v>
      </c>
      <c r="B24" s="74">
        <f t="shared" ca="1" si="2"/>
        <v>44378</v>
      </c>
      <c r="C24" s="75" t="str">
        <f>VLOOKUP(K24,PRACTICE!$A$1:$E$41,5,0)</f>
        <v>NW6</v>
      </c>
      <c r="D24"/>
      <c r="E24"/>
      <c r="F24"/>
      <c r="K24" t="s">
        <v>59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6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5615</v>
      </c>
    </row>
    <row r="25" spans="1:29" x14ac:dyDescent="0.25">
      <c r="A25" t="str">
        <f ca="1">VLOOKUP(B25,CONTROL!$G$2:$H$5,2,0)</f>
        <v>Q1</v>
      </c>
      <c r="B25" s="74">
        <f t="shared" ca="1" si="2"/>
        <v>44378</v>
      </c>
      <c r="C25" s="75" t="str">
        <f>VLOOKUP(K25,PRACTICE!$A$1:$E$41,5,0)</f>
        <v>NW6</v>
      </c>
      <c r="D25"/>
      <c r="E25"/>
      <c r="F25"/>
      <c r="K25" t="s">
        <v>137</v>
      </c>
      <c r="M25">
        <v>2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23</v>
      </c>
      <c r="V25">
        <v>0</v>
      </c>
      <c r="W25">
        <v>0</v>
      </c>
      <c r="X25">
        <v>0</v>
      </c>
      <c r="Y25">
        <v>3</v>
      </c>
      <c r="Z25">
        <v>0</v>
      </c>
      <c r="AA25">
        <v>0</v>
      </c>
      <c r="AB25">
        <v>0</v>
      </c>
      <c r="AC25">
        <v>16253</v>
      </c>
    </row>
    <row r="26" spans="1:29" x14ac:dyDescent="0.25">
      <c r="A26" t="str">
        <f ca="1">VLOOKUP(B26,CONTROL!$G$2:$H$5,2,0)</f>
        <v>Q1</v>
      </c>
      <c r="B26" s="74">
        <f t="shared" ca="1" si="2"/>
        <v>44378</v>
      </c>
      <c r="C26" s="75" t="str">
        <f>VLOOKUP(K26,PRACTICE!$A$1:$E$41,5,0)</f>
        <v>NW1</v>
      </c>
      <c r="D26"/>
      <c r="E26"/>
      <c r="F26"/>
      <c r="K26" t="s">
        <v>16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22</v>
      </c>
      <c r="V26">
        <v>0</v>
      </c>
      <c r="W26">
        <v>0</v>
      </c>
      <c r="X26">
        <v>0</v>
      </c>
      <c r="Y26">
        <v>6</v>
      </c>
      <c r="Z26">
        <v>0</v>
      </c>
      <c r="AA26">
        <v>0</v>
      </c>
      <c r="AB26">
        <v>0</v>
      </c>
      <c r="AC26">
        <v>16237</v>
      </c>
    </row>
    <row r="27" spans="1:29" x14ac:dyDescent="0.25">
      <c r="A27" t="str">
        <f ca="1">VLOOKUP(B27,CONTROL!$G$2:$H$5,2,0)</f>
        <v>Q1</v>
      </c>
      <c r="B27" s="74">
        <f t="shared" ca="1" si="2"/>
        <v>44378</v>
      </c>
      <c r="C27" s="75" t="str">
        <f>VLOOKUP(K27,PRACTICE!$A$1:$E$41,5,0)</f>
        <v>NW8</v>
      </c>
      <c r="D27"/>
      <c r="E27"/>
      <c r="F27"/>
      <c r="K27" t="s">
        <v>76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6</v>
      </c>
      <c r="V27">
        <v>0</v>
      </c>
      <c r="W27">
        <v>0</v>
      </c>
      <c r="X27">
        <v>0</v>
      </c>
      <c r="Y27">
        <v>2</v>
      </c>
      <c r="Z27">
        <v>0</v>
      </c>
      <c r="AA27">
        <v>0</v>
      </c>
      <c r="AB27">
        <v>0</v>
      </c>
      <c r="AC27">
        <v>8931</v>
      </c>
    </row>
    <row r="28" spans="1:29" x14ac:dyDescent="0.25">
      <c r="A28" t="str">
        <f ca="1">VLOOKUP(B28,CONTROL!$G$2:$H$5,2,0)</f>
        <v>Q1</v>
      </c>
      <c r="B28" s="74">
        <f t="shared" ca="1" si="2"/>
        <v>44378</v>
      </c>
      <c r="C28" s="75" t="str">
        <f>VLOOKUP(K28,PRACTICE!$A$1:$E$41,5,0)</f>
        <v>NW8</v>
      </c>
      <c r="D28"/>
      <c r="E28"/>
      <c r="F28"/>
      <c r="K28" t="s">
        <v>74</v>
      </c>
      <c r="M28">
        <v>3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4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9763</v>
      </c>
    </row>
    <row r="29" spans="1:29" x14ac:dyDescent="0.25">
      <c r="A29" t="str">
        <f ca="1">VLOOKUP(B29,CONTROL!$G$2:$H$5,2,0)</f>
        <v>Q1</v>
      </c>
      <c r="B29" s="74">
        <f t="shared" ca="1" si="2"/>
        <v>44378</v>
      </c>
      <c r="C29" s="75" t="str">
        <f>VLOOKUP(K29,PRACTICE!$A$1:$E$41,5,0)</f>
        <v>NW6</v>
      </c>
      <c r="D29"/>
      <c r="E29"/>
      <c r="F29"/>
      <c r="K29" t="s">
        <v>55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3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4109</v>
      </c>
    </row>
    <row r="30" spans="1:29" x14ac:dyDescent="0.25">
      <c r="A30" t="str">
        <f ca="1">VLOOKUP(B30,CONTROL!$G$2:$H$5,2,0)</f>
        <v>Q1</v>
      </c>
      <c r="B30" s="74">
        <f t="shared" ca="1" si="2"/>
        <v>44378</v>
      </c>
      <c r="C30" s="75" t="e">
        <f>VLOOKUP(K30,PRACTICE!$A$1:$E$41,5,0)</f>
        <v>#N/A</v>
      </c>
      <c r="D30"/>
      <c r="E30"/>
      <c r="F30"/>
      <c r="K30" t="s">
        <v>41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2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11937</v>
      </c>
    </row>
    <row r="31" spans="1:29" x14ac:dyDescent="0.25">
      <c r="A31" t="str">
        <f ca="1">VLOOKUP(B31,CONTROL!$G$2:$H$5,2,0)</f>
        <v>Q1</v>
      </c>
      <c r="B31" s="74">
        <f t="shared" ca="1" si="2"/>
        <v>44378</v>
      </c>
      <c r="C31" s="75" t="str">
        <f>VLOOKUP(K31,PRACTICE!$A$1:$E$41,5,0)</f>
        <v>NW5</v>
      </c>
      <c r="D31"/>
      <c r="E31"/>
      <c r="F31"/>
      <c r="K31" t="s">
        <v>52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8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5798</v>
      </c>
    </row>
    <row r="32" spans="1:29" x14ac:dyDescent="0.25">
      <c r="A32" t="str">
        <f ca="1">VLOOKUP(B32,CONTROL!$G$2:$H$5,2,0)</f>
        <v>Q1</v>
      </c>
      <c r="B32" s="74">
        <f t="shared" ca="1" si="2"/>
        <v>44378</v>
      </c>
      <c r="C32" s="75" t="str">
        <f>VLOOKUP(K32,PRACTICE!$A$1:$E$41,5,0)</f>
        <v>NW7</v>
      </c>
      <c r="D32"/>
      <c r="E32"/>
      <c r="F32"/>
      <c r="K32" t="s">
        <v>68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21</v>
      </c>
      <c r="V32">
        <v>0</v>
      </c>
      <c r="W32">
        <v>0</v>
      </c>
      <c r="X32">
        <v>0</v>
      </c>
      <c r="Y32">
        <v>1</v>
      </c>
      <c r="Z32">
        <v>0</v>
      </c>
      <c r="AA32">
        <v>0</v>
      </c>
      <c r="AB32">
        <v>0</v>
      </c>
      <c r="AC32">
        <v>10615</v>
      </c>
    </row>
    <row r="33" spans="1:29" x14ac:dyDescent="0.25">
      <c r="A33" t="str">
        <f ca="1">VLOOKUP(B33,CONTROL!$G$2:$H$5,2,0)</f>
        <v>Q1</v>
      </c>
      <c r="B33" s="74">
        <f t="shared" ca="1" si="2"/>
        <v>44378</v>
      </c>
      <c r="C33" s="75" t="str">
        <f>VLOOKUP(K33,PRACTICE!$A$1:$E$41,5,0)</f>
        <v>NW8</v>
      </c>
      <c r="D33"/>
      <c r="E33"/>
      <c r="F33"/>
      <c r="K33" t="s">
        <v>72</v>
      </c>
      <c r="M33">
        <v>2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14</v>
      </c>
      <c r="V33">
        <v>0</v>
      </c>
      <c r="W33">
        <v>0</v>
      </c>
      <c r="X33">
        <v>0</v>
      </c>
      <c r="Y33">
        <v>2</v>
      </c>
      <c r="Z33">
        <v>0</v>
      </c>
      <c r="AA33">
        <v>0</v>
      </c>
      <c r="AB33">
        <v>0</v>
      </c>
      <c r="AC33">
        <v>13878</v>
      </c>
    </row>
    <row r="34" spans="1:29" x14ac:dyDescent="0.25">
      <c r="A34" t="str">
        <f ca="1">VLOOKUP(B34,CONTROL!$G$2:$H$5,2,0)</f>
        <v>Q1</v>
      </c>
      <c r="B34" s="74">
        <f t="shared" ca="1" si="2"/>
        <v>44378</v>
      </c>
      <c r="C34" s="75" t="str">
        <f>VLOOKUP(K34,PRACTICE!$A$1:$E$41,5,0)</f>
        <v>NW6</v>
      </c>
      <c r="D34"/>
      <c r="E34"/>
      <c r="F34"/>
      <c r="K34" t="s">
        <v>61</v>
      </c>
      <c r="M34">
        <v>1</v>
      </c>
      <c r="N34">
        <v>0</v>
      </c>
      <c r="O34">
        <v>0</v>
      </c>
      <c r="P34">
        <v>0</v>
      </c>
      <c r="Q34">
        <v>1</v>
      </c>
      <c r="R34">
        <v>0</v>
      </c>
      <c r="S34">
        <v>0</v>
      </c>
      <c r="T34">
        <v>0</v>
      </c>
      <c r="U34">
        <v>21</v>
      </c>
      <c r="V34">
        <v>0</v>
      </c>
      <c r="W34">
        <v>0</v>
      </c>
      <c r="X34">
        <v>0</v>
      </c>
      <c r="Y34">
        <v>7</v>
      </c>
      <c r="Z34">
        <v>0</v>
      </c>
      <c r="AA34">
        <v>0</v>
      </c>
      <c r="AB34">
        <v>0</v>
      </c>
      <c r="AC34">
        <v>15636</v>
      </c>
    </row>
    <row r="35" spans="1:29" x14ac:dyDescent="0.25">
      <c r="A35" t="str">
        <f ca="1">VLOOKUP(B35,CONTROL!$G$2:$H$5,2,0)</f>
        <v>Q1</v>
      </c>
      <c r="B35" s="74">
        <f t="shared" ca="1" si="2"/>
        <v>44378</v>
      </c>
      <c r="C35" s="75" t="str">
        <f>VLOOKUP(K35,PRACTICE!$A$1:$E$41,5,0)</f>
        <v>NW2</v>
      </c>
      <c r="D35"/>
      <c r="E35"/>
      <c r="F35"/>
      <c r="K35" t="s">
        <v>24</v>
      </c>
      <c r="M35">
        <v>1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26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14840</v>
      </c>
    </row>
    <row r="36" spans="1:29" x14ac:dyDescent="0.25">
      <c r="A36" t="str">
        <f ca="1">VLOOKUP(B36,CONTROL!$G$2:$H$5,2,0)</f>
        <v>Q1</v>
      </c>
      <c r="B36" s="74">
        <f t="shared" ca="1" si="2"/>
        <v>44378</v>
      </c>
      <c r="C36" s="75" t="str">
        <f>VLOOKUP(K36,PRACTICE!$A$1:$E$41,5,0)</f>
        <v>NW3&amp;4</v>
      </c>
      <c r="D36"/>
      <c r="E36"/>
      <c r="F36"/>
      <c r="K36" t="s">
        <v>40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3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2090</v>
      </c>
    </row>
    <row r="37" spans="1:29" x14ac:dyDescent="0.25">
      <c r="A37" t="str">
        <f ca="1">VLOOKUP(B37,CONTROL!$G$2:$H$5,2,0)</f>
        <v>Q1</v>
      </c>
      <c r="B37" s="74">
        <f t="shared" ca="1" si="2"/>
        <v>44378</v>
      </c>
      <c r="C37" s="75" t="str">
        <f>VLOOKUP(K37,PRACTICE!$A$1:$E$41,5,0)</f>
        <v>NW2</v>
      </c>
      <c r="D37"/>
      <c r="E37"/>
      <c r="F37"/>
      <c r="K37" t="s">
        <v>26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1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945</v>
      </c>
    </row>
    <row r="38" spans="1:29" x14ac:dyDescent="0.25">
      <c r="A38" t="str">
        <f ca="1">VLOOKUP(B38,CONTROL!$G$2:$H$5,2,0)</f>
        <v>Q1</v>
      </c>
      <c r="B38" s="74">
        <f t="shared" ca="1" si="2"/>
        <v>44378</v>
      </c>
      <c r="C38" s="75" t="str">
        <f>VLOOKUP(K38,PRACTICE!$A$1:$E$41,5,0)</f>
        <v>NW8</v>
      </c>
      <c r="D38"/>
      <c r="E38"/>
      <c r="F38"/>
      <c r="K38" t="s">
        <v>78</v>
      </c>
      <c r="M38">
        <v>1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19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25858</v>
      </c>
    </row>
    <row r="39" spans="1:29" x14ac:dyDescent="0.25">
      <c r="A39" t="str">
        <f ca="1">VLOOKUP(B39,CONTROL!$G$2:$H$5,2,0)</f>
        <v>Q1</v>
      </c>
      <c r="B39" s="74">
        <f t="shared" ca="1" si="2"/>
        <v>44378</v>
      </c>
      <c r="C39" s="75" t="e">
        <f>VLOOKUP(K39,PRACTICE!$A$1:$E$41,5,0)</f>
        <v>#N/A</v>
      </c>
      <c r="D39"/>
      <c r="E39"/>
      <c r="F39"/>
      <c r="K39" t="s">
        <v>17</v>
      </c>
      <c r="M39">
        <v>1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4</v>
      </c>
      <c r="V39">
        <v>0</v>
      </c>
      <c r="W39">
        <v>0</v>
      </c>
      <c r="X39">
        <v>0</v>
      </c>
      <c r="Y39">
        <v>2</v>
      </c>
      <c r="Z39">
        <v>0</v>
      </c>
      <c r="AA39">
        <v>0</v>
      </c>
      <c r="AB39">
        <v>0</v>
      </c>
      <c r="AC39">
        <v>118</v>
      </c>
    </row>
    <row r="40" spans="1:29" x14ac:dyDescent="0.25">
      <c r="A40" t="str">
        <f ca="1">VLOOKUP(B40,CONTROL!$G$2:$H$5,2,0)</f>
        <v>Q1</v>
      </c>
      <c r="B40" s="74">
        <f t="shared" ca="1" si="2"/>
        <v>44378</v>
      </c>
      <c r="C40" s="75" t="str">
        <f>VLOOKUP(K40,PRACTICE!$A$1:$E$41,5,0)</f>
        <v>NW6</v>
      </c>
      <c r="D40"/>
      <c r="E40"/>
      <c r="F40"/>
      <c r="K40" t="s">
        <v>57</v>
      </c>
      <c r="M40">
        <v>2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5</v>
      </c>
      <c r="V40">
        <v>0</v>
      </c>
      <c r="W40">
        <v>0</v>
      </c>
      <c r="X40">
        <v>0</v>
      </c>
      <c r="Y40">
        <v>1</v>
      </c>
      <c r="Z40">
        <v>0</v>
      </c>
      <c r="AA40">
        <v>0</v>
      </c>
      <c r="AB40">
        <v>0</v>
      </c>
      <c r="AC40">
        <v>14972</v>
      </c>
    </row>
    <row r="41" spans="1:29" x14ac:dyDescent="0.25">
      <c r="A41" t="str">
        <f ca="1">VLOOKUP(B41,CONTROL!$G$2:$H$5,2,0)</f>
        <v>Q2</v>
      </c>
      <c r="B41" s="74">
        <f t="shared" ca="1" si="2"/>
        <v>44470</v>
      </c>
      <c r="C41" s="75" t="e">
        <f>VLOOKUP(K41,PRACTICE!$A$1:$E$41,5,0)</f>
        <v>#N/A</v>
      </c>
      <c r="D41" t="s">
        <v>175</v>
      </c>
      <c r="E41"/>
      <c r="F41" t="s">
        <v>176</v>
      </c>
      <c r="H41" t="s">
        <v>178</v>
      </c>
      <c r="I41">
        <v>367344</v>
      </c>
      <c r="L41" t="s">
        <v>182</v>
      </c>
      <c r="M41" t="s">
        <v>183</v>
      </c>
      <c r="N41" t="s">
        <v>184</v>
      </c>
      <c r="O41" t="s">
        <v>185</v>
      </c>
      <c r="P41" t="s">
        <v>186</v>
      </c>
      <c r="Q41" t="s">
        <v>187</v>
      </c>
      <c r="R41" t="s">
        <v>188</v>
      </c>
      <c r="S41" t="s">
        <v>189</v>
      </c>
      <c r="T41" t="s">
        <v>190</v>
      </c>
      <c r="U41" t="s">
        <v>191</v>
      </c>
      <c r="V41" t="s">
        <v>192</v>
      </c>
      <c r="W41" t="s">
        <v>193</v>
      </c>
      <c r="X41" t="s">
        <v>194</v>
      </c>
      <c r="Y41" t="s">
        <v>195</v>
      </c>
      <c r="Z41" t="s">
        <v>196</v>
      </c>
      <c r="AA41" t="s">
        <v>197</v>
      </c>
      <c r="AB41" t="s">
        <v>198</v>
      </c>
      <c r="AC41" t="s">
        <v>199</v>
      </c>
    </row>
    <row r="42" spans="1:29" x14ac:dyDescent="0.25">
      <c r="A42" t="str">
        <f ca="1">VLOOKUP(B42,CONTROL!$G$2:$H$5,2,0)</f>
        <v>Q2</v>
      </c>
      <c r="B42" s="74">
        <f t="shared" ca="1" si="2"/>
        <v>44470</v>
      </c>
      <c r="C42" s="75" t="e">
        <f>VLOOKUP(K42,PRACTICE!$A$1:$E$41,5,0)</f>
        <v>#N/A</v>
      </c>
      <c r="D42"/>
      <c r="E42"/>
      <c r="F42" s="76">
        <v>44484.569444444445</v>
      </c>
      <c r="H42" t="s">
        <v>179</v>
      </c>
      <c r="I42">
        <v>192565</v>
      </c>
      <c r="K42" t="s">
        <v>181</v>
      </c>
    </row>
    <row r="43" spans="1:29" x14ac:dyDescent="0.25">
      <c r="A43" t="str">
        <f ca="1">VLOOKUP(B43,CONTROL!$G$2:$H$5,2,0)</f>
        <v>Q2</v>
      </c>
      <c r="B43" s="74">
        <f t="shared" ca="1" si="2"/>
        <v>44470</v>
      </c>
      <c r="C43" s="75" t="str">
        <f>VLOOKUP(K43,PRACTICE!$A$1:$E$41,5,0)</f>
        <v>NW2</v>
      </c>
      <c r="D43"/>
      <c r="E43"/>
      <c r="F43" t="s">
        <v>177</v>
      </c>
      <c r="H43" t="s">
        <v>180</v>
      </c>
      <c r="I43">
        <v>174779</v>
      </c>
      <c r="K43" t="s">
        <v>28</v>
      </c>
      <c r="M43">
        <v>1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7</v>
      </c>
      <c r="V43">
        <v>24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9520</v>
      </c>
    </row>
    <row r="44" spans="1:29" x14ac:dyDescent="0.25">
      <c r="A44" t="str">
        <f ca="1">VLOOKUP(B44,CONTROL!$G$2:$H$5,2,0)</f>
        <v>Q2</v>
      </c>
      <c r="B44" s="74">
        <f t="shared" ca="1" si="2"/>
        <v>44470</v>
      </c>
      <c r="C44" s="75" t="str">
        <f>VLOOKUP(K44,PRACTICE!$A$1:$E$41,5,0)</f>
        <v>NW1</v>
      </c>
      <c r="D44"/>
      <c r="E44"/>
      <c r="F44" s="77">
        <v>44470</v>
      </c>
      <c r="K44" t="s">
        <v>14</v>
      </c>
      <c r="M44">
        <v>0</v>
      </c>
      <c r="N44">
        <v>1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18</v>
      </c>
      <c r="V44">
        <v>15</v>
      </c>
      <c r="W44">
        <v>0</v>
      </c>
      <c r="X44">
        <v>0</v>
      </c>
      <c r="Y44">
        <v>5</v>
      </c>
      <c r="Z44">
        <v>2</v>
      </c>
      <c r="AA44">
        <v>0</v>
      </c>
      <c r="AB44">
        <v>0</v>
      </c>
      <c r="AC44">
        <v>12518</v>
      </c>
    </row>
    <row r="45" spans="1:29" x14ac:dyDescent="0.25">
      <c r="A45" t="str">
        <f ca="1">VLOOKUP(B45,CONTROL!$G$2:$H$5,2,0)</f>
        <v>Q2</v>
      </c>
      <c r="B45" s="74">
        <f t="shared" ca="1" si="2"/>
        <v>44470</v>
      </c>
      <c r="C45" s="75" t="str">
        <f>VLOOKUP(K45,PRACTICE!$A$1:$E$41,5,0)</f>
        <v>NW7</v>
      </c>
      <c r="D45"/>
      <c r="E45"/>
      <c r="F45"/>
      <c r="K45" t="s">
        <v>70</v>
      </c>
      <c r="M45">
        <v>1</v>
      </c>
      <c r="N45">
        <v>3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9</v>
      </c>
      <c r="V45">
        <v>10</v>
      </c>
      <c r="W45">
        <v>0</v>
      </c>
      <c r="X45">
        <v>0</v>
      </c>
      <c r="Y45">
        <v>2</v>
      </c>
      <c r="Z45">
        <v>7</v>
      </c>
      <c r="AA45">
        <v>0</v>
      </c>
      <c r="AB45">
        <v>0</v>
      </c>
      <c r="AC45">
        <v>11730</v>
      </c>
    </row>
    <row r="46" spans="1:29" x14ac:dyDescent="0.25">
      <c r="A46" t="str">
        <f ca="1">VLOOKUP(B46,CONTROL!$G$2:$H$5,2,0)</f>
        <v>Q2</v>
      </c>
      <c r="B46" s="74">
        <f t="shared" ca="1" si="2"/>
        <v>44470</v>
      </c>
      <c r="C46" s="75" t="str">
        <f>VLOOKUP(K46,PRACTICE!$A$1:$E$41,5,0)</f>
        <v>NW5</v>
      </c>
      <c r="D46"/>
      <c r="E46"/>
      <c r="F46"/>
      <c r="K46" t="s">
        <v>48</v>
      </c>
      <c r="M46">
        <v>1</v>
      </c>
      <c r="N46">
        <v>2</v>
      </c>
      <c r="O46">
        <v>0</v>
      </c>
      <c r="P46">
        <v>0</v>
      </c>
      <c r="Q46">
        <v>1</v>
      </c>
      <c r="R46">
        <v>0</v>
      </c>
      <c r="S46">
        <v>0</v>
      </c>
      <c r="T46">
        <v>0</v>
      </c>
      <c r="U46">
        <v>5</v>
      </c>
      <c r="V46">
        <v>7</v>
      </c>
      <c r="W46">
        <v>0</v>
      </c>
      <c r="X46">
        <v>0</v>
      </c>
      <c r="Y46">
        <v>2</v>
      </c>
      <c r="Z46">
        <v>3</v>
      </c>
      <c r="AA46">
        <v>0</v>
      </c>
      <c r="AB46">
        <v>0</v>
      </c>
      <c r="AC46">
        <v>3758</v>
      </c>
    </row>
    <row r="47" spans="1:29" x14ac:dyDescent="0.25">
      <c r="A47" t="str">
        <f ca="1">VLOOKUP(B47,CONTROL!$G$2:$H$5,2,0)</f>
        <v>Q2</v>
      </c>
      <c r="B47" s="74">
        <f t="shared" ca="1" si="2"/>
        <v>44470</v>
      </c>
      <c r="C47" s="75" t="str">
        <f>VLOOKUP(K47,PRACTICE!$A$1:$E$41,5,0)</f>
        <v>NW3&amp;4</v>
      </c>
      <c r="D47"/>
      <c r="E47"/>
      <c r="F47"/>
      <c r="K47" t="s">
        <v>38</v>
      </c>
      <c r="M47">
        <v>3</v>
      </c>
      <c r="N47">
        <v>3</v>
      </c>
      <c r="O47">
        <v>0</v>
      </c>
      <c r="P47">
        <v>0</v>
      </c>
      <c r="Q47">
        <v>1</v>
      </c>
      <c r="R47">
        <v>0</v>
      </c>
      <c r="S47">
        <v>0</v>
      </c>
      <c r="T47">
        <v>0</v>
      </c>
      <c r="U47">
        <v>18</v>
      </c>
      <c r="V47">
        <v>32</v>
      </c>
      <c r="W47">
        <v>0</v>
      </c>
      <c r="X47">
        <v>0</v>
      </c>
      <c r="Y47">
        <v>2</v>
      </c>
      <c r="Z47">
        <v>6</v>
      </c>
      <c r="AA47">
        <v>0</v>
      </c>
      <c r="AB47">
        <v>0</v>
      </c>
      <c r="AC47">
        <v>14600</v>
      </c>
    </row>
    <row r="48" spans="1:29" x14ac:dyDescent="0.25">
      <c r="A48" t="str">
        <f ca="1">VLOOKUP(B48,CONTROL!$G$2:$H$5,2,0)</f>
        <v>Q2</v>
      </c>
      <c r="B48" s="74">
        <f t="shared" ca="1" si="2"/>
        <v>44470</v>
      </c>
      <c r="C48" s="75" t="str">
        <f>VLOOKUP(K48,PRACTICE!$A$1:$E$41,5,0)</f>
        <v>NW5</v>
      </c>
      <c r="D48"/>
      <c r="E48"/>
      <c r="F48"/>
      <c r="K48" t="s">
        <v>46</v>
      </c>
      <c r="M48">
        <v>1</v>
      </c>
      <c r="N48">
        <v>3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30</v>
      </c>
      <c r="V48">
        <v>33</v>
      </c>
      <c r="W48">
        <v>0</v>
      </c>
      <c r="X48">
        <v>0</v>
      </c>
      <c r="Y48">
        <v>3</v>
      </c>
      <c r="Z48">
        <v>5</v>
      </c>
      <c r="AA48">
        <v>0</v>
      </c>
      <c r="AB48">
        <v>0</v>
      </c>
      <c r="AC48">
        <v>13413</v>
      </c>
    </row>
    <row r="49" spans="1:29" x14ac:dyDescent="0.25">
      <c r="A49" t="str">
        <f ca="1">VLOOKUP(B49,CONTROL!$G$2:$H$5,2,0)</f>
        <v>Q2</v>
      </c>
      <c r="B49" s="74">
        <f t="shared" ca="1" si="2"/>
        <v>44470</v>
      </c>
      <c r="C49" s="75" t="str">
        <f>VLOOKUP(K49,PRACTICE!$A$1:$E$41,5,0)</f>
        <v>NW3&amp;4</v>
      </c>
      <c r="D49"/>
      <c r="E49"/>
      <c r="F49"/>
      <c r="K49" t="s">
        <v>32</v>
      </c>
      <c r="M49">
        <v>0</v>
      </c>
      <c r="N49">
        <v>3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9</v>
      </c>
      <c r="V49">
        <v>12</v>
      </c>
      <c r="W49">
        <v>0</v>
      </c>
      <c r="X49">
        <v>0</v>
      </c>
      <c r="Y49">
        <v>0</v>
      </c>
      <c r="Z49">
        <v>3</v>
      </c>
      <c r="AA49">
        <v>0</v>
      </c>
      <c r="AB49">
        <v>0</v>
      </c>
      <c r="AC49">
        <v>28359</v>
      </c>
    </row>
    <row r="50" spans="1:29" x14ac:dyDescent="0.25">
      <c r="A50" t="str">
        <f ca="1">VLOOKUP(B50,CONTROL!$G$2:$H$5,2,0)</f>
        <v>Q2</v>
      </c>
      <c r="B50" s="74">
        <f t="shared" ca="1" si="2"/>
        <v>44470</v>
      </c>
      <c r="C50" s="75" t="str">
        <f>VLOOKUP(K50,PRACTICE!$A$1:$E$41,5,0)</f>
        <v>NW5</v>
      </c>
      <c r="D50"/>
      <c r="E50"/>
      <c r="F50"/>
      <c r="K50" t="s">
        <v>44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2</v>
      </c>
      <c r="V50">
        <v>1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7900</v>
      </c>
    </row>
    <row r="51" spans="1:29" x14ac:dyDescent="0.25">
      <c r="A51" t="str">
        <f ca="1">VLOOKUP(B51,CONTROL!$G$2:$H$5,2,0)</f>
        <v>Q2</v>
      </c>
      <c r="B51" s="74">
        <f t="shared" ca="1" si="2"/>
        <v>44470</v>
      </c>
      <c r="C51" s="75" t="str">
        <f>VLOOKUP(K51,PRACTICE!$A$1:$E$41,5,0)</f>
        <v>NW1</v>
      </c>
      <c r="D51"/>
      <c r="E51"/>
      <c r="F51"/>
      <c r="K51" t="s">
        <v>19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5</v>
      </c>
      <c r="V51">
        <v>3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8076</v>
      </c>
    </row>
    <row r="52" spans="1:29" x14ac:dyDescent="0.25">
      <c r="A52" t="str">
        <f ca="1">VLOOKUP(B52,CONTROL!$G$2:$H$5,2,0)</f>
        <v>Q2</v>
      </c>
      <c r="B52" s="74">
        <f t="shared" ca="1" si="2"/>
        <v>44470</v>
      </c>
      <c r="C52" s="75" t="str">
        <f>VLOOKUP(K52,PRACTICE!$A$1:$E$41,5,0)</f>
        <v>NW7</v>
      </c>
      <c r="D52"/>
      <c r="E52"/>
      <c r="F52"/>
      <c r="K52" t="s">
        <v>64</v>
      </c>
      <c r="M52">
        <v>0</v>
      </c>
      <c r="N52">
        <v>2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9</v>
      </c>
      <c r="V52">
        <v>5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11700</v>
      </c>
    </row>
    <row r="53" spans="1:29" x14ac:dyDescent="0.25">
      <c r="A53" t="str">
        <f ca="1">VLOOKUP(B53,CONTROL!$G$2:$H$5,2,0)</f>
        <v>Q2</v>
      </c>
      <c r="B53" s="74">
        <f t="shared" ca="1" si="2"/>
        <v>44470</v>
      </c>
      <c r="C53" s="75" t="str">
        <f>VLOOKUP(K53,PRACTICE!$A$1:$E$41,5,0)</f>
        <v>NW5</v>
      </c>
      <c r="D53"/>
      <c r="E53"/>
      <c r="F53"/>
      <c r="K53" t="s">
        <v>50</v>
      </c>
      <c r="M53">
        <v>1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4</v>
      </c>
      <c r="V53">
        <v>5</v>
      </c>
      <c r="W53">
        <v>0</v>
      </c>
      <c r="X53">
        <v>0</v>
      </c>
      <c r="Y53">
        <v>2</v>
      </c>
      <c r="Z53">
        <v>3</v>
      </c>
      <c r="AA53">
        <v>0</v>
      </c>
      <c r="AB53">
        <v>0</v>
      </c>
      <c r="AC53">
        <v>4178</v>
      </c>
    </row>
    <row r="54" spans="1:29" x14ac:dyDescent="0.25">
      <c r="A54" t="str">
        <f ca="1">VLOOKUP(B54,CONTROL!$G$2:$H$5,2,0)</f>
        <v>Q2</v>
      </c>
      <c r="B54" s="74">
        <f t="shared" ca="1" si="2"/>
        <v>44470</v>
      </c>
      <c r="C54" s="75" t="str">
        <f>VLOOKUP(K54,PRACTICE!$A$1:$E$41,5,0)</f>
        <v>NW7</v>
      </c>
      <c r="D54"/>
      <c r="E54"/>
      <c r="F54"/>
      <c r="K54" t="s">
        <v>66</v>
      </c>
      <c r="M54">
        <v>6</v>
      </c>
      <c r="N54">
        <v>3</v>
      </c>
      <c r="O54">
        <v>0</v>
      </c>
      <c r="P54">
        <v>0</v>
      </c>
      <c r="Q54">
        <v>2</v>
      </c>
      <c r="R54">
        <v>1</v>
      </c>
      <c r="S54">
        <v>0</v>
      </c>
      <c r="T54">
        <v>0</v>
      </c>
      <c r="U54">
        <v>25</v>
      </c>
      <c r="V54">
        <v>23</v>
      </c>
      <c r="W54">
        <v>0</v>
      </c>
      <c r="X54">
        <v>0</v>
      </c>
      <c r="Y54">
        <v>7</v>
      </c>
      <c r="Z54">
        <v>4</v>
      </c>
      <c r="AA54">
        <v>0</v>
      </c>
      <c r="AB54">
        <v>0</v>
      </c>
      <c r="AC54">
        <v>15507</v>
      </c>
    </row>
    <row r="55" spans="1:29" x14ac:dyDescent="0.25">
      <c r="A55" t="str">
        <f ca="1">VLOOKUP(B55,CONTROL!$G$2:$H$5,2,0)</f>
        <v>Q2</v>
      </c>
      <c r="B55" s="74">
        <f t="shared" ca="1" si="2"/>
        <v>44470</v>
      </c>
      <c r="C55" s="75" t="str">
        <f>VLOOKUP(K55,PRACTICE!$A$1:$E$41,5,0)</f>
        <v>NW3&amp;4</v>
      </c>
      <c r="D55"/>
      <c r="E55"/>
      <c r="F55"/>
      <c r="K55" t="s">
        <v>36</v>
      </c>
      <c r="M55">
        <v>4</v>
      </c>
      <c r="N55">
        <v>4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17</v>
      </c>
      <c r="V55">
        <v>8</v>
      </c>
      <c r="W55">
        <v>0</v>
      </c>
      <c r="X55">
        <v>0</v>
      </c>
      <c r="Y55">
        <v>1</v>
      </c>
      <c r="Z55">
        <v>0</v>
      </c>
      <c r="AA55">
        <v>0</v>
      </c>
      <c r="AB55">
        <v>0</v>
      </c>
      <c r="AC55">
        <v>11838</v>
      </c>
    </row>
    <row r="56" spans="1:29" x14ac:dyDescent="0.25">
      <c r="A56" t="str">
        <f ca="1">VLOOKUP(B56,CONTROL!$G$2:$H$5,2,0)</f>
        <v>Q2</v>
      </c>
      <c r="B56" s="74">
        <f t="shared" ca="1" si="2"/>
        <v>44470</v>
      </c>
      <c r="C56" s="75" t="str">
        <f>VLOOKUP(K56,PRACTICE!$A$1:$E$41,5,0)</f>
        <v>NW2</v>
      </c>
      <c r="D56"/>
      <c r="E56"/>
      <c r="F56"/>
      <c r="K56" t="s">
        <v>22</v>
      </c>
      <c r="M56">
        <v>1</v>
      </c>
      <c r="N56">
        <v>4</v>
      </c>
      <c r="O56">
        <v>0</v>
      </c>
      <c r="P56">
        <v>0</v>
      </c>
      <c r="Q56">
        <v>1</v>
      </c>
      <c r="R56">
        <v>1</v>
      </c>
      <c r="S56">
        <v>0</v>
      </c>
      <c r="T56">
        <v>0</v>
      </c>
      <c r="U56">
        <v>20</v>
      </c>
      <c r="V56">
        <v>11</v>
      </c>
      <c r="W56">
        <v>0</v>
      </c>
      <c r="X56">
        <v>0</v>
      </c>
      <c r="Y56">
        <v>2</v>
      </c>
      <c r="Z56">
        <v>1</v>
      </c>
      <c r="AA56">
        <v>0</v>
      </c>
      <c r="AB56">
        <v>0</v>
      </c>
      <c r="AC56">
        <v>14583</v>
      </c>
    </row>
    <row r="57" spans="1:29" x14ac:dyDescent="0.25">
      <c r="A57" t="str">
        <f ca="1">VLOOKUP(B57,CONTROL!$G$2:$H$5,2,0)</f>
        <v>Q2</v>
      </c>
      <c r="B57" s="74">
        <f t="shared" ca="1" si="2"/>
        <v>44470</v>
      </c>
      <c r="C57" s="75" t="str">
        <f>VLOOKUP(K57,PRACTICE!$A$1:$E$41,5,0)</f>
        <v>NW1</v>
      </c>
      <c r="D57"/>
      <c r="E57"/>
      <c r="F57"/>
      <c r="K57" t="s">
        <v>12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13</v>
      </c>
      <c r="V57">
        <v>15</v>
      </c>
      <c r="W57">
        <v>0</v>
      </c>
      <c r="X57">
        <v>0</v>
      </c>
      <c r="Y57">
        <v>0</v>
      </c>
      <c r="Z57">
        <v>1</v>
      </c>
      <c r="AA57">
        <v>0</v>
      </c>
      <c r="AB57">
        <v>0</v>
      </c>
      <c r="AC57">
        <v>9668</v>
      </c>
    </row>
    <row r="58" spans="1:29" x14ac:dyDescent="0.25">
      <c r="A58" t="str">
        <f ca="1">VLOOKUP(B58,CONTROL!$G$2:$H$5,2,0)</f>
        <v>Q2</v>
      </c>
      <c r="B58" s="74">
        <f t="shared" ca="1" si="2"/>
        <v>44470</v>
      </c>
      <c r="C58" s="75" t="str">
        <f>VLOOKUP(K58,PRACTICE!$A$1:$E$41,5,0)</f>
        <v>NW3&amp;4</v>
      </c>
      <c r="D58"/>
      <c r="E58"/>
      <c r="F58"/>
      <c r="K58" t="s">
        <v>30</v>
      </c>
      <c r="M58">
        <v>0</v>
      </c>
      <c r="N58">
        <v>1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15</v>
      </c>
      <c r="V58">
        <v>5</v>
      </c>
      <c r="W58">
        <v>0</v>
      </c>
      <c r="X58">
        <v>0</v>
      </c>
      <c r="Y58">
        <v>6</v>
      </c>
      <c r="Z58">
        <v>2</v>
      </c>
      <c r="AA58">
        <v>0</v>
      </c>
      <c r="AB58">
        <v>0</v>
      </c>
      <c r="AC58">
        <v>9687</v>
      </c>
    </row>
    <row r="59" spans="1:29" x14ac:dyDescent="0.25">
      <c r="A59" t="str">
        <f ca="1">VLOOKUP(B59,CONTROL!$G$2:$H$5,2,0)</f>
        <v>Q2</v>
      </c>
      <c r="B59" s="74">
        <f t="shared" ca="1" si="2"/>
        <v>44470</v>
      </c>
      <c r="C59" s="75" t="str">
        <f>VLOOKUP(K59,PRACTICE!$A$1:$E$41,5,0)</f>
        <v>NW3&amp;4</v>
      </c>
      <c r="D59"/>
      <c r="E59"/>
      <c r="F59"/>
      <c r="K59" t="s">
        <v>34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15</v>
      </c>
      <c r="V59">
        <v>14</v>
      </c>
      <c r="W59">
        <v>0</v>
      </c>
      <c r="X59">
        <v>0</v>
      </c>
      <c r="Y59">
        <v>3</v>
      </c>
      <c r="Z59">
        <v>2</v>
      </c>
      <c r="AA59">
        <v>0</v>
      </c>
      <c r="AB59">
        <v>0</v>
      </c>
      <c r="AC59">
        <v>10516</v>
      </c>
    </row>
    <row r="60" spans="1:29" x14ac:dyDescent="0.25">
      <c r="A60" t="str">
        <f ca="1">VLOOKUP(B60,CONTROL!$G$2:$H$5,2,0)</f>
        <v>Q2</v>
      </c>
      <c r="B60" s="74">
        <f t="shared" ca="1" si="2"/>
        <v>44470</v>
      </c>
      <c r="C60" s="75" t="str">
        <f>VLOOKUP(K60,PRACTICE!$A$1:$E$41,5,0)</f>
        <v>NW6</v>
      </c>
      <c r="D60"/>
      <c r="E60"/>
      <c r="F60"/>
      <c r="K60" t="s">
        <v>59</v>
      </c>
      <c r="M60">
        <v>0</v>
      </c>
      <c r="N60">
        <v>1</v>
      </c>
      <c r="O60">
        <v>0</v>
      </c>
      <c r="P60">
        <v>0</v>
      </c>
      <c r="Q60">
        <v>0</v>
      </c>
      <c r="R60">
        <v>1</v>
      </c>
      <c r="S60">
        <v>0</v>
      </c>
      <c r="T60">
        <v>0</v>
      </c>
      <c r="U60">
        <v>6</v>
      </c>
      <c r="V60">
        <v>13</v>
      </c>
      <c r="W60">
        <v>0</v>
      </c>
      <c r="X60">
        <v>0</v>
      </c>
      <c r="Y60">
        <v>0</v>
      </c>
      <c r="Z60">
        <v>1</v>
      </c>
      <c r="AA60">
        <v>0</v>
      </c>
      <c r="AB60">
        <v>0</v>
      </c>
      <c r="AC60">
        <v>5780</v>
      </c>
    </row>
    <row r="61" spans="1:29" x14ac:dyDescent="0.25">
      <c r="A61" t="str">
        <f ca="1">VLOOKUP(B61,CONTROL!$G$2:$H$5,2,0)</f>
        <v>Q2</v>
      </c>
      <c r="B61" s="74">
        <f t="shared" ca="1" si="2"/>
        <v>44470</v>
      </c>
      <c r="C61" s="75" t="str">
        <f>VLOOKUP(K61,PRACTICE!$A$1:$E$41,5,0)</f>
        <v>NW6</v>
      </c>
      <c r="D61"/>
      <c r="E61"/>
      <c r="F61"/>
      <c r="K61" t="s">
        <v>137</v>
      </c>
      <c r="M61">
        <v>2</v>
      </c>
      <c r="N61">
        <v>1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23</v>
      </c>
      <c r="V61">
        <v>21</v>
      </c>
      <c r="W61">
        <v>0</v>
      </c>
      <c r="X61">
        <v>0</v>
      </c>
      <c r="Y61">
        <v>3</v>
      </c>
      <c r="Z61">
        <v>5</v>
      </c>
      <c r="AA61">
        <v>0</v>
      </c>
      <c r="AB61">
        <v>0</v>
      </c>
      <c r="AC61">
        <v>16479</v>
      </c>
    </row>
    <row r="62" spans="1:29" x14ac:dyDescent="0.25">
      <c r="A62" t="str">
        <f ca="1">VLOOKUP(B62,CONTROL!$G$2:$H$5,2,0)</f>
        <v>Q2</v>
      </c>
      <c r="B62" s="74">
        <f t="shared" ca="1" si="2"/>
        <v>44470</v>
      </c>
      <c r="C62" s="75" t="str">
        <f>VLOOKUP(K62,PRACTICE!$A$1:$E$41,5,0)</f>
        <v>NW1</v>
      </c>
      <c r="D62"/>
      <c r="E62"/>
      <c r="F62"/>
      <c r="K62" t="s">
        <v>16</v>
      </c>
      <c r="M62">
        <v>0</v>
      </c>
      <c r="N62">
        <v>1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22</v>
      </c>
      <c r="V62">
        <v>14</v>
      </c>
      <c r="W62">
        <v>0</v>
      </c>
      <c r="X62">
        <v>0</v>
      </c>
      <c r="Y62">
        <v>6</v>
      </c>
      <c r="Z62">
        <v>3</v>
      </c>
      <c r="AA62">
        <v>0</v>
      </c>
      <c r="AB62">
        <v>0</v>
      </c>
      <c r="AC62">
        <v>16650</v>
      </c>
    </row>
    <row r="63" spans="1:29" x14ac:dyDescent="0.25">
      <c r="A63" t="str">
        <f ca="1">VLOOKUP(B63,CONTROL!$G$2:$H$5,2,0)</f>
        <v>Q2</v>
      </c>
      <c r="B63" s="74">
        <f t="shared" ca="1" si="2"/>
        <v>44470</v>
      </c>
      <c r="C63" s="75" t="str">
        <f>VLOOKUP(K63,PRACTICE!$A$1:$E$41,5,0)</f>
        <v>NW8</v>
      </c>
      <c r="D63"/>
      <c r="E63"/>
      <c r="F63"/>
      <c r="K63" t="s">
        <v>76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6</v>
      </c>
      <c r="V63">
        <v>5</v>
      </c>
      <c r="W63">
        <v>0</v>
      </c>
      <c r="X63">
        <v>0</v>
      </c>
      <c r="Y63">
        <v>2</v>
      </c>
      <c r="Z63">
        <v>2</v>
      </c>
      <c r="AA63">
        <v>0</v>
      </c>
      <c r="AB63">
        <v>0</v>
      </c>
      <c r="AC63">
        <v>9043</v>
      </c>
    </row>
    <row r="64" spans="1:29" x14ac:dyDescent="0.25">
      <c r="A64" t="str">
        <f ca="1">VLOOKUP(B64,CONTROL!$G$2:$H$5,2,0)</f>
        <v>Q2</v>
      </c>
      <c r="B64" s="74">
        <f t="shared" ca="1" si="2"/>
        <v>44470</v>
      </c>
      <c r="C64" s="75" t="str">
        <f>VLOOKUP(K64,PRACTICE!$A$1:$E$41,5,0)</f>
        <v>NW8</v>
      </c>
      <c r="D64"/>
      <c r="E64"/>
      <c r="F64"/>
      <c r="K64" t="s">
        <v>74</v>
      </c>
      <c r="M64">
        <v>3</v>
      </c>
      <c r="N64">
        <v>3</v>
      </c>
      <c r="O64">
        <v>0</v>
      </c>
      <c r="P64">
        <v>0</v>
      </c>
      <c r="Q64">
        <v>0</v>
      </c>
      <c r="R64">
        <v>1</v>
      </c>
      <c r="S64">
        <v>0</v>
      </c>
      <c r="T64">
        <v>0</v>
      </c>
      <c r="U64">
        <v>4</v>
      </c>
      <c r="V64">
        <v>15</v>
      </c>
      <c r="W64">
        <v>0</v>
      </c>
      <c r="X64">
        <v>0</v>
      </c>
      <c r="Y64">
        <v>0</v>
      </c>
      <c r="Z64">
        <v>3</v>
      </c>
      <c r="AA64">
        <v>0</v>
      </c>
      <c r="AB64">
        <v>0</v>
      </c>
      <c r="AC64">
        <v>9777</v>
      </c>
    </row>
    <row r="65" spans="1:29" x14ac:dyDescent="0.25">
      <c r="A65" t="str">
        <f ca="1">VLOOKUP(B65,CONTROL!$G$2:$H$5,2,0)</f>
        <v>Q2</v>
      </c>
      <c r="B65" s="74">
        <f t="shared" ca="1" si="2"/>
        <v>44470</v>
      </c>
      <c r="C65" s="75" t="str">
        <f>VLOOKUP(K65,PRACTICE!$A$1:$E$41,5,0)</f>
        <v>NW6</v>
      </c>
      <c r="D65"/>
      <c r="E65"/>
      <c r="F65"/>
      <c r="K65" t="s">
        <v>55</v>
      </c>
      <c r="M65">
        <v>0</v>
      </c>
      <c r="N65">
        <v>2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3</v>
      </c>
      <c r="V65">
        <v>6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4135</v>
      </c>
    </row>
    <row r="66" spans="1:29" x14ac:dyDescent="0.25">
      <c r="A66" t="str">
        <f ca="1">VLOOKUP(B66,CONTROL!$G$2:$H$5,2,0)</f>
        <v>Q2</v>
      </c>
      <c r="B66" s="74">
        <f t="shared" ca="1" si="2"/>
        <v>44470</v>
      </c>
      <c r="C66" s="75" t="str">
        <f>VLOOKUP(K66,PRACTICE!$A$1:$E$41,5,0)</f>
        <v>NW5</v>
      </c>
      <c r="D66"/>
      <c r="E66"/>
      <c r="F66"/>
      <c r="K66" t="s">
        <v>52</v>
      </c>
      <c r="M66">
        <v>0</v>
      </c>
      <c r="N66">
        <v>1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8</v>
      </c>
      <c r="V66">
        <v>5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5940</v>
      </c>
    </row>
    <row r="67" spans="1:29" x14ac:dyDescent="0.25">
      <c r="A67" t="str">
        <f ca="1">VLOOKUP(B67,CONTROL!$G$2:$H$5,2,0)</f>
        <v>Q2</v>
      </c>
      <c r="B67" s="74">
        <f t="shared" ca="1" si="2"/>
        <v>44470</v>
      </c>
      <c r="C67" s="75" t="str">
        <f>VLOOKUP(K67,PRACTICE!$A$1:$E$41,5,0)</f>
        <v>NW7</v>
      </c>
      <c r="D67"/>
      <c r="E67"/>
      <c r="F67"/>
      <c r="K67" t="s">
        <v>68</v>
      </c>
      <c r="M67">
        <v>0</v>
      </c>
      <c r="N67">
        <v>3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21</v>
      </c>
      <c r="V67">
        <v>18</v>
      </c>
      <c r="W67">
        <v>0</v>
      </c>
      <c r="X67">
        <v>0</v>
      </c>
      <c r="Y67">
        <v>1</v>
      </c>
      <c r="Z67">
        <v>0</v>
      </c>
      <c r="AA67">
        <v>0</v>
      </c>
      <c r="AB67">
        <v>0</v>
      </c>
      <c r="AC67">
        <v>10894</v>
      </c>
    </row>
    <row r="68" spans="1:29" x14ac:dyDescent="0.25">
      <c r="A68" t="str">
        <f ca="1">VLOOKUP(B68,CONTROL!$G$2:$H$5,2,0)</f>
        <v>Q2</v>
      </c>
      <c r="B68" s="74">
        <f t="shared" ca="1" si="2"/>
        <v>44470</v>
      </c>
      <c r="C68" s="75" t="str">
        <f>VLOOKUP(K68,PRACTICE!$A$1:$E$41,5,0)</f>
        <v>NW8</v>
      </c>
      <c r="D68"/>
      <c r="E68"/>
      <c r="F68"/>
      <c r="K68" t="s">
        <v>72</v>
      </c>
      <c r="M68">
        <v>2</v>
      </c>
      <c r="N68">
        <v>2</v>
      </c>
      <c r="O68">
        <v>0</v>
      </c>
      <c r="P68">
        <v>0</v>
      </c>
      <c r="Q68">
        <v>0</v>
      </c>
      <c r="R68">
        <v>3</v>
      </c>
      <c r="S68">
        <v>0</v>
      </c>
      <c r="T68">
        <v>0</v>
      </c>
      <c r="U68">
        <v>14</v>
      </c>
      <c r="V68">
        <v>16</v>
      </c>
      <c r="W68">
        <v>0</v>
      </c>
      <c r="X68">
        <v>0</v>
      </c>
      <c r="Y68">
        <v>2</v>
      </c>
      <c r="Z68">
        <v>4</v>
      </c>
      <c r="AA68">
        <v>0</v>
      </c>
      <c r="AB68">
        <v>0</v>
      </c>
      <c r="AC68">
        <v>14645</v>
      </c>
    </row>
    <row r="69" spans="1:29" x14ac:dyDescent="0.25">
      <c r="A69" t="str">
        <f ca="1">VLOOKUP(B69,CONTROL!$G$2:$H$5,2,0)</f>
        <v>Q2</v>
      </c>
      <c r="B69" s="74">
        <f t="shared" ref="B69:B132" ca="1" si="3">IF(F69="Last Run:", OFFSET(F69,3,0),B68)</f>
        <v>44470</v>
      </c>
      <c r="C69" s="75" t="str">
        <f>VLOOKUP(K69,PRACTICE!$A$1:$E$41,5,0)</f>
        <v>NW6</v>
      </c>
      <c r="D69"/>
      <c r="E69"/>
      <c r="F69"/>
      <c r="K69" t="s">
        <v>61</v>
      </c>
      <c r="M69">
        <v>1</v>
      </c>
      <c r="N69">
        <v>1</v>
      </c>
      <c r="O69">
        <v>0</v>
      </c>
      <c r="P69">
        <v>0</v>
      </c>
      <c r="Q69">
        <v>1</v>
      </c>
      <c r="R69">
        <v>0</v>
      </c>
      <c r="S69">
        <v>0</v>
      </c>
      <c r="T69">
        <v>0</v>
      </c>
      <c r="U69">
        <v>22</v>
      </c>
      <c r="V69">
        <v>29</v>
      </c>
      <c r="W69">
        <v>0</v>
      </c>
      <c r="X69">
        <v>0</v>
      </c>
      <c r="Y69">
        <v>7</v>
      </c>
      <c r="Z69">
        <v>5</v>
      </c>
      <c r="AA69">
        <v>0</v>
      </c>
      <c r="AB69">
        <v>0</v>
      </c>
      <c r="AC69">
        <v>15972</v>
      </c>
    </row>
    <row r="70" spans="1:29" x14ac:dyDescent="0.25">
      <c r="A70" t="str">
        <f ca="1">VLOOKUP(B70,CONTROL!$G$2:$H$5,2,0)</f>
        <v>Q2</v>
      </c>
      <c r="B70" s="74">
        <f t="shared" ca="1" si="3"/>
        <v>44470</v>
      </c>
      <c r="C70" s="75" t="str">
        <f>VLOOKUP(K70,PRACTICE!$A$1:$E$41,5,0)</f>
        <v>NW2</v>
      </c>
      <c r="D70"/>
      <c r="E70"/>
      <c r="F70"/>
      <c r="K70" t="s">
        <v>24</v>
      </c>
      <c r="M70">
        <v>2</v>
      </c>
      <c r="N70">
        <v>0</v>
      </c>
      <c r="O70">
        <v>0</v>
      </c>
      <c r="P70">
        <v>0</v>
      </c>
      <c r="Q70">
        <v>0</v>
      </c>
      <c r="R70">
        <v>1</v>
      </c>
      <c r="S70">
        <v>0</v>
      </c>
      <c r="T70">
        <v>0</v>
      </c>
      <c r="U70">
        <v>26</v>
      </c>
      <c r="V70">
        <v>26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14986</v>
      </c>
    </row>
    <row r="71" spans="1:29" x14ac:dyDescent="0.25">
      <c r="A71" t="str">
        <f ca="1">VLOOKUP(B71,CONTROL!$G$2:$H$5,2,0)</f>
        <v>Q2</v>
      </c>
      <c r="B71" s="74">
        <f t="shared" ca="1" si="3"/>
        <v>44470</v>
      </c>
      <c r="C71" s="75" t="str">
        <f>VLOOKUP(K71,PRACTICE!$A$1:$E$41,5,0)</f>
        <v>NW3&amp;4</v>
      </c>
      <c r="D71"/>
      <c r="E71"/>
      <c r="F71"/>
      <c r="K71" t="s">
        <v>40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3</v>
      </c>
      <c r="V71">
        <v>5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2081</v>
      </c>
    </row>
    <row r="72" spans="1:29" x14ac:dyDescent="0.25">
      <c r="A72" t="str">
        <f ca="1">VLOOKUP(B72,CONTROL!$G$2:$H$5,2,0)</f>
        <v>Q2</v>
      </c>
      <c r="B72" s="74">
        <f t="shared" ca="1" si="3"/>
        <v>44470</v>
      </c>
      <c r="C72" s="75" t="str">
        <f>VLOOKUP(K72,PRACTICE!$A$1:$E$41,5,0)</f>
        <v>NW2</v>
      </c>
      <c r="D72"/>
      <c r="E72"/>
      <c r="F72"/>
      <c r="K72" t="s">
        <v>26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1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957</v>
      </c>
    </row>
    <row r="73" spans="1:29" x14ac:dyDescent="0.25">
      <c r="A73" t="str">
        <f ca="1">VLOOKUP(B73,CONTROL!$G$2:$H$5,2,0)</f>
        <v>Q2</v>
      </c>
      <c r="B73" s="74">
        <f t="shared" ca="1" si="3"/>
        <v>44470</v>
      </c>
      <c r="C73" s="75" t="str">
        <f>VLOOKUP(K73,PRACTICE!$A$1:$E$41,5,0)</f>
        <v>NW8</v>
      </c>
      <c r="D73"/>
      <c r="E73"/>
      <c r="F73"/>
      <c r="K73" t="s">
        <v>78</v>
      </c>
      <c r="M73">
        <v>1</v>
      </c>
      <c r="N73">
        <v>2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19</v>
      </c>
      <c r="V73">
        <v>23</v>
      </c>
      <c r="W73">
        <v>0</v>
      </c>
      <c r="X73">
        <v>0</v>
      </c>
      <c r="Y73">
        <v>0</v>
      </c>
      <c r="Z73">
        <v>1</v>
      </c>
      <c r="AA73">
        <v>0</v>
      </c>
      <c r="AB73">
        <v>0</v>
      </c>
      <c r="AC73">
        <v>26322</v>
      </c>
    </row>
    <row r="74" spans="1:29" x14ac:dyDescent="0.25">
      <c r="A74" t="str">
        <f ca="1">VLOOKUP(B74,CONTROL!$G$2:$H$5,2,0)</f>
        <v>Q2</v>
      </c>
      <c r="B74" s="74">
        <f t="shared" ca="1" si="3"/>
        <v>44470</v>
      </c>
      <c r="C74" s="75" t="e">
        <f>VLOOKUP(K74,PRACTICE!$A$1:$E$41,5,0)</f>
        <v>#N/A</v>
      </c>
      <c r="D74"/>
      <c r="E74"/>
      <c r="F74"/>
      <c r="K74" t="s">
        <v>17</v>
      </c>
      <c r="M74">
        <v>1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4</v>
      </c>
      <c r="V74">
        <v>0</v>
      </c>
      <c r="W74">
        <v>0</v>
      </c>
      <c r="X74">
        <v>0</v>
      </c>
      <c r="Y74">
        <v>2</v>
      </c>
      <c r="Z74">
        <v>0</v>
      </c>
      <c r="AA74">
        <v>0</v>
      </c>
      <c r="AB74">
        <v>0</v>
      </c>
      <c r="AC74">
        <v>17</v>
      </c>
    </row>
    <row r="75" spans="1:29" x14ac:dyDescent="0.25">
      <c r="A75" t="str">
        <f ca="1">VLOOKUP(B75,CONTROL!$G$2:$H$5,2,0)</f>
        <v>Q2</v>
      </c>
      <c r="B75" s="74">
        <f t="shared" ca="1" si="3"/>
        <v>44470</v>
      </c>
      <c r="C75" s="75" t="str">
        <f>VLOOKUP(K75,PRACTICE!$A$1:$E$41,5,0)</f>
        <v>NW6</v>
      </c>
      <c r="D75"/>
      <c r="E75"/>
      <c r="F75"/>
      <c r="K75" t="s">
        <v>57</v>
      </c>
      <c r="M75">
        <v>2</v>
      </c>
      <c r="N75">
        <v>2</v>
      </c>
      <c r="O75">
        <v>0</v>
      </c>
      <c r="P75">
        <v>0</v>
      </c>
      <c r="Q75">
        <v>0</v>
      </c>
      <c r="R75">
        <v>1</v>
      </c>
      <c r="S75">
        <v>0</v>
      </c>
      <c r="T75">
        <v>0</v>
      </c>
      <c r="U75">
        <v>5</v>
      </c>
      <c r="V75">
        <v>6</v>
      </c>
      <c r="W75">
        <v>0</v>
      </c>
      <c r="X75">
        <v>0</v>
      </c>
      <c r="Y75">
        <v>1</v>
      </c>
      <c r="Z75">
        <v>0</v>
      </c>
      <c r="AA75">
        <v>0</v>
      </c>
      <c r="AB75">
        <v>0</v>
      </c>
      <c r="AC75">
        <v>15064</v>
      </c>
    </row>
    <row r="76" spans="1:29" x14ac:dyDescent="0.25">
      <c r="A76" t="str">
        <f ca="1">VLOOKUP(B76,CONTROL!$G$2:$H$5,2,0)</f>
        <v>Q2</v>
      </c>
      <c r="B76" s="74">
        <f t="shared" ca="1" si="3"/>
        <v>44470</v>
      </c>
      <c r="C76" s="75" t="e">
        <f>VLOOKUP(K76,PRACTICE!$A$1:$E$41,5,0)</f>
        <v>#N/A</v>
      </c>
      <c r="D76"/>
      <c r="E76"/>
      <c r="F76"/>
    </row>
    <row r="77" spans="1:29" x14ac:dyDescent="0.25">
      <c r="A77" t="str">
        <f ca="1">VLOOKUP(B77,CONTROL!$G$2:$H$5,2,0)</f>
        <v>Q3</v>
      </c>
      <c r="B77" s="74">
        <f t="shared" ca="1" si="3"/>
        <v>44562</v>
      </c>
      <c r="C77" s="75" t="e">
        <f>VLOOKUP(K77,PRACTICE!$A$1:$E$41,5,0)</f>
        <v>#N/A</v>
      </c>
      <c r="D77" t="s">
        <v>175</v>
      </c>
      <c r="E77"/>
      <c r="F77" t="s">
        <v>176</v>
      </c>
      <c r="H77" t="s">
        <v>178</v>
      </c>
      <c r="I77">
        <v>374859</v>
      </c>
      <c r="L77" t="s">
        <v>182</v>
      </c>
      <c r="M77" t="s">
        <v>183</v>
      </c>
      <c r="N77" t="s">
        <v>184</v>
      </c>
      <c r="O77" t="s">
        <v>185</v>
      </c>
      <c r="P77" t="s">
        <v>186</v>
      </c>
      <c r="Q77" t="s">
        <v>187</v>
      </c>
      <c r="R77" t="s">
        <v>188</v>
      </c>
      <c r="S77" t="s">
        <v>189</v>
      </c>
      <c r="T77" t="s">
        <v>190</v>
      </c>
      <c r="U77" t="s">
        <v>191</v>
      </c>
      <c r="V77" t="s">
        <v>192</v>
      </c>
      <c r="W77" t="s">
        <v>193</v>
      </c>
      <c r="X77" t="s">
        <v>194</v>
      </c>
      <c r="Y77" t="s">
        <v>195</v>
      </c>
      <c r="Z77" t="s">
        <v>196</v>
      </c>
      <c r="AA77" t="s">
        <v>197</v>
      </c>
      <c r="AB77" t="s">
        <v>198</v>
      </c>
      <c r="AC77" t="s">
        <v>199</v>
      </c>
    </row>
    <row r="78" spans="1:29" x14ac:dyDescent="0.25">
      <c r="A78" t="str">
        <f ca="1">VLOOKUP(B78,CONTROL!$G$2:$H$5,2,0)</f>
        <v>Q3</v>
      </c>
      <c r="B78" s="74">
        <f t="shared" ca="1" si="3"/>
        <v>44562</v>
      </c>
      <c r="C78" s="75" t="e">
        <f>VLOOKUP(K78,PRACTICE!$A$1:$E$41,5,0)</f>
        <v>#N/A</v>
      </c>
      <c r="D78"/>
      <c r="E78"/>
      <c r="F78" s="76">
        <v>44578.792361111111</v>
      </c>
      <c r="H78" t="s">
        <v>179</v>
      </c>
      <c r="I78">
        <v>196499</v>
      </c>
      <c r="K78" t="s">
        <v>181</v>
      </c>
    </row>
    <row r="79" spans="1:29" x14ac:dyDescent="0.25">
      <c r="A79" t="str">
        <f ca="1">VLOOKUP(B79,CONTROL!$G$2:$H$5,2,0)</f>
        <v>Q3</v>
      </c>
      <c r="B79" s="74">
        <f t="shared" ca="1" si="3"/>
        <v>44562</v>
      </c>
      <c r="C79" s="75" t="str">
        <f>VLOOKUP(K79,PRACTICE!$A$1:$E$41,5,0)</f>
        <v>NW2</v>
      </c>
      <c r="D79"/>
      <c r="E79"/>
      <c r="F79" t="s">
        <v>177</v>
      </c>
      <c r="H79" t="s">
        <v>180</v>
      </c>
      <c r="I79">
        <v>178360</v>
      </c>
      <c r="K79" t="s">
        <v>28</v>
      </c>
      <c r="M79">
        <v>1</v>
      </c>
      <c r="N79">
        <v>0</v>
      </c>
      <c r="O79">
        <v>0</v>
      </c>
      <c r="P79">
        <v>0</v>
      </c>
      <c r="Q79">
        <v>0</v>
      </c>
      <c r="R79">
        <v>0</v>
      </c>
      <c r="S79">
        <v>2</v>
      </c>
      <c r="T79">
        <v>0</v>
      </c>
      <c r="U79">
        <v>7</v>
      </c>
      <c r="V79">
        <v>24</v>
      </c>
      <c r="W79">
        <v>22</v>
      </c>
      <c r="X79">
        <v>0</v>
      </c>
      <c r="Y79">
        <v>0</v>
      </c>
      <c r="Z79">
        <v>0</v>
      </c>
      <c r="AA79">
        <v>0</v>
      </c>
      <c r="AB79">
        <v>0</v>
      </c>
      <c r="AC79">
        <v>9616</v>
      </c>
    </row>
    <row r="80" spans="1:29" x14ac:dyDescent="0.25">
      <c r="A80" t="str">
        <f ca="1">VLOOKUP(B80,CONTROL!$G$2:$H$5,2,0)</f>
        <v>Q3</v>
      </c>
      <c r="B80" s="74">
        <f t="shared" ca="1" si="3"/>
        <v>44562</v>
      </c>
      <c r="C80" s="75" t="str">
        <f>VLOOKUP(K80,PRACTICE!$A$1:$E$41,5,0)</f>
        <v>NW1</v>
      </c>
      <c r="D80"/>
      <c r="E80"/>
      <c r="F80" s="77">
        <v>44562</v>
      </c>
      <c r="K80" t="s">
        <v>14</v>
      </c>
      <c r="M80">
        <v>0</v>
      </c>
      <c r="N80">
        <v>1</v>
      </c>
      <c r="O80">
        <v>2</v>
      </c>
      <c r="P80">
        <v>0</v>
      </c>
      <c r="Q80">
        <v>0</v>
      </c>
      <c r="R80">
        <v>0</v>
      </c>
      <c r="S80">
        <v>0</v>
      </c>
      <c r="T80">
        <v>0</v>
      </c>
      <c r="U80">
        <v>19</v>
      </c>
      <c r="V80">
        <v>15</v>
      </c>
      <c r="W80">
        <v>29</v>
      </c>
      <c r="X80">
        <v>0</v>
      </c>
      <c r="Y80">
        <v>5</v>
      </c>
      <c r="Z80">
        <v>2</v>
      </c>
      <c r="AA80">
        <v>3</v>
      </c>
      <c r="AB80">
        <v>0</v>
      </c>
      <c r="AC80">
        <v>12664</v>
      </c>
    </row>
    <row r="81" spans="1:29" x14ac:dyDescent="0.25">
      <c r="A81" t="str">
        <f ca="1">VLOOKUP(B81,CONTROL!$G$2:$H$5,2,0)</f>
        <v>Q3</v>
      </c>
      <c r="B81" s="74">
        <f t="shared" ca="1" si="3"/>
        <v>44562</v>
      </c>
      <c r="C81" s="75" t="str">
        <f>VLOOKUP(K81,PRACTICE!$A$1:$E$41,5,0)</f>
        <v>NW7</v>
      </c>
      <c r="D81"/>
      <c r="E81"/>
      <c r="F81"/>
      <c r="K81" t="s">
        <v>70</v>
      </c>
      <c r="M81">
        <v>1</v>
      </c>
      <c r="N81">
        <v>3</v>
      </c>
      <c r="O81">
        <v>2</v>
      </c>
      <c r="P81">
        <v>0</v>
      </c>
      <c r="Q81">
        <v>0</v>
      </c>
      <c r="R81">
        <v>0</v>
      </c>
      <c r="S81">
        <v>1</v>
      </c>
      <c r="T81">
        <v>0</v>
      </c>
      <c r="U81">
        <v>11</v>
      </c>
      <c r="V81">
        <v>12</v>
      </c>
      <c r="W81">
        <v>20</v>
      </c>
      <c r="X81">
        <v>0</v>
      </c>
      <c r="Y81">
        <v>2</v>
      </c>
      <c r="Z81">
        <v>7</v>
      </c>
      <c r="AA81">
        <v>8</v>
      </c>
      <c r="AB81">
        <v>0</v>
      </c>
      <c r="AC81">
        <v>11798</v>
      </c>
    </row>
    <row r="82" spans="1:29" x14ac:dyDescent="0.25">
      <c r="A82" t="str">
        <f ca="1">VLOOKUP(B82,CONTROL!$G$2:$H$5,2,0)</f>
        <v>Q3</v>
      </c>
      <c r="B82" s="74">
        <f t="shared" ca="1" si="3"/>
        <v>44562</v>
      </c>
      <c r="C82" s="75" t="str">
        <f>VLOOKUP(K82,PRACTICE!$A$1:$E$41,5,0)</f>
        <v>NW5</v>
      </c>
      <c r="D82"/>
      <c r="E82"/>
      <c r="F82"/>
      <c r="K82" t="s">
        <v>48</v>
      </c>
      <c r="M82">
        <v>1</v>
      </c>
      <c r="N82">
        <v>2</v>
      </c>
      <c r="O82">
        <v>0</v>
      </c>
      <c r="P82">
        <v>0</v>
      </c>
      <c r="Q82">
        <v>1</v>
      </c>
      <c r="R82">
        <v>0</v>
      </c>
      <c r="S82">
        <v>0</v>
      </c>
      <c r="T82">
        <v>0</v>
      </c>
      <c r="U82">
        <v>5</v>
      </c>
      <c r="V82">
        <v>7</v>
      </c>
      <c r="W82">
        <v>3</v>
      </c>
      <c r="X82">
        <v>0</v>
      </c>
      <c r="Y82">
        <v>2</v>
      </c>
      <c r="Z82">
        <v>3</v>
      </c>
      <c r="AA82">
        <v>0</v>
      </c>
      <c r="AB82">
        <v>0</v>
      </c>
      <c r="AC82">
        <v>3800</v>
      </c>
    </row>
    <row r="83" spans="1:29" x14ac:dyDescent="0.25">
      <c r="A83" t="str">
        <f ca="1">VLOOKUP(B83,CONTROL!$G$2:$H$5,2,0)</f>
        <v>Q3</v>
      </c>
      <c r="B83" s="74">
        <f t="shared" ca="1" si="3"/>
        <v>44562</v>
      </c>
      <c r="C83" s="75" t="str">
        <f>VLOOKUP(K83,PRACTICE!$A$1:$E$41,5,0)</f>
        <v>NW3&amp;4</v>
      </c>
      <c r="D83"/>
      <c r="E83"/>
      <c r="F83"/>
      <c r="K83" t="s">
        <v>38</v>
      </c>
      <c r="M83">
        <v>3</v>
      </c>
      <c r="N83">
        <v>3</v>
      </c>
      <c r="O83">
        <v>3</v>
      </c>
      <c r="P83">
        <v>0</v>
      </c>
      <c r="Q83">
        <v>1</v>
      </c>
      <c r="R83">
        <v>0</v>
      </c>
      <c r="S83">
        <v>0</v>
      </c>
      <c r="T83">
        <v>0</v>
      </c>
      <c r="U83">
        <v>18</v>
      </c>
      <c r="V83">
        <v>32</v>
      </c>
      <c r="W83">
        <v>23</v>
      </c>
      <c r="X83">
        <v>0</v>
      </c>
      <c r="Y83">
        <v>2</v>
      </c>
      <c r="Z83">
        <v>6</v>
      </c>
      <c r="AA83">
        <v>9</v>
      </c>
      <c r="AB83">
        <v>0</v>
      </c>
      <c r="AC83">
        <v>14392</v>
      </c>
    </row>
    <row r="84" spans="1:29" x14ac:dyDescent="0.25">
      <c r="A84" t="str">
        <f ca="1">VLOOKUP(B84,CONTROL!$G$2:$H$5,2,0)</f>
        <v>Q3</v>
      </c>
      <c r="B84" s="74">
        <f t="shared" ca="1" si="3"/>
        <v>44562</v>
      </c>
      <c r="C84" s="75" t="str">
        <f>VLOOKUP(K84,PRACTICE!$A$1:$E$41,5,0)</f>
        <v>NW5</v>
      </c>
      <c r="D84"/>
      <c r="E84"/>
      <c r="F84"/>
      <c r="K84" t="s">
        <v>46</v>
      </c>
      <c r="M84">
        <v>1</v>
      </c>
      <c r="N84">
        <v>3</v>
      </c>
      <c r="O84">
        <v>1</v>
      </c>
      <c r="P84">
        <v>0</v>
      </c>
      <c r="Q84">
        <v>0</v>
      </c>
      <c r="R84">
        <v>0</v>
      </c>
      <c r="S84">
        <v>0</v>
      </c>
      <c r="T84">
        <v>0</v>
      </c>
      <c r="U84">
        <v>30</v>
      </c>
      <c r="V84">
        <v>33</v>
      </c>
      <c r="W84">
        <v>22</v>
      </c>
      <c r="X84">
        <v>0</v>
      </c>
      <c r="Y84">
        <v>3</v>
      </c>
      <c r="Z84">
        <v>5</v>
      </c>
      <c r="AA84">
        <v>4</v>
      </c>
      <c r="AB84">
        <v>0</v>
      </c>
      <c r="AC84">
        <v>13429</v>
      </c>
    </row>
    <row r="85" spans="1:29" x14ac:dyDescent="0.25">
      <c r="A85" t="str">
        <f ca="1">VLOOKUP(B85,CONTROL!$G$2:$H$5,2,0)</f>
        <v>Q3</v>
      </c>
      <c r="B85" s="74">
        <f t="shared" ca="1" si="3"/>
        <v>44562</v>
      </c>
      <c r="C85" s="75" t="str">
        <f>VLOOKUP(K85,PRACTICE!$A$1:$E$41,5,0)</f>
        <v>NW3&amp;4</v>
      </c>
      <c r="D85"/>
      <c r="E85"/>
      <c r="F85"/>
      <c r="K85" t="s">
        <v>32</v>
      </c>
      <c r="M85">
        <v>0</v>
      </c>
      <c r="N85">
        <v>3</v>
      </c>
      <c r="O85">
        <v>2</v>
      </c>
      <c r="P85">
        <v>0</v>
      </c>
      <c r="Q85">
        <v>0</v>
      </c>
      <c r="R85">
        <v>0</v>
      </c>
      <c r="S85">
        <v>0</v>
      </c>
      <c r="T85">
        <v>0</v>
      </c>
      <c r="U85">
        <v>10</v>
      </c>
      <c r="V85">
        <v>12</v>
      </c>
      <c r="W85">
        <v>14</v>
      </c>
      <c r="X85">
        <v>0</v>
      </c>
      <c r="Y85">
        <v>0</v>
      </c>
      <c r="Z85">
        <v>3</v>
      </c>
      <c r="AA85">
        <v>3</v>
      </c>
      <c r="AB85">
        <v>0</v>
      </c>
      <c r="AC85">
        <v>28632</v>
      </c>
    </row>
    <row r="86" spans="1:29" x14ac:dyDescent="0.25">
      <c r="A86" t="str">
        <f ca="1">VLOOKUP(B86,CONTROL!$G$2:$H$5,2,0)</f>
        <v>Q3</v>
      </c>
      <c r="B86" s="74">
        <f t="shared" ca="1" si="3"/>
        <v>44562</v>
      </c>
      <c r="C86" s="75" t="str">
        <f>VLOOKUP(K86,PRACTICE!$A$1:$E$41,5,0)</f>
        <v>NW5</v>
      </c>
      <c r="D86"/>
      <c r="E86"/>
      <c r="F86"/>
      <c r="K86" t="s">
        <v>44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2</v>
      </c>
      <c r="V86">
        <v>1</v>
      </c>
      <c r="W86">
        <v>3</v>
      </c>
      <c r="X86">
        <v>0</v>
      </c>
      <c r="Y86">
        <v>0</v>
      </c>
      <c r="Z86">
        <v>0</v>
      </c>
      <c r="AA86">
        <v>0</v>
      </c>
      <c r="AB86">
        <v>0</v>
      </c>
      <c r="AC86">
        <v>8032</v>
      </c>
    </row>
    <row r="87" spans="1:29" x14ac:dyDescent="0.25">
      <c r="A87" t="str">
        <f ca="1">VLOOKUP(B87,CONTROL!$G$2:$H$5,2,0)</f>
        <v>Q3</v>
      </c>
      <c r="B87" s="74">
        <f t="shared" ca="1" si="3"/>
        <v>44562</v>
      </c>
      <c r="C87" s="75" t="str">
        <f>VLOOKUP(K87,PRACTICE!$A$1:$E$41,5,0)</f>
        <v>NW1</v>
      </c>
      <c r="D87"/>
      <c r="E87"/>
      <c r="F87"/>
      <c r="K87" t="s">
        <v>19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6</v>
      </c>
      <c r="V87">
        <v>3</v>
      </c>
      <c r="W87">
        <v>7</v>
      </c>
      <c r="X87">
        <v>0</v>
      </c>
      <c r="Y87">
        <v>0</v>
      </c>
      <c r="Z87">
        <v>0</v>
      </c>
      <c r="AA87">
        <v>0</v>
      </c>
      <c r="AB87">
        <v>0</v>
      </c>
      <c r="AC87">
        <v>8319</v>
      </c>
    </row>
    <row r="88" spans="1:29" x14ac:dyDescent="0.25">
      <c r="A88" t="str">
        <f ca="1">VLOOKUP(B88,CONTROL!$G$2:$H$5,2,0)</f>
        <v>Q3</v>
      </c>
      <c r="B88" s="74">
        <f t="shared" ca="1" si="3"/>
        <v>44562</v>
      </c>
      <c r="C88" s="75" t="str">
        <f>VLOOKUP(K88,PRACTICE!$A$1:$E$41,5,0)</f>
        <v>NW7</v>
      </c>
      <c r="D88"/>
      <c r="E88"/>
      <c r="F88"/>
      <c r="K88" t="s">
        <v>64</v>
      </c>
      <c r="M88">
        <v>0</v>
      </c>
      <c r="N88">
        <v>2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10</v>
      </c>
      <c r="V88">
        <v>5</v>
      </c>
      <c r="W88">
        <v>10</v>
      </c>
      <c r="X88">
        <v>0</v>
      </c>
      <c r="Y88">
        <v>0</v>
      </c>
      <c r="Z88">
        <v>0</v>
      </c>
      <c r="AA88">
        <v>0</v>
      </c>
      <c r="AB88">
        <v>0</v>
      </c>
      <c r="AC88">
        <v>11823</v>
      </c>
    </row>
    <row r="89" spans="1:29" x14ac:dyDescent="0.25">
      <c r="A89" t="str">
        <f ca="1">VLOOKUP(B89,CONTROL!$G$2:$H$5,2,0)</f>
        <v>Q3</v>
      </c>
      <c r="B89" s="74">
        <f t="shared" ca="1" si="3"/>
        <v>44562</v>
      </c>
      <c r="C89" s="75" t="str">
        <f>VLOOKUP(K89,PRACTICE!$A$1:$E$41,5,0)</f>
        <v>NW5</v>
      </c>
      <c r="D89"/>
      <c r="E89"/>
      <c r="F89"/>
      <c r="K89" t="s">
        <v>50</v>
      </c>
      <c r="M89">
        <v>1</v>
      </c>
      <c r="N89">
        <v>0</v>
      </c>
      <c r="O89">
        <v>0</v>
      </c>
      <c r="P89">
        <v>0</v>
      </c>
      <c r="Q89">
        <v>0</v>
      </c>
      <c r="R89">
        <v>0</v>
      </c>
      <c r="S89">
        <v>1</v>
      </c>
      <c r="T89">
        <v>0</v>
      </c>
      <c r="U89">
        <v>4</v>
      </c>
      <c r="V89">
        <v>5</v>
      </c>
      <c r="W89">
        <v>11</v>
      </c>
      <c r="X89">
        <v>0</v>
      </c>
      <c r="Y89">
        <v>2</v>
      </c>
      <c r="Z89">
        <v>3</v>
      </c>
      <c r="AA89">
        <v>6</v>
      </c>
      <c r="AB89">
        <v>0</v>
      </c>
      <c r="AC89">
        <v>4369</v>
      </c>
    </row>
    <row r="90" spans="1:29" x14ac:dyDescent="0.25">
      <c r="A90" t="str">
        <f ca="1">VLOOKUP(B90,CONTROL!$G$2:$H$5,2,0)</f>
        <v>Q3</v>
      </c>
      <c r="B90" s="74">
        <f t="shared" ca="1" si="3"/>
        <v>44562</v>
      </c>
      <c r="C90" s="75" t="str">
        <f>VLOOKUP(K90,PRACTICE!$A$1:$E$41,5,0)</f>
        <v>NW7</v>
      </c>
      <c r="D90"/>
      <c r="E90"/>
      <c r="F90"/>
      <c r="K90" t="s">
        <v>66</v>
      </c>
      <c r="M90">
        <v>6</v>
      </c>
      <c r="N90">
        <v>3</v>
      </c>
      <c r="O90">
        <v>1</v>
      </c>
      <c r="P90">
        <v>0</v>
      </c>
      <c r="Q90">
        <v>2</v>
      </c>
      <c r="R90">
        <v>1</v>
      </c>
      <c r="S90">
        <v>0</v>
      </c>
      <c r="T90">
        <v>0</v>
      </c>
      <c r="U90">
        <v>26</v>
      </c>
      <c r="V90">
        <v>23</v>
      </c>
      <c r="W90">
        <v>26</v>
      </c>
      <c r="X90">
        <v>0</v>
      </c>
      <c r="Y90">
        <v>7</v>
      </c>
      <c r="Z90">
        <v>4</v>
      </c>
      <c r="AA90">
        <v>3</v>
      </c>
      <c r="AB90">
        <v>0</v>
      </c>
      <c r="AC90">
        <v>15542</v>
      </c>
    </row>
    <row r="91" spans="1:29" x14ac:dyDescent="0.25">
      <c r="A91" t="str">
        <f ca="1">VLOOKUP(B91,CONTROL!$G$2:$H$5,2,0)</f>
        <v>Q3</v>
      </c>
      <c r="B91" s="74">
        <f t="shared" ca="1" si="3"/>
        <v>44562</v>
      </c>
      <c r="C91" s="75" t="str">
        <f>VLOOKUP(K91,PRACTICE!$A$1:$E$41,5,0)</f>
        <v>NW3&amp;4</v>
      </c>
      <c r="D91"/>
      <c r="E91"/>
      <c r="F91"/>
      <c r="K91" t="s">
        <v>36</v>
      </c>
      <c r="M91">
        <v>4</v>
      </c>
      <c r="N91">
        <v>4</v>
      </c>
      <c r="O91">
        <v>1</v>
      </c>
      <c r="P91">
        <v>0</v>
      </c>
      <c r="Q91">
        <v>0</v>
      </c>
      <c r="R91">
        <v>0</v>
      </c>
      <c r="S91">
        <v>0</v>
      </c>
      <c r="T91">
        <v>0</v>
      </c>
      <c r="U91">
        <v>17</v>
      </c>
      <c r="V91">
        <v>8</v>
      </c>
      <c r="W91">
        <v>13</v>
      </c>
      <c r="X91">
        <v>0</v>
      </c>
      <c r="Y91">
        <v>1</v>
      </c>
      <c r="Z91">
        <v>0</v>
      </c>
      <c r="AA91">
        <v>2</v>
      </c>
      <c r="AB91">
        <v>0</v>
      </c>
      <c r="AC91">
        <v>11851</v>
      </c>
    </row>
    <row r="92" spans="1:29" x14ac:dyDescent="0.25">
      <c r="A92" t="str">
        <f ca="1">VLOOKUP(B92,CONTROL!$G$2:$H$5,2,0)</f>
        <v>Q3</v>
      </c>
      <c r="B92" s="74">
        <f t="shared" ca="1" si="3"/>
        <v>44562</v>
      </c>
      <c r="C92" s="75" t="str">
        <f>VLOOKUP(K92,PRACTICE!$A$1:$E$41,5,0)</f>
        <v>NW2</v>
      </c>
      <c r="D92"/>
      <c r="E92"/>
      <c r="F92"/>
      <c r="K92" t="s">
        <v>22</v>
      </c>
      <c r="M92">
        <v>1</v>
      </c>
      <c r="N92">
        <v>4</v>
      </c>
      <c r="O92">
        <v>4</v>
      </c>
      <c r="P92">
        <v>0</v>
      </c>
      <c r="Q92">
        <v>1</v>
      </c>
      <c r="R92">
        <v>1</v>
      </c>
      <c r="S92">
        <v>0</v>
      </c>
      <c r="T92">
        <v>0</v>
      </c>
      <c r="U92">
        <v>20</v>
      </c>
      <c r="V92">
        <v>11</v>
      </c>
      <c r="W92">
        <v>6</v>
      </c>
      <c r="X92">
        <v>0</v>
      </c>
      <c r="Y92">
        <v>2</v>
      </c>
      <c r="Z92">
        <v>1</v>
      </c>
      <c r="AA92">
        <v>3</v>
      </c>
      <c r="AB92">
        <v>0</v>
      </c>
      <c r="AC92">
        <v>14792</v>
      </c>
    </row>
    <row r="93" spans="1:29" x14ac:dyDescent="0.25">
      <c r="A93" t="str">
        <f ca="1">VLOOKUP(B93,CONTROL!$G$2:$H$5,2,0)</f>
        <v>Q3</v>
      </c>
      <c r="B93" s="74">
        <f t="shared" ca="1" si="3"/>
        <v>44562</v>
      </c>
      <c r="C93" s="75" t="str">
        <f>VLOOKUP(K93,PRACTICE!$A$1:$E$41,5,0)</f>
        <v>NW1</v>
      </c>
      <c r="D93"/>
      <c r="E93"/>
      <c r="F93"/>
      <c r="K93" t="s">
        <v>12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13</v>
      </c>
      <c r="V93">
        <v>15</v>
      </c>
      <c r="W93">
        <v>26</v>
      </c>
      <c r="X93">
        <v>0</v>
      </c>
      <c r="Y93">
        <v>0</v>
      </c>
      <c r="Z93">
        <v>1</v>
      </c>
      <c r="AA93">
        <v>2</v>
      </c>
      <c r="AB93">
        <v>0</v>
      </c>
      <c r="AC93">
        <v>9727</v>
      </c>
    </row>
    <row r="94" spans="1:29" x14ac:dyDescent="0.25">
      <c r="A94" t="str">
        <f ca="1">VLOOKUP(B94,CONTROL!$G$2:$H$5,2,0)</f>
        <v>Q3</v>
      </c>
      <c r="B94" s="74">
        <f t="shared" ca="1" si="3"/>
        <v>44562</v>
      </c>
      <c r="C94" s="75" t="str">
        <f>VLOOKUP(K94,PRACTICE!$A$1:$E$41,5,0)</f>
        <v>NW3&amp;4</v>
      </c>
      <c r="D94"/>
      <c r="E94"/>
      <c r="F94"/>
      <c r="K94" t="s">
        <v>30</v>
      </c>
      <c r="M94">
        <v>0</v>
      </c>
      <c r="N94">
        <v>1</v>
      </c>
      <c r="O94">
        <v>2</v>
      </c>
      <c r="P94">
        <v>0</v>
      </c>
      <c r="Q94">
        <v>0</v>
      </c>
      <c r="R94">
        <v>0</v>
      </c>
      <c r="S94">
        <v>0</v>
      </c>
      <c r="T94">
        <v>0</v>
      </c>
      <c r="U94">
        <v>15</v>
      </c>
      <c r="V94">
        <v>5</v>
      </c>
      <c r="W94">
        <v>13</v>
      </c>
      <c r="X94">
        <v>0</v>
      </c>
      <c r="Y94">
        <v>6</v>
      </c>
      <c r="Z94">
        <v>2</v>
      </c>
      <c r="AA94">
        <v>3</v>
      </c>
      <c r="AB94">
        <v>0</v>
      </c>
      <c r="AC94">
        <v>9710</v>
      </c>
    </row>
    <row r="95" spans="1:29" x14ac:dyDescent="0.25">
      <c r="A95" t="str">
        <f ca="1">VLOOKUP(B95,CONTROL!$G$2:$H$5,2,0)</f>
        <v>Q3</v>
      </c>
      <c r="B95" s="74">
        <f t="shared" ca="1" si="3"/>
        <v>44562</v>
      </c>
      <c r="C95" s="75" t="str">
        <f>VLOOKUP(K95,PRACTICE!$A$1:$E$41,5,0)</f>
        <v>NW3&amp;4</v>
      </c>
      <c r="D95"/>
      <c r="E95"/>
      <c r="F95"/>
      <c r="K95" t="s">
        <v>34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15</v>
      </c>
      <c r="V95">
        <v>18</v>
      </c>
      <c r="W95">
        <v>14</v>
      </c>
      <c r="X95">
        <v>0</v>
      </c>
      <c r="Y95">
        <v>3</v>
      </c>
      <c r="Z95">
        <v>3</v>
      </c>
      <c r="AA95">
        <v>3</v>
      </c>
      <c r="AB95">
        <v>0</v>
      </c>
      <c r="AC95">
        <v>11660</v>
      </c>
    </row>
    <row r="96" spans="1:29" x14ac:dyDescent="0.25">
      <c r="A96" t="str">
        <f ca="1">VLOOKUP(B96,CONTROL!$G$2:$H$5,2,0)</f>
        <v>Q3</v>
      </c>
      <c r="B96" s="74">
        <f t="shared" ca="1" si="3"/>
        <v>44562</v>
      </c>
      <c r="C96" s="75" t="str">
        <f>VLOOKUP(K96,PRACTICE!$A$1:$E$41,5,0)</f>
        <v>NW6</v>
      </c>
      <c r="D96"/>
      <c r="E96"/>
      <c r="F96"/>
      <c r="K96" t="s">
        <v>59</v>
      </c>
      <c r="M96">
        <v>0</v>
      </c>
      <c r="N96">
        <v>1</v>
      </c>
      <c r="O96">
        <v>2</v>
      </c>
      <c r="P96">
        <v>0</v>
      </c>
      <c r="Q96">
        <v>0</v>
      </c>
      <c r="R96">
        <v>1</v>
      </c>
      <c r="S96">
        <v>0</v>
      </c>
      <c r="T96">
        <v>0</v>
      </c>
      <c r="U96">
        <v>6</v>
      </c>
      <c r="V96">
        <v>15</v>
      </c>
      <c r="W96">
        <v>10</v>
      </c>
      <c r="X96">
        <v>0</v>
      </c>
      <c r="Y96">
        <v>0</v>
      </c>
      <c r="Z96">
        <v>1</v>
      </c>
      <c r="AA96">
        <v>0</v>
      </c>
      <c r="AB96">
        <v>0</v>
      </c>
      <c r="AC96">
        <v>5919</v>
      </c>
    </row>
    <row r="97" spans="1:29" x14ac:dyDescent="0.25">
      <c r="A97" t="str">
        <f ca="1">VLOOKUP(B97,CONTROL!$G$2:$H$5,2,0)</f>
        <v>Q3</v>
      </c>
      <c r="B97" s="74">
        <f t="shared" ca="1" si="3"/>
        <v>44562</v>
      </c>
      <c r="C97" s="75" t="str">
        <f>VLOOKUP(K97,PRACTICE!$A$1:$E$41,5,0)</f>
        <v>NW6</v>
      </c>
      <c r="D97"/>
      <c r="E97"/>
      <c r="F97"/>
      <c r="K97" t="s">
        <v>137</v>
      </c>
      <c r="M97">
        <v>2</v>
      </c>
      <c r="N97">
        <v>1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23</v>
      </c>
      <c r="V97">
        <v>21</v>
      </c>
      <c r="W97">
        <v>16</v>
      </c>
      <c r="X97">
        <v>0</v>
      </c>
      <c r="Y97">
        <v>3</v>
      </c>
      <c r="Z97">
        <v>5</v>
      </c>
      <c r="AA97">
        <v>1</v>
      </c>
      <c r="AB97">
        <v>0</v>
      </c>
      <c r="AC97">
        <v>17061</v>
      </c>
    </row>
    <row r="98" spans="1:29" x14ac:dyDescent="0.25">
      <c r="A98" t="str">
        <f ca="1">VLOOKUP(B98,CONTROL!$G$2:$H$5,2,0)</f>
        <v>Q3</v>
      </c>
      <c r="B98" s="74">
        <f t="shared" ca="1" si="3"/>
        <v>44562</v>
      </c>
      <c r="C98" s="75" t="str">
        <f>VLOOKUP(K98,PRACTICE!$A$1:$E$41,5,0)</f>
        <v>NW1</v>
      </c>
      <c r="D98"/>
      <c r="E98"/>
      <c r="F98"/>
      <c r="K98" t="s">
        <v>16</v>
      </c>
      <c r="M98">
        <v>0</v>
      </c>
      <c r="N98">
        <v>1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22</v>
      </c>
      <c r="V98">
        <v>16</v>
      </c>
      <c r="W98">
        <v>10</v>
      </c>
      <c r="X98">
        <v>0</v>
      </c>
      <c r="Y98">
        <v>6</v>
      </c>
      <c r="Z98">
        <v>3</v>
      </c>
      <c r="AA98">
        <v>5</v>
      </c>
      <c r="AB98">
        <v>0</v>
      </c>
      <c r="AC98">
        <v>17500</v>
      </c>
    </row>
    <row r="99" spans="1:29" x14ac:dyDescent="0.25">
      <c r="A99" t="str">
        <f ca="1">VLOOKUP(B99,CONTROL!$G$2:$H$5,2,0)</f>
        <v>Q3</v>
      </c>
      <c r="B99" s="74">
        <f t="shared" ca="1" si="3"/>
        <v>44562</v>
      </c>
      <c r="C99" s="75" t="str">
        <f>VLOOKUP(K99,PRACTICE!$A$1:$E$41,5,0)</f>
        <v>NW8</v>
      </c>
      <c r="D99"/>
      <c r="E99"/>
      <c r="F99"/>
      <c r="K99" t="s">
        <v>76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7</v>
      </c>
      <c r="V99">
        <v>6</v>
      </c>
      <c r="W99">
        <v>5</v>
      </c>
      <c r="X99">
        <v>0</v>
      </c>
      <c r="Y99">
        <v>2</v>
      </c>
      <c r="Z99">
        <v>2</v>
      </c>
      <c r="AA99">
        <v>2</v>
      </c>
      <c r="AB99">
        <v>0</v>
      </c>
      <c r="AC99">
        <v>9300</v>
      </c>
    </row>
    <row r="100" spans="1:29" x14ac:dyDescent="0.25">
      <c r="A100" t="str">
        <f ca="1">VLOOKUP(B100,CONTROL!$G$2:$H$5,2,0)</f>
        <v>Q3</v>
      </c>
      <c r="B100" s="74">
        <f t="shared" ca="1" si="3"/>
        <v>44562</v>
      </c>
      <c r="C100" s="75" t="str">
        <f>VLOOKUP(K100,PRACTICE!$A$1:$E$41,5,0)</f>
        <v>NW8</v>
      </c>
      <c r="D100"/>
      <c r="E100"/>
      <c r="F100"/>
      <c r="K100" t="s">
        <v>74</v>
      </c>
      <c r="M100">
        <v>3</v>
      </c>
      <c r="N100">
        <v>3</v>
      </c>
      <c r="O100">
        <v>2</v>
      </c>
      <c r="P100">
        <v>0</v>
      </c>
      <c r="Q100">
        <v>0</v>
      </c>
      <c r="R100">
        <v>1</v>
      </c>
      <c r="S100">
        <v>0</v>
      </c>
      <c r="T100">
        <v>0</v>
      </c>
      <c r="U100">
        <v>4</v>
      </c>
      <c r="V100">
        <v>15</v>
      </c>
      <c r="W100">
        <v>11</v>
      </c>
      <c r="X100">
        <v>0</v>
      </c>
      <c r="Y100">
        <v>0</v>
      </c>
      <c r="Z100">
        <v>3</v>
      </c>
      <c r="AA100">
        <v>2</v>
      </c>
      <c r="AB100">
        <v>0</v>
      </c>
      <c r="AC100">
        <v>9962</v>
      </c>
    </row>
    <row r="101" spans="1:29" x14ac:dyDescent="0.25">
      <c r="A101" t="str">
        <f ca="1">VLOOKUP(B101,CONTROL!$G$2:$H$5,2,0)</f>
        <v>Q3</v>
      </c>
      <c r="B101" s="74">
        <f t="shared" ca="1" si="3"/>
        <v>44562</v>
      </c>
      <c r="C101" s="75" t="str">
        <f>VLOOKUP(K101,PRACTICE!$A$1:$E$41,5,0)</f>
        <v>NW6</v>
      </c>
      <c r="D101"/>
      <c r="E101"/>
      <c r="F101"/>
      <c r="K101" t="s">
        <v>55</v>
      </c>
      <c r="M101">
        <v>0</v>
      </c>
      <c r="N101">
        <v>2</v>
      </c>
      <c r="O101">
        <v>1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4</v>
      </c>
      <c r="V101">
        <v>7</v>
      </c>
      <c r="W101">
        <v>5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4195</v>
      </c>
    </row>
    <row r="102" spans="1:29" x14ac:dyDescent="0.25">
      <c r="A102" t="str">
        <f ca="1">VLOOKUP(B102,CONTROL!$G$2:$H$5,2,0)</f>
        <v>Q3</v>
      </c>
      <c r="B102" s="74">
        <f t="shared" ca="1" si="3"/>
        <v>44562</v>
      </c>
      <c r="C102" s="75" t="str">
        <f>VLOOKUP(K102,PRACTICE!$A$1:$E$41,5,0)</f>
        <v>NW5</v>
      </c>
      <c r="D102"/>
      <c r="E102"/>
      <c r="F102"/>
      <c r="K102" t="s">
        <v>52</v>
      </c>
      <c r="M102">
        <v>0</v>
      </c>
      <c r="N102">
        <v>1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8</v>
      </c>
      <c r="V102">
        <v>7</v>
      </c>
      <c r="W102">
        <v>4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6140</v>
      </c>
    </row>
    <row r="103" spans="1:29" x14ac:dyDescent="0.25">
      <c r="A103" t="str">
        <f ca="1">VLOOKUP(B103,CONTROL!$G$2:$H$5,2,0)</f>
        <v>Q3</v>
      </c>
      <c r="B103" s="74">
        <f t="shared" ca="1" si="3"/>
        <v>44562</v>
      </c>
      <c r="C103" s="75" t="str">
        <f>VLOOKUP(K103,PRACTICE!$A$1:$E$41,5,0)</f>
        <v>NW7</v>
      </c>
      <c r="D103"/>
      <c r="E103"/>
      <c r="F103"/>
      <c r="K103" t="s">
        <v>68</v>
      </c>
      <c r="M103">
        <v>0</v>
      </c>
      <c r="N103">
        <v>3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21</v>
      </c>
      <c r="V103">
        <v>18</v>
      </c>
      <c r="W103">
        <v>18</v>
      </c>
      <c r="X103">
        <v>0</v>
      </c>
      <c r="Y103">
        <v>1</v>
      </c>
      <c r="Z103">
        <v>0</v>
      </c>
      <c r="AA103">
        <v>0</v>
      </c>
      <c r="AB103">
        <v>0</v>
      </c>
      <c r="AC103">
        <v>11269</v>
      </c>
    </row>
    <row r="104" spans="1:29" x14ac:dyDescent="0.25">
      <c r="A104" t="str">
        <f ca="1">VLOOKUP(B104,CONTROL!$G$2:$H$5,2,0)</f>
        <v>Q3</v>
      </c>
      <c r="B104" s="74">
        <f t="shared" ca="1" si="3"/>
        <v>44562</v>
      </c>
      <c r="C104" s="75" t="str">
        <f>VLOOKUP(K104,PRACTICE!$A$1:$E$41,5,0)</f>
        <v>NW8</v>
      </c>
      <c r="D104"/>
      <c r="E104"/>
      <c r="F104"/>
      <c r="K104" t="s">
        <v>72</v>
      </c>
      <c r="M104">
        <v>2</v>
      </c>
      <c r="N104">
        <v>2</v>
      </c>
      <c r="O104">
        <v>3</v>
      </c>
      <c r="P104">
        <v>0</v>
      </c>
      <c r="Q104">
        <v>0</v>
      </c>
      <c r="R104">
        <v>3</v>
      </c>
      <c r="S104">
        <v>2</v>
      </c>
      <c r="T104">
        <v>0</v>
      </c>
      <c r="U104">
        <v>14</v>
      </c>
      <c r="V104">
        <v>16</v>
      </c>
      <c r="W104">
        <v>18</v>
      </c>
      <c r="X104">
        <v>0</v>
      </c>
      <c r="Y104">
        <v>2</v>
      </c>
      <c r="Z104">
        <v>4</v>
      </c>
      <c r="AA104">
        <v>7</v>
      </c>
      <c r="AB104">
        <v>0</v>
      </c>
      <c r="AC104">
        <v>15181</v>
      </c>
    </row>
    <row r="105" spans="1:29" x14ac:dyDescent="0.25">
      <c r="A105" t="str">
        <f ca="1">VLOOKUP(B105,CONTROL!$G$2:$H$5,2,0)</f>
        <v>Q3</v>
      </c>
      <c r="B105" s="74">
        <f t="shared" ca="1" si="3"/>
        <v>44562</v>
      </c>
      <c r="C105" s="75" t="str">
        <f>VLOOKUP(K105,PRACTICE!$A$1:$E$41,5,0)</f>
        <v>NW6</v>
      </c>
      <c r="D105"/>
      <c r="E105"/>
      <c r="F105"/>
      <c r="K105" t="s">
        <v>61</v>
      </c>
      <c r="M105">
        <v>1</v>
      </c>
      <c r="N105">
        <v>1</v>
      </c>
      <c r="O105">
        <v>5</v>
      </c>
      <c r="P105">
        <v>0</v>
      </c>
      <c r="Q105">
        <v>1</v>
      </c>
      <c r="R105">
        <v>0</v>
      </c>
      <c r="S105">
        <v>0</v>
      </c>
      <c r="T105">
        <v>0</v>
      </c>
      <c r="U105">
        <v>22</v>
      </c>
      <c r="V105">
        <v>29</v>
      </c>
      <c r="W105">
        <v>15</v>
      </c>
      <c r="X105">
        <v>0</v>
      </c>
      <c r="Y105">
        <v>7</v>
      </c>
      <c r="Z105">
        <v>5</v>
      </c>
      <c r="AA105">
        <v>3</v>
      </c>
      <c r="AB105">
        <v>0</v>
      </c>
      <c r="AC105">
        <v>16217</v>
      </c>
    </row>
    <row r="106" spans="1:29" x14ac:dyDescent="0.25">
      <c r="A106" t="str">
        <f ca="1">VLOOKUP(B106,CONTROL!$G$2:$H$5,2,0)</f>
        <v>Q3</v>
      </c>
      <c r="B106" s="74">
        <f t="shared" ca="1" si="3"/>
        <v>44562</v>
      </c>
      <c r="C106" s="75" t="str">
        <f>VLOOKUP(K106,PRACTICE!$A$1:$E$41,5,0)</f>
        <v>NW2</v>
      </c>
      <c r="D106"/>
      <c r="E106"/>
      <c r="F106"/>
      <c r="K106" t="s">
        <v>24</v>
      </c>
      <c r="M106">
        <v>2</v>
      </c>
      <c r="N106">
        <v>0</v>
      </c>
      <c r="O106">
        <v>1</v>
      </c>
      <c r="P106">
        <v>0</v>
      </c>
      <c r="Q106">
        <v>0</v>
      </c>
      <c r="R106">
        <v>1</v>
      </c>
      <c r="S106">
        <v>0</v>
      </c>
      <c r="T106">
        <v>0</v>
      </c>
      <c r="U106">
        <v>26</v>
      </c>
      <c r="V106">
        <v>27</v>
      </c>
      <c r="W106">
        <v>17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14940</v>
      </c>
    </row>
    <row r="107" spans="1:29" x14ac:dyDescent="0.25">
      <c r="A107" t="str">
        <f ca="1">VLOOKUP(B107,CONTROL!$G$2:$H$5,2,0)</f>
        <v>Q3</v>
      </c>
      <c r="B107" s="74">
        <f t="shared" ca="1" si="3"/>
        <v>44562</v>
      </c>
      <c r="C107" s="75" t="str">
        <f>VLOOKUP(K107,PRACTICE!$A$1:$E$41,5,0)</f>
        <v>NW3&amp;4</v>
      </c>
      <c r="D107"/>
      <c r="E107"/>
      <c r="F107"/>
      <c r="K107" t="s">
        <v>40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3</v>
      </c>
      <c r="V107">
        <v>5</v>
      </c>
      <c r="W107">
        <v>3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2070</v>
      </c>
    </row>
    <row r="108" spans="1:29" x14ac:dyDescent="0.25">
      <c r="A108" t="str">
        <f ca="1">VLOOKUP(B108,CONTROL!$G$2:$H$5,2,0)</f>
        <v>Q3</v>
      </c>
      <c r="B108" s="74">
        <f t="shared" ca="1" si="3"/>
        <v>44562</v>
      </c>
      <c r="C108" s="75" t="str">
        <f>VLOOKUP(K108,PRACTICE!$A$1:$E$41,5,0)</f>
        <v>NW2</v>
      </c>
      <c r="D108"/>
      <c r="E108"/>
      <c r="F108"/>
      <c r="K108" t="s">
        <v>26</v>
      </c>
      <c r="M108">
        <v>0</v>
      </c>
      <c r="N108">
        <v>0</v>
      </c>
      <c r="O108">
        <v>2</v>
      </c>
      <c r="P108">
        <v>0</v>
      </c>
      <c r="Q108">
        <v>0</v>
      </c>
      <c r="R108">
        <v>0</v>
      </c>
      <c r="S108">
        <v>2</v>
      </c>
      <c r="T108">
        <v>0</v>
      </c>
      <c r="U108">
        <v>1</v>
      </c>
      <c r="V108">
        <v>0</v>
      </c>
      <c r="W108">
        <v>1</v>
      </c>
      <c r="X108">
        <v>0</v>
      </c>
      <c r="Y108">
        <v>0</v>
      </c>
      <c r="Z108">
        <v>0</v>
      </c>
      <c r="AA108">
        <v>5</v>
      </c>
      <c r="AB108">
        <v>0</v>
      </c>
      <c r="AC108">
        <v>1107</v>
      </c>
    </row>
    <row r="109" spans="1:29" x14ac:dyDescent="0.25">
      <c r="A109" t="str">
        <f ca="1">VLOOKUP(B109,CONTROL!$G$2:$H$5,2,0)</f>
        <v>Q3</v>
      </c>
      <c r="B109" s="74">
        <f t="shared" ca="1" si="3"/>
        <v>44562</v>
      </c>
      <c r="C109" s="75" t="str">
        <f>VLOOKUP(K109,PRACTICE!$A$1:$E$41,5,0)</f>
        <v>NW8</v>
      </c>
      <c r="D109"/>
      <c r="E109"/>
      <c r="F109"/>
      <c r="K109" t="s">
        <v>78</v>
      </c>
      <c r="M109">
        <v>1</v>
      </c>
      <c r="N109">
        <v>2</v>
      </c>
      <c r="O109">
        <v>1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20</v>
      </c>
      <c r="V109">
        <v>24</v>
      </c>
      <c r="W109">
        <v>16</v>
      </c>
      <c r="X109">
        <v>0</v>
      </c>
      <c r="Y109">
        <v>0</v>
      </c>
      <c r="Z109">
        <v>1</v>
      </c>
      <c r="AA109">
        <v>2</v>
      </c>
      <c r="AB109">
        <v>0</v>
      </c>
      <c r="AC109">
        <v>26959</v>
      </c>
    </row>
    <row r="110" spans="1:29" x14ac:dyDescent="0.25">
      <c r="A110" t="str">
        <f ca="1">VLOOKUP(B110,CONTROL!$G$2:$H$5,2,0)</f>
        <v>Q3</v>
      </c>
      <c r="B110" s="74">
        <f t="shared" ca="1" si="3"/>
        <v>44562</v>
      </c>
      <c r="C110" s="75" t="e">
        <f>VLOOKUP(K110,PRACTICE!$A$1:$E$41,5,0)</f>
        <v>#N/A</v>
      </c>
      <c r="D110"/>
      <c r="E110"/>
      <c r="F110"/>
      <c r="K110" t="s">
        <v>17</v>
      </c>
      <c r="M110">
        <v>1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4</v>
      </c>
      <c r="V110">
        <v>0</v>
      </c>
      <c r="W110">
        <v>0</v>
      </c>
      <c r="X110">
        <v>0</v>
      </c>
      <c r="Y110">
        <v>2</v>
      </c>
      <c r="Z110">
        <v>0</v>
      </c>
      <c r="AA110">
        <v>0</v>
      </c>
      <c r="AB110">
        <v>0</v>
      </c>
      <c r="AC110">
        <v>1</v>
      </c>
    </row>
    <row r="111" spans="1:29" x14ac:dyDescent="0.25">
      <c r="A111" t="str">
        <f ca="1">VLOOKUP(B111,CONTROL!$G$2:$H$5,2,0)</f>
        <v>Q3</v>
      </c>
      <c r="B111" s="74">
        <f t="shared" ca="1" si="3"/>
        <v>44562</v>
      </c>
      <c r="C111" s="75" t="str">
        <f>VLOOKUP(K111,PRACTICE!$A$1:$E$41,5,0)</f>
        <v>NW6</v>
      </c>
      <c r="D111"/>
      <c r="E111"/>
      <c r="F111"/>
      <c r="K111" t="s">
        <v>57</v>
      </c>
      <c r="M111">
        <v>2</v>
      </c>
      <c r="N111">
        <v>2</v>
      </c>
      <c r="O111">
        <v>0</v>
      </c>
      <c r="P111">
        <v>0</v>
      </c>
      <c r="Q111">
        <v>0</v>
      </c>
      <c r="R111">
        <v>1</v>
      </c>
      <c r="S111">
        <v>0</v>
      </c>
      <c r="T111">
        <v>0</v>
      </c>
      <c r="U111">
        <v>5</v>
      </c>
      <c r="V111">
        <v>6</v>
      </c>
      <c r="W111">
        <v>7</v>
      </c>
      <c r="X111">
        <v>0</v>
      </c>
      <c r="Y111">
        <v>1</v>
      </c>
      <c r="Z111">
        <v>0</v>
      </c>
      <c r="AA111">
        <v>0</v>
      </c>
      <c r="AB111">
        <v>0</v>
      </c>
      <c r="AC111">
        <v>15267</v>
      </c>
    </row>
    <row r="112" spans="1:29" x14ac:dyDescent="0.25">
      <c r="A112" t="str">
        <f ca="1">VLOOKUP(B112,CONTROL!$G$2:$H$5,2,0)</f>
        <v>Q4</v>
      </c>
      <c r="B112" s="74">
        <f t="shared" ca="1" si="3"/>
        <v>44652</v>
      </c>
      <c r="C112" s="75" t="e">
        <f>VLOOKUP(K112,PRACTICE!$A$1:$E$41,5,0)</f>
        <v>#N/A</v>
      </c>
      <c r="D112" t="s">
        <v>175</v>
      </c>
      <c r="E112"/>
      <c r="F112" t="s">
        <v>176</v>
      </c>
      <c r="H112" t="s">
        <v>178</v>
      </c>
      <c r="I112">
        <v>379027</v>
      </c>
      <c r="L112" t="s">
        <v>182</v>
      </c>
      <c r="M112" t="s">
        <v>183</v>
      </c>
      <c r="N112" t="s">
        <v>184</v>
      </c>
      <c r="O112" t="s">
        <v>185</v>
      </c>
      <c r="P112" t="s">
        <v>186</v>
      </c>
      <c r="Q112" t="s">
        <v>187</v>
      </c>
      <c r="R112" t="s">
        <v>188</v>
      </c>
      <c r="S112" t="s">
        <v>189</v>
      </c>
      <c r="T112" t="s">
        <v>190</v>
      </c>
      <c r="U112" t="s">
        <v>191</v>
      </c>
      <c r="V112" t="s">
        <v>192</v>
      </c>
      <c r="W112" t="s">
        <v>193</v>
      </c>
      <c r="X112" t="s">
        <v>194</v>
      </c>
      <c r="Y112" t="s">
        <v>195</v>
      </c>
      <c r="Z112" t="s">
        <v>196</v>
      </c>
      <c r="AA112" t="s">
        <v>197</v>
      </c>
      <c r="AB112" t="s">
        <v>198</v>
      </c>
      <c r="AC112" t="s">
        <v>199</v>
      </c>
    </row>
    <row r="113" spans="1:29" x14ac:dyDescent="0.25">
      <c r="A113" t="str">
        <f ca="1">VLOOKUP(B113,CONTROL!$G$2:$H$5,2,0)</f>
        <v>Q4</v>
      </c>
      <c r="B113" s="74">
        <f t="shared" ca="1" si="3"/>
        <v>44652</v>
      </c>
      <c r="C113" s="75" t="e">
        <f>VLOOKUP(K113,PRACTICE!$A$1:$E$41,5,0)</f>
        <v>#N/A</v>
      </c>
      <c r="D113"/>
      <c r="E113"/>
      <c r="F113" s="76">
        <v>44670.463194444441</v>
      </c>
      <c r="H113" t="s">
        <v>179</v>
      </c>
      <c r="I113">
        <v>199142</v>
      </c>
      <c r="K113" t="s">
        <v>181</v>
      </c>
    </row>
    <row r="114" spans="1:29" x14ac:dyDescent="0.25">
      <c r="A114" t="str">
        <f ca="1">VLOOKUP(B114,CONTROL!$G$2:$H$5,2,0)</f>
        <v>Q4</v>
      </c>
      <c r="B114" s="74">
        <f t="shared" ca="1" si="3"/>
        <v>44652</v>
      </c>
      <c r="C114" s="75" t="str">
        <f>VLOOKUP(K114,PRACTICE!$A$1:$E$41,5,0)</f>
        <v>NW2</v>
      </c>
      <c r="D114"/>
      <c r="E114"/>
      <c r="F114" t="s">
        <v>177</v>
      </c>
      <c r="H114" t="s">
        <v>180</v>
      </c>
      <c r="I114">
        <v>179885</v>
      </c>
      <c r="K114" t="s">
        <v>28</v>
      </c>
      <c r="M114">
        <v>1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2</v>
      </c>
      <c r="T114">
        <v>0</v>
      </c>
      <c r="U114">
        <v>7</v>
      </c>
      <c r="V114">
        <v>24</v>
      </c>
      <c r="W114">
        <v>22</v>
      </c>
      <c r="X114">
        <v>13</v>
      </c>
      <c r="Y114">
        <v>0</v>
      </c>
      <c r="Z114">
        <v>0</v>
      </c>
      <c r="AA114">
        <v>0</v>
      </c>
      <c r="AB114">
        <v>0</v>
      </c>
      <c r="AC114">
        <v>9691</v>
      </c>
    </row>
    <row r="115" spans="1:29" x14ac:dyDescent="0.25">
      <c r="A115" t="str">
        <f ca="1">VLOOKUP(B115,CONTROL!$G$2:$H$5,2,0)</f>
        <v>Q4</v>
      </c>
      <c r="B115" s="74">
        <f t="shared" ca="1" si="3"/>
        <v>44652</v>
      </c>
      <c r="C115" s="75" t="str">
        <f>VLOOKUP(K115,PRACTICE!$A$1:$E$41,5,0)</f>
        <v>NW1</v>
      </c>
      <c r="D115"/>
      <c r="E115"/>
      <c r="F115" s="77">
        <v>44652</v>
      </c>
      <c r="K115" t="s">
        <v>14</v>
      </c>
      <c r="M115">
        <v>0</v>
      </c>
      <c r="N115">
        <v>1</v>
      </c>
      <c r="O115">
        <v>2</v>
      </c>
      <c r="P115">
        <v>5</v>
      </c>
      <c r="Q115">
        <v>0</v>
      </c>
      <c r="R115">
        <v>0</v>
      </c>
      <c r="S115">
        <v>0</v>
      </c>
      <c r="T115">
        <v>0</v>
      </c>
      <c r="U115">
        <v>19</v>
      </c>
      <c r="V115">
        <v>15</v>
      </c>
      <c r="W115">
        <v>29</v>
      </c>
      <c r="X115">
        <v>16</v>
      </c>
      <c r="Y115">
        <v>5</v>
      </c>
      <c r="Z115">
        <v>2</v>
      </c>
      <c r="AA115">
        <v>3</v>
      </c>
      <c r="AB115">
        <v>4</v>
      </c>
      <c r="AC115">
        <v>12613</v>
      </c>
    </row>
    <row r="116" spans="1:29" x14ac:dyDescent="0.25">
      <c r="A116" t="str">
        <f ca="1">VLOOKUP(B116,CONTROL!$G$2:$H$5,2,0)</f>
        <v>Q4</v>
      </c>
      <c r="B116" s="74">
        <f t="shared" ca="1" si="3"/>
        <v>44652</v>
      </c>
      <c r="C116" s="75" t="str">
        <f>VLOOKUP(K116,PRACTICE!$A$1:$E$41,5,0)</f>
        <v>NW7</v>
      </c>
      <c r="D116"/>
      <c r="E116"/>
      <c r="F116"/>
      <c r="K116" t="s">
        <v>70</v>
      </c>
      <c r="M116">
        <v>1</v>
      </c>
      <c r="N116">
        <v>3</v>
      </c>
      <c r="O116">
        <v>2</v>
      </c>
      <c r="P116">
        <v>5</v>
      </c>
      <c r="Q116">
        <v>0</v>
      </c>
      <c r="R116">
        <v>0</v>
      </c>
      <c r="S116">
        <v>1</v>
      </c>
      <c r="T116">
        <v>0</v>
      </c>
      <c r="U116">
        <v>11</v>
      </c>
      <c r="V116">
        <v>12</v>
      </c>
      <c r="W116">
        <v>20</v>
      </c>
      <c r="X116">
        <v>26</v>
      </c>
      <c r="Y116">
        <v>2</v>
      </c>
      <c r="Z116">
        <v>7</v>
      </c>
      <c r="AA116">
        <v>8</v>
      </c>
      <c r="AB116">
        <v>9</v>
      </c>
      <c r="AC116">
        <v>11850</v>
      </c>
    </row>
    <row r="117" spans="1:29" x14ac:dyDescent="0.25">
      <c r="A117" t="str">
        <f ca="1">VLOOKUP(B117,CONTROL!$G$2:$H$5,2,0)</f>
        <v>Q4</v>
      </c>
      <c r="B117" s="74">
        <f t="shared" ca="1" si="3"/>
        <v>44652</v>
      </c>
      <c r="C117" s="75" t="str">
        <f>VLOOKUP(K117,PRACTICE!$A$1:$E$41,5,0)</f>
        <v>NW5</v>
      </c>
      <c r="D117"/>
      <c r="E117"/>
      <c r="F117"/>
      <c r="K117" t="s">
        <v>48</v>
      </c>
      <c r="M117">
        <v>1</v>
      </c>
      <c r="N117">
        <v>2</v>
      </c>
      <c r="O117">
        <v>0</v>
      </c>
      <c r="P117">
        <v>0</v>
      </c>
      <c r="Q117">
        <v>1</v>
      </c>
      <c r="R117">
        <v>0</v>
      </c>
      <c r="S117">
        <v>0</v>
      </c>
      <c r="T117">
        <v>0</v>
      </c>
      <c r="U117">
        <v>5</v>
      </c>
      <c r="V117">
        <v>7</v>
      </c>
      <c r="W117">
        <v>3</v>
      </c>
      <c r="X117">
        <v>4</v>
      </c>
      <c r="Y117">
        <v>2</v>
      </c>
      <c r="Z117">
        <v>3</v>
      </c>
      <c r="AA117">
        <v>0</v>
      </c>
      <c r="AB117">
        <v>0</v>
      </c>
      <c r="AC117">
        <v>3815</v>
      </c>
    </row>
    <row r="118" spans="1:29" x14ac:dyDescent="0.25">
      <c r="A118" t="str">
        <f ca="1">VLOOKUP(B118,CONTROL!$G$2:$H$5,2,0)</f>
        <v>Q4</v>
      </c>
      <c r="B118" s="74">
        <f t="shared" ca="1" si="3"/>
        <v>44652</v>
      </c>
      <c r="C118" s="75" t="str">
        <f>VLOOKUP(K118,PRACTICE!$A$1:$E$41,5,0)</f>
        <v>NW3&amp;4</v>
      </c>
      <c r="D118"/>
      <c r="E118"/>
      <c r="F118"/>
      <c r="K118" t="s">
        <v>38</v>
      </c>
      <c r="M118">
        <v>3</v>
      </c>
      <c r="N118">
        <v>3</v>
      </c>
      <c r="O118">
        <v>3</v>
      </c>
      <c r="P118">
        <v>2</v>
      </c>
      <c r="Q118">
        <v>1</v>
      </c>
      <c r="R118">
        <v>0</v>
      </c>
      <c r="S118">
        <v>0</v>
      </c>
      <c r="T118">
        <v>0</v>
      </c>
      <c r="U118">
        <v>18</v>
      </c>
      <c r="V118">
        <v>32</v>
      </c>
      <c r="W118">
        <v>23</v>
      </c>
      <c r="X118">
        <v>22</v>
      </c>
      <c r="Y118">
        <v>2</v>
      </c>
      <c r="Z118">
        <v>6</v>
      </c>
      <c r="AA118">
        <v>9</v>
      </c>
      <c r="AB118">
        <v>2</v>
      </c>
      <c r="AC118">
        <v>14153</v>
      </c>
    </row>
    <row r="119" spans="1:29" x14ac:dyDescent="0.25">
      <c r="A119" t="str">
        <f ca="1">VLOOKUP(B119,CONTROL!$G$2:$H$5,2,0)</f>
        <v>Q4</v>
      </c>
      <c r="B119" s="74">
        <f t="shared" ca="1" si="3"/>
        <v>44652</v>
      </c>
      <c r="C119" s="75" t="str">
        <f>VLOOKUP(K119,PRACTICE!$A$1:$E$41,5,0)</f>
        <v>NW5</v>
      </c>
      <c r="D119"/>
      <c r="E119"/>
      <c r="F119"/>
      <c r="K119" t="s">
        <v>46</v>
      </c>
      <c r="M119">
        <v>1</v>
      </c>
      <c r="N119">
        <v>3</v>
      </c>
      <c r="O119">
        <v>1</v>
      </c>
      <c r="P119">
        <v>1</v>
      </c>
      <c r="Q119">
        <v>0</v>
      </c>
      <c r="R119">
        <v>0</v>
      </c>
      <c r="S119">
        <v>0</v>
      </c>
      <c r="T119">
        <v>0</v>
      </c>
      <c r="U119">
        <v>30</v>
      </c>
      <c r="V119">
        <v>33</v>
      </c>
      <c r="W119">
        <v>23</v>
      </c>
      <c r="X119">
        <v>32</v>
      </c>
      <c r="Y119">
        <v>3</v>
      </c>
      <c r="Z119">
        <v>5</v>
      </c>
      <c r="AA119">
        <v>4</v>
      </c>
      <c r="AB119">
        <v>12</v>
      </c>
      <c r="AC119">
        <v>13452</v>
      </c>
    </row>
    <row r="120" spans="1:29" x14ac:dyDescent="0.25">
      <c r="A120" t="str">
        <f ca="1">VLOOKUP(B120,CONTROL!$G$2:$H$5,2,0)</f>
        <v>Q4</v>
      </c>
      <c r="B120" s="74">
        <f t="shared" ca="1" si="3"/>
        <v>44652</v>
      </c>
      <c r="C120" s="75" t="str">
        <f>VLOOKUP(K120,PRACTICE!$A$1:$E$41,5,0)</f>
        <v>NW3&amp;4</v>
      </c>
      <c r="D120"/>
      <c r="E120"/>
      <c r="F120"/>
      <c r="K120" t="s">
        <v>32</v>
      </c>
      <c r="M120">
        <v>0</v>
      </c>
      <c r="N120">
        <v>3</v>
      </c>
      <c r="O120">
        <v>2</v>
      </c>
      <c r="P120">
        <v>1</v>
      </c>
      <c r="Q120">
        <v>0</v>
      </c>
      <c r="R120">
        <v>0</v>
      </c>
      <c r="S120">
        <v>0</v>
      </c>
      <c r="T120">
        <v>0</v>
      </c>
      <c r="U120">
        <v>10</v>
      </c>
      <c r="V120">
        <v>13</v>
      </c>
      <c r="W120">
        <v>14</v>
      </c>
      <c r="X120">
        <v>15</v>
      </c>
      <c r="Y120">
        <v>0</v>
      </c>
      <c r="Z120">
        <v>3</v>
      </c>
      <c r="AA120">
        <v>3</v>
      </c>
      <c r="AB120">
        <v>5</v>
      </c>
      <c r="AC120">
        <v>29370</v>
      </c>
    </row>
    <row r="121" spans="1:29" x14ac:dyDescent="0.25">
      <c r="A121" t="str">
        <f ca="1">VLOOKUP(B121,CONTROL!$G$2:$H$5,2,0)</f>
        <v>Q4</v>
      </c>
      <c r="B121" s="74">
        <f t="shared" ca="1" si="3"/>
        <v>44652</v>
      </c>
      <c r="C121" s="75" t="str">
        <f>VLOOKUP(K121,PRACTICE!$A$1:$E$41,5,0)</f>
        <v>NW5</v>
      </c>
      <c r="D121"/>
      <c r="E121"/>
      <c r="F121"/>
      <c r="K121" t="s">
        <v>44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2</v>
      </c>
      <c r="V121">
        <v>1</v>
      </c>
      <c r="W121">
        <v>3</v>
      </c>
      <c r="X121">
        <v>3</v>
      </c>
      <c r="Y121">
        <v>0</v>
      </c>
      <c r="Z121">
        <v>0</v>
      </c>
      <c r="AA121">
        <v>0</v>
      </c>
      <c r="AB121">
        <v>0</v>
      </c>
      <c r="AC121">
        <v>8011</v>
      </c>
    </row>
    <row r="122" spans="1:29" x14ac:dyDescent="0.25">
      <c r="A122" t="str">
        <f ca="1">VLOOKUP(B122,CONTROL!$G$2:$H$5,2,0)</f>
        <v>Q4</v>
      </c>
      <c r="B122" s="74">
        <f t="shared" ca="1" si="3"/>
        <v>44652</v>
      </c>
      <c r="C122" s="75" t="str">
        <f>VLOOKUP(K122,PRACTICE!$A$1:$E$41,5,0)</f>
        <v>NW1</v>
      </c>
      <c r="D122"/>
      <c r="E122"/>
      <c r="F122"/>
      <c r="K122" t="s">
        <v>19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7</v>
      </c>
      <c r="V122">
        <v>3</v>
      </c>
      <c r="W122">
        <v>7</v>
      </c>
      <c r="X122">
        <v>7</v>
      </c>
      <c r="Y122">
        <v>0</v>
      </c>
      <c r="Z122">
        <v>0</v>
      </c>
      <c r="AA122">
        <v>0</v>
      </c>
      <c r="AB122">
        <v>0</v>
      </c>
      <c r="AC122">
        <v>8587</v>
      </c>
    </row>
    <row r="123" spans="1:29" x14ac:dyDescent="0.25">
      <c r="A123" t="str">
        <f ca="1">VLOOKUP(B123,CONTROL!$G$2:$H$5,2,0)</f>
        <v>Q4</v>
      </c>
      <c r="B123" s="74">
        <f t="shared" ca="1" si="3"/>
        <v>44652</v>
      </c>
      <c r="C123" s="75" t="str">
        <f>VLOOKUP(K123,PRACTICE!$A$1:$E$41,5,0)</f>
        <v>NW7</v>
      </c>
      <c r="D123"/>
      <c r="E123"/>
      <c r="F123"/>
      <c r="K123" t="s">
        <v>64</v>
      </c>
      <c r="M123">
        <v>0</v>
      </c>
      <c r="N123">
        <v>2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10</v>
      </c>
      <c r="V123">
        <v>6</v>
      </c>
      <c r="W123">
        <v>11</v>
      </c>
      <c r="X123">
        <v>9</v>
      </c>
      <c r="Y123">
        <v>0</v>
      </c>
      <c r="Z123">
        <v>0</v>
      </c>
      <c r="AA123">
        <v>0</v>
      </c>
      <c r="AB123">
        <v>0</v>
      </c>
      <c r="AC123">
        <v>11951</v>
      </c>
    </row>
    <row r="124" spans="1:29" x14ac:dyDescent="0.25">
      <c r="A124" t="str">
        <f ca="1">VLOOKUP(B124,CONTROL!$G$2:$H$5,2,0)</f>
        <v>Q4</v>
      </c>
      <c r="B124" s="74">
        <f t="shared" ca="1" si="3"/>
        <v>44652</v>
      </c>
      <c r="C124" s="75" t="str">
        <f>VLOOKUP(K124,PRACTICE!$A$1:$E$41,5,0)</f>
        <v>NW5</v>
      </c>
      <c r="D124"/>
      <c r="E124"/>
      <c r="F124"/>
      <c r="K124" t="s">
        <v>50</v>
      </c>
      <c r="M124">
        <v>1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1</v>
      </c>
      <c r="T124">
        <v>0</v>
      </c>
      <c r="U124">
        <v>4</v>
      </c>
      <c r="V124">
        <v>5</v>
      </c>
      <c r="W124">
        <v>11</v>
      </c>
      <c r="X124">
        <v>9</v>
      </c>
      <c r="Y124">
        <v>2</v>
      </c>
      <c r="Z124">
        <v>3</v>
      </c>
      <c r="AA124">
        <v>6</v>
      </c>
      <c r="AB124">
        <v>2</v>
      </c>
      <c r="AC124">
        <v>4203</v>
      </c>
    </row>
    <row r="125" spans="1:29" x14ac:dyDescent="0.25">
      <c r="A125" t="str">
        <f ca="1">VLOOKUP(B125,CONTROL!$G$2:$H$5,2,0)</f>
        <v>Q4</v>
      </c>
      <c r="B125" s="74">
        <f t="shared" ca="1" si="3"/>
        <v>44652</v>
      </c>
      <c r="C125" s="75" t="str">
        <f>VLOOKUP(K125,PRACTICE!$A$1:$E$41,5,0)</f>
        <v>NW7</v>
      </c>
      <c r="D125"/>
      <c r="E125"/>
      <c r="F125"/>
      <c r="K125" t="s">
        <v>66</v>
      </c>
      <c r="M125">
        <v>6</v>
      </c>
      <c r="N125">
        <v>3</v>
      </c>
      <c r="O125">
        <v>1</v>
      </c>
      <c r="P125">
        <v>3</v>
      </c>
      <c r="Q125">
        <v>2</v>
      </c>
      <c r="R125">
        <v>1</v>
      </c>
      <c r="S125">
        <v>0</v>
      </c>
      <c r="T125">
        <v>3</v>
      </c>
      <c r="U125">
        <v>27</v>
      </c>
      <c r="V125">
        <v>23</v>
      </c>
      <c r="W125">
        <v>26</v>
      </c>
      <c r="X125">
        <v>26</v>
      </c>
      <c r="Y125">
        <v>7</v>
      </c>
      <c r="Z125">
        <v>4</v>
      </c>
      <c r="AA125">
        <v>3</v>
      </c>
      <c r="AB125">
        <v>6</v>
      </c>
      <c r="AC125">
        <v>15564</v>
      </c>
    </row>
    <row r="126" spans="1:29" x14ac:dyDescent="0.25">
      <c r="A126" t="str">
        <f ca="1">VLOOKUP(B126,CONTROL!$G$2:$H$5,2,0)</f>
        <v>Q4</v>
      </c>
      <c r="B126" s="74">
        <f t="shared" ca="1" si="3"/>
        <v>44652</v>
      </c>
      <c r="C126" s="75" t="str">
        <f>VLOOKUP(K126,PRACTICE!$A$1:$E$41,5,0)</f>
        <v>NW3&amp;4</v>
      </c>
      <c r="D126"/>
      <c r="E126"/>
      <c r="F126"/>
      <c r="K126" t="s">
        <v>36</v>
      </c>
      <c r="M126">
        <v>4</v>
      </c>
      <c r="N126">
        <v>4</v>
      </c>
      <c r="O126">
        <v>1</v>
      </c>
      <c r="P126">
        <v>1</v>
      </c>
      <c r="Q126">
        <v>0</v>
      </c>
      <c r="R126">
        <v>0</v>
      </c>
      <c r="S126">
        <v>0</v>
      </c>
      <c r="T126">
        <v>1</v>
      </c>
      <c r="U126">
        <v>17</v>
      </c>
      <c r="V126">
        <v>8</v>
      </c>
      <c r="W126">
        <v>14</v>
      </c>
      <c r="X126">
        <v>15</v>
      </c>
      <c r="Y126">
        <v>1</v>
      </c>
      <c r="Z126">
        <v>0</v>
      </c>
      <c r="AA126">
        <v>2</v>
      </c>
      <c r="AB126">
        <v>1</v>
      </c>
      <c r="AC126">
        <v>11840</v>
      </c>
    </row>
    <row r="127" spans="1:29" x14ac:dyDescent="0.25">
      <c r="A127" t="str">
        <f ca="1">VLOOKUP(B127,CONTROL!$G$2:$H$5,2,0)</f>
        <v>Q4</v>
      </c>
      <c r="B127" s="74">
        <f t="shared" ca="1" si="3"/>
        <v>44652</v>
      </c>
      <c r="C127" s="75" t="str">
        <f>VLOOKUP(K127,PRACTICE!$A$1:$E$41,5,0)</f>
        <v>NW2</v>
      </c>
      <c r="D127"/>
      <c r="E127"/>
      <c r="F127"/>
      <c r="K127" t="s">
        <v>22</v>
      </c>
      <c r="M127">
        <v>1</v>
      </c>
      <c r="N127">
        <v>4</v>
      </c>
      <c r="O127">
        <v>4</v>
      </c>
      <c r="P127">
        <v>2</v>
      </c>
      <c r="Q127">
        <v>1</v>
      </c>
      <c r="R127">
        <v>1</v>
      </c>
      <c r="S127">
        <v>0</v>
      </c>
      <c r="T127">
        <v>0</v>
      </c>
      <c r="U127">
        <v>20</v>
      </c>
      <c r="V127">
        <v>11</v>
      </c>
      <c r="W127">
        <v>6</v>
      </c>
      <c r="X127">
        <v>14</v>
      </c>
      <c r="Y127">
        <v>2</v>
      </c>
      <c r="Z127">
        <v>1</v>
      </c>
      <c r="AA127">
        <v>3</v>
      </c>
      <c r="AB127">
        <v>2</v>
      </c>
      <c r="AC127">
        <v>14801</v>
      </c>
    </row>
    <row r="128" spans="1:29" x14ac:dyDescent="0.25">
      <c r="A128" t="str">
        <f ca="1">VLOOKUP(B128,CONTROL!$G$2:$H$5,2,0)</f>
        <v>Q4</v>
      </c>
      <c r="B128" s="74">
        <f t="shared" ca="1" si="3"/>
        <v>44652</v>
      </c>
      <c r="C128" s="75" t="str">
        <f>VLOOKUP(K128,PRACTICE!$A$1:$E$41,5,0)</f>
        <v>NW1</v>
      </c>
      <c r="D128"/>
      <c r="E128"/>
      <c r="F128"/>
      <c r="K128" t="s">
        <v>12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13</v>
      </c>
      <c r="V128">
        <v>15</v>
      </c>
      <c r="W128">
        <v>26</v>
      </c>
      <c r="X128">
        <v>32</v>
      </c>
      <c r="Y128">
        <v>0</v>
      </c>
      <c r="Z128">
        <v>1</v>
      </c>
      <c r="AA128">
        <v>2</v>
      </c>
      <c r="AB128">
        <v>5</v>
      </c>
      <c r="AC128">
        <v>9766</v>
      </c>
    </row>
    <row r="129" spans="1:29" x14ac:dyDescent="0.25">
      <c r="A129" t="str">
        <f ca="1">VLOOKUP(B129,CONTROL!$G$2:$H$5,2,0)</f>
        <v>Q4</v>
      </c>
      <c r="B129" s="74">
        <f t="shared" ca="1" si="3"/>
        <v>44652</v>
      </c>
      <c r="C129" s="75" t="str">
        <f>VLOOKUP(K129,PRACTICE!$A$1:$E$41,5,0)</f>
        <v>NW3&amp;4</v>
      </c>
      <c r="D129"/>
      <c r="E129"/>
      <c r="F129"/>
      <c r="K129" t="s">
        <v>30</v>
      </c>
      <c r="M129">
        <v>0</v>
      </c>
      <c r="N129">
        <v>1</v>
      </c>
      <c r="O129">
        <v>2</v>
      </c>
      <c r="P129">
        <v>1</v>
      </c>
      <c r="Q129">
        <v>0</v>
      </c>
      <c r="R129">
        <v>0</v>
      </c>
      <c r="S129">
        <v>0</v>
      </c>
      <c r="T129">
        <v>0</v>
      </c>
      <c r="U129">
        <v>15</v>
      </c>
      <c r="V129">
        <v>5</v>
      </c>
      <c r="W129">
        <v>13</v>
      </c>
      <c r="X129">
        <v>11</v>
      </c>
      <c r="Y129">
        <v>6</v>
      </c>
      <c r="Z129">
        <v>2</v>
      </c>
      <c r="AA129">
        <v>3</v>
      </c>
      <c r="AB129">
        <v>1</v>
      </c>
      <c r="AC129">
        <v>9732</v>
      </c>
    </row>
    <row r="130" spans="1:29" x14ac:dyDescent="0.25">
      <c r="A130" t="str">
        <f ca="1">VLOOKUP(B130,CONTROL!$G$2:$H$5,2,0)</f>
        <v>Q4</v>
      </c>
      <c r="B130" s="74">
        <f t="shared" ca="1" si="3"/>
        <v>44652</v>
      </c>
      <c r="C130" s="75" t="str">
        <f>VLOOKUP(K130,PRACTICE!$A$1:$E$41,5,0)</f>
        <v>NW3&amp;4</v>
      </c>
      <c r="D130"/>
      <c r="E130"/>
      <c r="F130"/>
      <c r="K130" t="s">
        <v>34</v>
      </c>
      <c r="M130">
        <v>0</v>
      </c>
      <c r="N130">
        <v>0</v>
      </c>
      <c r="O130">
        <v>0</v>
      </c>
      <c r="P130">
        <v>1</v>
      </c>
      <c r="Q130">
        <v>0</v>
      </c>
      <c r="R130">
        <v>0</v>
      </c>
      <c r="S130">
        <v>0</v>
      </c>
      <c r="T130">
        <v>0</v>
      </c>
      <c r="U130">
        <v>14</v>
      </c>
      <c r="V130">
        <v>18</v>
      </c>
      <c r="W130">
        <v>14</v>
      </c>
      <c r="X130">
        <v>16</v>
      </c>
      <c r="Y130">
        <v>2</v>
      </c>
      <c r="Z130">
        <v>3</v>
      </c>
      <c r="AA130">
        <v>3</v>
      </c>
      <c r="AB130">
        <v>9</v>
      </c>
      <c r="AC130">
        <v>12161</v>
      </c>
    </row>
    <row r="131" spans="1:29" x14ac:dyDescent="0.25">
      <c r="A131" t="str">
        <f ca="1">VLOOKUP(B131,CONTROL!$G$2:$H$5,2,0)</f>
        <v>Q4</v>
      </c>
      <c r="B131" s="74">
        <f t="shared" ca="1" si="3"/>
        <v>44652</v>
      </c>
      <c r="C131" s="75" t="str">
        <f>VLOOKUP(K131,PRACTICE!$A$1:$E$41,5,0)</f>
        <v>NW6</v>
      </c>
      <c r="D131"/>
      <c r="E131"/>
      <c r="F131"/>
      <c r="K131" t="s">
        <v>59</v>
      </c>
      <c r="M131">
        <v>0</v>
      </c>
      <c r="N131">
        <v>1</v>
      </c>
      <c r="O131">
        <v>2</v>
      </c>
      <c r="P131">
        <v>0</v>
      </c>
      <c r="Q131">
        <v>0</v>
      </c>
      <c r="R131">
        <v>1</v>
      </c>
      <c r="S131">
        <v>0</v>
      </c>
      <c r="T131">
        <v>0</v>
      </c>
      <c r="U131">
        <v>6</v>
      </c>
      <c r="V131">
        <v>15</v>
      </c>
      <c r="W131">
        <v>11</v>
      </c>
      <c r="X131">
        <v>6</v>
      </c>
      <c r="Y131">
        <v>0</v>
      </c>
      <c r="Z131">
        <v>1</v>
      </c>
      <c r="AA131">
        <v>0</v>
      </c>
      <c r="AB131">
        <v>0</v>
      </c>
      <c r="AC131">
        <v>6090</v>
      </c>
    </row>
    <row r="132" spans="1:29" x14ac:dyDescent="0.25">
      <c r="A132" t="str">
        <f ca="1">VLOOKUP(B132,CONTROL!$G$2:$H$5,2,0)</f>
        <v>Q4</v>
      </c>
      <c r="B132" s="74">
        <f t="shared" ca="1" si="3"/>
        <v>44652</v>
      </c>
      <c r="C132" s="75" t="str">
        <f>VLOOKUP(K132,PRACTICE!$A$1:$E$41,5,0)</f>
        <v>NW6</v>
      </c>
      <c r="D132"/>
      <c r="E132"/>
      <c r="F132"/>
      <c r="K132" t="s">
        <v>137</v>
      </c>
      <c r="M132">
        <v>2</v>
      </c>
      <c r="N132">
        <v>1</v>
      </c>
      <c r="O132">
        <v>0</v>
      </c>
      <c r="P132">
        <v>1</v>
      </c>
      <c r="Q132">
        <v>0</v>
      </c>
      <c r="R132">
        <v>0</v>
      </c>
      <c r="S132">
        <v>0</v>
      </c>
      <c r="T132">
        <v>0</v>
      </c>
      <c r="U132">
        <v>23</v>
      </c>
      <c r="V132">
        <v>21</v>
      </c>
      <c r="W132">
        <v>17</v>
      </c>
      <c r="X132">
        <v>20</v>
      </c>
      <c r="Y132">
        <v>3</v>
      </c>
      <c r="Z132">
        <v>5</v>
      </c>
      <c r="AA132">
        <v>1</v>
      </c>
      <c r="AB132">
        <v>5</v>
      </c>
      <c r="AC132">
        <v>17189</v>
      </c>
    </row>
    <row r="133" spans="1:29" x14ac:dyDescent="0.25">
      <c r="A133" t="str">
        <f ca="1">VLOOKUP(B133,CONTROL!$G$2:$H$5,2,0)</f>
        <v>Q4</v>
      </c>
      <c r="B133" s="74">
        <f t="shared" ref="B133:B153" ca="1" si="4">IF(F133="Last Run:", OFFSET(F133,3,0),B132)</f>
        <v>44652</v>
      </c>
      <c r="C133" s="75" t="str">
        <f>VLOOKUP(K133,PRACTICE!$A$1:$E$41,5,0)</f>
        <v>NW1</v>
      </c>
      <c r="D133"/>
      <c r="E133"/>
      <c r="F133"/>
      <c r="K133" t="s">
        <v>16</v>
      </c>
      <c r="M133">
        <v>0</v>
      </c>
      <c r="N133">
        <v>1</v>
      </c>
      <c r="O133">
        <v>0</v>
      </c>
      <c r="P133">
        <v>1</v>
      </c>
      <c r="Q133">
        <v>0</v>
      </c>
      <c r="R133">
        <v>0</v>
      </c>
      <c r="S133">
        <v>0</v>
      </c>
      <c r="T133">
        <v>0</v>
      </c>
      <c r="U133">
        <v>22</v>
      </c>
      <c r="V133">
        <v>17</v>
      </c>
      <c r="W133">
        <v>11</v>
      </c>
      <c r="X133">
        <v>18</v>
      </c>
      <c r="Y133">
        <v>6</v>
      </c>
      <c r="Z133">
        <v>3</v>
      </c>
      <c r="AA133">
        <v>6</v>
      </c>
      <c r="AB133">
        <v>3</v>
      </c>
      <c r="AC133">
        <v>17933</v>
      </c>
    </row>
    <row r="134" spans="1:29" x14ac:dyDescent="0.25">
      <c r="A134" t="str">
        <f ca="1">VLOOKUP(B134,CONTROL!$G$2:$H$5,2,0)</f>
        <v>Q4</v>
      </c>
      <c r="B134" s="74">
        <f t="shared" ca="1" si="4"/>
        <v>44652</v>
      </c>
      <c r="C134" s="75" t="str">
        <f>VLOOKUP(K134,PRACTICE!$A$1:$E$41,5,0)</f>
        <v>NW8</v>
      </c>
      <c r="D134"/>
      <c r="E134"/>
      <c r="F134"/>
      <c r="K134" t="s">
        <v>76</v>
      </c>
      <c r="M134">
        <v>0</v>
      </c>
      <c r="N134">
        <v>0</v>
      </c>
      <c r="O134">
        <v>0</v>
      </c>
      <c r="P134">
        <v>1</v>
      </c>
      <c r="Q134">
        <v>0</v>
      </c>
      <c r="R134">
        <v>0</v>
      </c>
      <c r="S134">
        <v>0</v>
      </c>
      <c r="T134">
        <v>0</v>
      </c>
      <c r="U134">
        <v>7</v>
      </c>
      <c r="V134">
        <v>6</v>
      </c>
      <c r="W134">
        <v>5</v>
      </c>
      <c r="X134">
        <v>7</v>
      </c>
      <c r="Y134">
        <v>2</v>
      </c>
      <c r="Z134">
        <v>2</v>
      </c>
      <c r="AA134">
        <v>2</v>
      </c>
      <c r="AB134">
        <v>4</v>
      </c>
      <c r="AC134">
        <v>9506</v>
      </c>
    </row>
    <row r="135" spans="1:29" x14ac:dyDescent="0.25">
      <c r="A135" t="str">
        <f ca="1">VLOOKUP(B135,CONTROL!$G$2:$H$5,2,0)</f>
        <v>Q4</v>
      </c>
      <c r="B135" s="74">
        <f t="shared" ca="1" si="4"/>
        <v>44652</v>
      </c>
      <c r="C135" s="75" t="str">
        <f>VLOOKUP(K135,PRACTICE!$A$1:$E$41,5,0)</f>
        <v>NW8</v>
      </c>
      <c r="D135"/>
      <c r="E135"/>
      <c r="F135"/>
      <c r="K135" t="s">
        <v>74</v>
      </c>
      <c r="M135">
        <v>3</v>
      </c>
      <c r="N135">
        <v>3</v>
      </c>
      <c r="O135">
        <v>2</v>
      </c>
      <c r="P135">
        <v>0</v>
      </c>
      <c r="Q135">
        <v>0</v>
      </c>
      <c r="R135">
        <v>1</v>
      </c>
      <c r="S135">
        <v>0</v>
      </c>
      <c r="T135">
        <v>0</v>
      </c>
      <c r="U135">
        <v>4</v>
      </c>
      <c r="V135">
        <v>15</v>
      </c>
      <c r="W135">
        <v>11</v>
      </c>
      <c r="X135">
        <v>2</v>
      </c>
      <c r="Y135">
        <v>0</v>
      </c>
      <c r="Z135">
        <v>3</v>
      </c>
      <c r="AA135">
        <v>2</v>
      </c>
      <c r="AB135">
        <v>0</v>
      </c>
      <c r="AC135">
        <v>9950</v>
      </c>
    </row>
    <row r="136" spans="1:29" x14ac:dyDescent="0.25">
      <c r="A136" t="str">
        <f ca="1">VLOOKUP(B136,CONTROL!$G$2:$H$5,2,0)</f>
        <v>Q4</v>
      </c>
      <c r="B136" s="74">
        <f t="shared" ca="1" si="4"/>
        <v>44652</v>
      </c>
      <c r="C136" s="75" t="str">
        <f>VLOOKUP(K136,PRACTICE!$A$1:$E$41,5,0)</f>
        <v>NW6</v>
      </c>
      <c r="D136"/>
      <c r="E136"/>
      <c r="F136"/>
      <c r="K136" t="s">
        <v>55</v>
      </c>
      <c r="M136">
        <v>0</v>
      </c>
      <c r="N136">
        <v>2</v>
      </c>
      <c r="O136">
        <v>1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4</v>
      </c>
      <c r="V136">
        <v>7</v>
      </c>
      <c r="W136">
        <v>5</v>
      </c>
      <c r="X136">
        <v>2</v>
      </c>
      <c r="Y136">
        <v>0</v>
      </c>
      <c r="Z136">
        <v>0</v>
      </c>
      <c r="AA136">
        <v>0</v>
      </c>
      <c r="AB136">
        <v>0</v>
      </c>
      <c r="AC136">
        <v>4216</v>
      </c>
    </row>
    <row r="137" spans="1:29" x14ac:dyDescent="0.25">
      <c r="A137" t="str">
        <f ca="1">VLOOKUP(B137,CONTROL!$G$2:$H$5,2,0)</f>
        <v>Q4</v>
      </c>
      <c r="B137" s="74">
        <f t="shared" ca="1" si="4"/>
        <v>44652</v>
      </c>
      <c r="C137" s="75" t="str">
        <f>VLOOKUP(K137,PRACTICE!$A$1:$E$41,5,0)</f>
        <v>NW5</v>
      </c>
      <c r="D137"/>
      <c r="E137"/>
      <c r="F137"/>
      <c r="K137" t="s">
        <v>52</v>
      </c>
      <c r="M137">
        <v>0</v>
      </c>
      <c r="N137">
        <v>1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8</v>
      </c>
      <c r="V137">
        <v>8</v>
      </c>
      <c r="W137">
        <v>4</v>
      </c>
      <c r="X137">
        <v>9</v>
      </c>
      <c r="Y137">
        <v>0</v>
      </c>
      <c r="Z137">
        <v>0</v>
      </c>
      <c r="AA137">
        <v>0</v>
      </c>
      <c r="AB137">
        <v>0</v>
      </c>
      <c r="AC137">
        <v>6151</v>
      </c>
    </row>
    <row r="138" spans="1:29" x14ac:dyDescent="0.25">
      <c r="A138" t="str">
        <f ca="1">VLOOKUP(B138,CONTROL!$G$2:$H$5,2,0)</f>
        <v>Q4</v>
      </c>
      <c r="B138" s="74">
        <f t="shared" ca="1" si="4"/>
        <v>44652</v>
      </c>
      <c r="C138" s="75" t="str">
        <f>VLOOKUP(K138,PRACTICE!$A$1:$E$41,5,0)</f>
        <v>NW7</v>
      </c>
      <c r="D138"/>
      <c r="E138"/>
      <c r="F138"/>
      <c r="K138" t="s">
        <v>68</v>
      </c>
      <c r="M138">
        <v>0</v>
      </c>
      <c r="N138">
        <v>3</v>
      </c>
      <c r="O138">
        <v>0</v>
      </c>
      <c r="P138">
        <v>1</v>
      </c>
      <c r="Q138">
        <v>0</v>
      </c>
      <c r="R138">
        <v>0</v>
      </c>
      <c r="S138">
        <v>0</v>
      </c>
      <c r="T138">
        <v>0</v>
      </c>
      <c r="U138">
        <v>21</v>
      </c>
      <c r="V138">
        <v>18</v>
      </c>
      <c r="W138">
        <v>18</v>
      </c>
      <c r="X138">
        <v>29</v>
      </c>
      <c r="Y138">
        <v>1</v>
      </c>
      <c r="Z138">
        <v>0</v>
      </c>
      <c r="AA138">
        <v>0</v>
      </c>
      <c r="AB138">
        <v>0</v>
      </c>
      <c r="AC138">
        <v>11404</v>
      </c>
    </row>
    <row r="139" spans="1:29" x14ac:dyDescent="0.25">
      <c r="A139" t="str">
        <f ca="1">VLOOKUP(B139,CONTROL!$G$2:$H$5,2,0)</f>
        <v>Q4</v>
      </c>
      <c r="B139" s="74">
        <f t="shared" ca="1" si="4"/>
        <v>44652</v>
      </c>
      <c r="C139" s="75" t="str">
        <f>VLOOKUP(K139,PRACTICE!$A$1:$E$41,5,0)</f>
        <v>NW8</v>
      </c>
      <c r="D139"/>
      <c r="E139"/>
      <c r="F139"/>
      <c r="K139" t="s">
        <v>72</v>
      </c>
      <c r="M139">
        <v>2</v>
      </c>
      <c r="N139">
        <v>2</v>
      </c>
      <c r="O139">
        <v>3</v>
      </c>
      <c r="P139">
        <v>4</v>
      </c>
      <c r="Q139">
        <v>0</v>
      </c>
      <c r="R139">
        <v>3</v>
      </c>
      <c r="S139">
        <v>2</v>
      </c>
      <c r="T139">
        <v>1</v>
      </c>
      <c r="U139">
        <v>15</v>
      </c>
      <c r="V139">
        <v>16</v>
      </c>
      <c r="W139">
        <v>18</v>
      </c>
      <c r="X139">
        <v>9</v>
      </c>
      <c r="Y139">
        <v>2</v>
      </c>
      <c r="Z139">
        <v>4</v>
      </c>
      <c r="AA139">
        <v>7</v>
      </c>
      <c r="AB139">
        <v>2</v>
      </c>
      <c r="AC139">
        <v>15250</v>
      </c>
    </row>
    <row r="140" spans="1:29" x14ac:dyDescent="0.25">
      <c r="A140" t="str">
        <f ca="1">VLOOKUP(B140,CONTROL!$G$2:$H$5,2,0)</f>
        <v>Q4</v>
      </c>
      <c r="B140" s="74">
        <f t="shared" ca="1" si="4"/>
        <v>44652</v>
      </c>
      <c r="C140" s="75" t="str">
        <f>VLOOKUP(K140,PRACTICE!$A$1:$E$41,5,0)</f>
        <v>NW6</v>
      </c>
      <c r="D140"/>
      <c r="E140"/>
      <c r="F140"/>
      <c r="K140" t="s">
        <v>61</v>
      </c>
      <c r="M140">
        <v>1</v>
      </c>
      <c r="N140">
        <v>1</v>
      </c>
      <c r="O140">
        <v>5</v>
      </c>
      <c r="P140">
        <v>0</v>
      </c>
      <c r="Q140">
        <v>1</v>
      </c>
      <c r="R140">
        <v>0</v>
      </c>
      <c r="S140">
        <v>0</v>
      </c>
      <c r="T140">
        <v>0</v>
      </c>
      <c r="U140">
        <v>22</v>
      </c>
      <c r="V140">
        <v>30</v>
      </c>
      <c r="W140">
        <v>15</v>
      </c>
      <c r="X140">
        <v>13</v>
      </c>
      <c r="Y140">
        <v>7</v>
      </c>
      <c r="Z140">
        <v>5</v>
      </c>
      <c r="AA140">
        <v>3</v>
      </c>
      <c r="AB140">
        <v>2</v>
      </c>
      <c r="AC140">
        <v>16335</v>
      </c>
    </row>
    <row r="141" spans="1:29" x14ac:dyDescent="0.25">
      <c r="A141" t="str">
        <f ca="1">VLOOKUP(B141,CONTROL!$G$2:$H$5,2,0)</f>
        <v>Q4</v>
      </c>
      <c r="B141" s="74">
        <f t="shared" ca="1" si="4"/>
        <v>44652</v>
      </c>
      <c r="C141" s="75" t="str">
        <f>VLOOKUP(K141,PRACTICE!$A$1:$E$41,5,0)</f>
        <v>NW2</v>
      </c>
      <c r="D141"/>
      <c r="E141"/>
      <c r="F141"/>
      <c r="K141" t="s">
        <v>24</v>
      </c>
      <c r="M141">
        <v>2</v>
      </c>
      <c r="N141">
        <v>0</v>
      </c>
      <c r="O141">
        <v>1</v>
      </c>
      <c r="P141">
        <v>0</v>
      </c>
      <c r="Q141">
        <v>0</v>
      </c>
      <c r="R141">
        <v>1</v>
      </c>
      <c r="S141">
        <v>0</v>
      </c>
      <c r="T141">
        <v>0</v>
      </c>
      <c r="U141">
        <v>26</v>
      </c>
      <c r="V141">
        <v>27</v>
      </c>
      <c r="W141">
        <v>19</v>
      </c>
      <c r="X141">
        <v>29</v>
      </c>
      <c r="Y141">
        <v>0</v>
      </c>
      <c r="Z141">
        <v>0</v>
      </c>
      <c r="AA141">
        <v>0</v>
      </c>
      <c r="AB141">
        <v>2</v>
      </c>
      <c r="AC141">
        <v>14730</v>
      </c>
    </row>
    <row r="142" spans="1:29" x14ac:dyDescent="0.25">
      <c r="A142" t="str">
        <f ca="1">VLOOKUP(B142,CONTROL!$G$2:$H$5,2,0)</f>
        <v>Q4</v>
      </c>
      <c r="B142" s="74">
        <f t="shared" ca="1" si="4"/>
        <v>44652</v>
      </c>
      <c r="C142" s="75" t="str">
        <f>VLOOKUP(K142,PRACTICE!$A$1:$E$41,5,0)</f>
        <v>NW3&amp;4</v>
      </c>
      <c r="D142"/>
      <c r="E142"/>
      <c r="F142"/>
      <c r="K142" t="s">
        <v>40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3</v>
      </c>
      <c r="V142">
        <v>5</v>
      </c>
      <c r="W142">
        <v>3</v>
      </c>
      <c r="X142">
        <v>2</v>
      </c>
      <c r="Y142">
        <v>0</v>
      </c>
      <c r="Z142">
        <v>0</v>
      </c>
      <c r="AA142">
        <v>0</v>
      </c>
      <c r="AB142">
        <v>1</v>
      </c>
      <c r="AC142">
        <v>2019</v>
      </c>
    </row>
    <row r="143" spans="1:29" x14ac:dyDescent="0.25">
      <c r="A143" t="str">
        <f ca="1">VLOOKUP(B143,CONTROL!$G$2:$H$5,2,0)</f>
        <v>Q4</v>
      </c>
      <c r="B143" s="74">
        <f t="shared" ca="1" si="4"/>
        <v>44652</v>
      </c>
      <c r="C143" s="75" t="str">
        <f>VLOOKUP(K143,PRACTICE!$A$1:$E$41,5,0)</f>
        <v>NW2</v>
      </c>
      <c r="D143"/>
      <c r="E143"/>
      <c r="F143"/>
      <c r="K143" t="s">
        <v>26</v>
      </c>
      <c r="M143">
        <v>0</v>
      </c>
      <c r="N143">
        <v>0</v>
      </c>
      <c r="O143">
        <v>2</v>
      </c>
      <c r="P143">
        <v>2</v>
      </c>
      <c r="Q143">
        <v>0</v>
      </c>
      <c r="R143">
        <v>0</v>
      </c>
      <c r="S143">
        <v>2</v>
      </c>
      <c r="T143">
        <v>4</v>
      </c>
      <c r="U143">
        <v>1</v>
      </c>
      <c r="V143">
        <v>0</v>
      </c>
      <c r="W143">
        <v>1</v>
      </c>
      <c r="X143">
        <v>2</v>
      </c>
      <c r="Y143">
        <v>0</v>
      </c>
      <c r="Z143">
        <v>0</v>
      </c>
      <c r="AA143">
        <v>5</v>
      </c>
      <c r="AB143">
        <v>6</v>
      </c>
      <c r="AC143">
        <v>1109</v>
      </c>
    </row>
    <row r="144" spans="1:29" x14ac:dyDescent="0.25">
      <c r="A144" t="str">
        <f ca="1">VLOOKUP(B144,CONTROL!$G$2:$H$5,2,0)</f>
        <v>Q4</v>
      </c>
      <c r="B144" s="74">
        <f t="shared" ca="1" si="4"/>
        <v>44652</v>
      </c>
      <c r="C144" s="75" t="str">
        <f>VLOOKUP(K144,PRACTICE!$A$1:$E$41,5,0)</f>
        <v>NW8</v>
      </c>
      <c r="D144"/>
      <c r="E144"/>
      <c r="F144"/>
      <c r="K144" t="s">
        <v>78</v>
      </c>
      <c r="M144">
        <v>1</v>
      </c>
      <c r="N144">
        <v>2</v>
      </c>
      <c r="O144">
        <v>1</v>
      </c>
      <c r="P144">
        <v>2</v>
      </c>
      <c r="Q144">
        <v>0</v>
      </c>
      <c r="R144">
        <v>0</v>
      </c>
      <c r="S144">
        <v>0</v>
      </c>
      <c r="T144">
        <v>0</v>
      </c>
      <c r="U144">
        <v>20</v>
      </c>
      <c r="V144">
        <v>24</v>
      </c>
      <c r="W144">
        <v>16</v>
      </c>
      <c r="X144">
        <v>13</v>
      </c>
      <c r="Y144">
        <v>0</v>
      </c>
      <c r="Z144">
        <v>1</v>
      </c>
      <c r="AA144">
        <v>2</v>
      </c>
      <c r="AB144">
        <v>3</v>
      </c>
      <c r="AC144">
        <v>27921</v>
      </c>
    </row>
    <row r="145" spans="1:29" x14ac:dyDescent="0.25">
      <c r="A145" t="str">
        <f ca="1">VLOOKUP(B145,CONTROL!$G$2:$H$5,2,0)</f>
        <v>Q4</v>
      </c>
      <c r="B145" s="74">
        <f t="shared" ca="1" si="4"/>
        <v>44652</v>
      </c>
      <c r="C145" s="75" t="e">
        <f>VLOOKUP(K145,PRACTICE!$A$1:$E$41,5,0)</f>
        <v>#N/A</v>
      </c>
      <c r="D145"/>
      <c r="E145"/>
      <c r="F145"/>
      <c r="K145" t="s">
        <v>17</v>
      </c>
      <c r="M145">
        <v>1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4</v>
      </c>
      <c r="V145">
        <v>0</v>
      </c>
      <c r="W145">
        <v>0</v>
      </c>
      <c r="X145">
        <v>0</v>
      </c>
      <c r="Y145">
        <v>2</v>
      </c>
      <c r="Z145">
        <v>0</v>
      </c>
      <c r="AA145">
        <v>0</v>
      </c>
      <c r="AB145">
        <v>0</v>
      </c>
      <c r="AC145">
        <v>1</v>
      </c>
    </row>
    <row r="146" spans="1:29" x14ac:dyDescent="0.25">
      <c r="A146" t="str">
        <f ca="1">VLOOKUP(B146,CONTROL!$G$2:$H$5,2,0)</f>
        <v>Q4</v>
      </c>
      <c r="B146" s="74">
        <f t="shared" ca="1" si="4"/>
        <v>44652</v>
      </c>
      <c r="C146" s="75" t="str">
        <f>VLOOKUP(K146,PRACTICE!$A$1:$E$41,5,0)</f>
        <v>NW6</v>
      </c>
      <c r="D146"/>
      <c r="E146"/>
      <c r="F146"/>
      <c r="K146" t="s">
        <v>57</v>
      </c>
      <c r="M146">
        <v>2</v>
      </c>
      <c r="N146">
        <v>2</v>
      </c>
      <c r="O146">
        <v>0</v>
      </c>
      <c r="P146">
        <v>0</v>
      </c>
      <c r="Q146">
        <v>0</v>
      </c>
      <c r="R146">
        <v>1</v>
      </c>
      <c r="S146">
        <v>0</v>
      </c>
      <c r="T146">
        <v>0</v>
      </c>
      <c r="U146">
        <v>5</v>
      </c>
      <c r="V146">
        <v>6</v>
      </c>
      <c r="W146">
        <v>7</v>
      </c>
      <c r="X146">
        <v>8</v>
      </c>
      <c r="Y146">
        <v>1</v>
      </c>
      <c r="Z146">
        <v>0</v>
      </c>
      <c r="AA146">
        <v>0</v>
      </c>
      <c r="AB146">
        <v>0</v>
      </c>
      <c r="AC146">
        <v>15465</v>
      </c>
    </row>
    <row r="147" spans="1:29" x14ac:dyDescent="0.25">
      <c r="A147" t="str">
        <f ca="1">VLOOKUP(B147,CONTROL!$G$2:$H$5,2,0)</f>
        <v>Q4</v>
      </c>
      <c r="B147" s="74">
        <f t="shared" ca="1" si="4"/>
        <v>44652</v>
      </c>
      <c r="C147" s="75" t="e">
        <f>VLOOKUP(K147,PRACTICE!$A$1:$E$41,5,0)</f>
        <v>#N/A</v>
      </c>
      <c r="D147"/>
      <c r="E147"/>
      <c r="F147"/>
    </row>
    <row r="148" spans="1:29" x14ac:dyDescent="0.25">
      <c r="A148" t="str">
        <f ca="1">VLOOKUP(B148,CONTROL!$G$2:$H$5,2,0)</f>
        <v>Q4</v>
      </c>
      <c r="B148" s="74">
        <f t="shared" ca="1" si="4"/>
        <v>44652</v>
      </c>
      <c r="C148" s="75" t="e">
        <f>VLOOKUP(K148,PRACTICE!$A$1:$E$41,5,0)</f>
        <v>#N/A</v>
      </c>
      <c r="D148"/>
      <c r="E148"/>
      <c r="F148"/>
    </row>
    <row r="149" spans="1:29" x14ac:dyDescent="0.25">
      <c r="A149" t="str">
        <f ca="1">VLOOKUP(B149,CONTROL!$G$2:$H$5,2,0)</f>
        <v>Q4</v>
      </c>
      <c r="B149" s="74">
        <f t="shared" ca="1" si="4"/>
        <v>44652</v>
      </c>
      <c r="C149" s="75" t="e">
        <f>VLOOKUP(K149,PRACTICE!$A$1:$E$41,5,0)</f>
        <v>#N/A</v>
      </c>
      <c r="D149"/>
      <c r="E149"/>
      <c r="F149"/>
    </row>
    <row r="150" spans="1:29" x14ac:dyDescent="0.25">
      <c r="A150" t="str">
        <f ca="1">VLOOKUP(B150,CONTROL!$G$2:$H$5,2,0)</f>
        <v>Q4</v>
      </c>
      <c r="B150" s="74">
        <f t="shared" ca="1" si="4"/>
        <v>44652</v>
      </c>
      <c r="C150" s="75" t="e">
        <f>VLOOKUP(K150,PRACTICE!$A$1:$E$41,5,0)</f>
        <v>#N/A</v>
      </c>
      <c r="D150"/>
      <c r="E150"/>
      <c r="F150"/>
    </row>
    <row r="151" spans="1:29" x14ac:dyDescent="0.25">
      <c r="A151" t="str">
        <f ca="1">VLOOKUP(B151,CONTROL!$G$2:$H$5,2,0)</f>
        <v>Q4</v>
      </c>
      <c r="B151" s="74">
        <f t="shared" ca="1" si="4"/>
        <v>44652</v>
      </c>
      <c r="C151" s="75" t="e">
        <f>VLOOKUP(K151,PRACTICE!$A$1:$E$41,5,0)</f>
        <v>#N/A</v>
      </c>
      <c r="D151"/>
      <c r="E151"/>
      <c r="F151"/>
    </row>
    <row r="152" spans="1:29" x14ac:dyDescent="0.25">
      <c r="A152" t="str">
        <f ca="1">VLOOKUP(B152,CONTROL!$G$2:$H$5,2,0)</f>
        <v>Q4</v>
      </c>
      <c r="B152" s="74">
        <f t="shared" ca="1" si="4"/>
        <v>44652</v>
      </c>
      <c r="C152" s="75" t="e">
        <f>VLOOKUP(K152,PRACTICE!$A$1:$E$41,5,0)</f>
        <v>#N/A</v>
      </c>
      <c r="D152"/>
      <c r="E152"/>
      <c r="F152"/>
    </row>
    <row r="153" spans="1:29" x14ac:dyDescent="0.25">
      <c r="A153" t="str">
        <f ca="1">VLOOKUP(B153,CONTROL!$G$2:$H$5,2,0)</f>
        <v>Q4</v>
      </c>
      <c r="B153" s="74">
        <f t="shared" ca="1" si="4"/>
        <v>44652</v>
      </c>
      <c r="C153" s="75" t="e">
        <f>VLOOKUP(K153,PRACTICE!$A$1:$E$41,5,0)</f>
        <v>#N/A</v>
      </c>
      <c r="D153"/>
      <c r="E153"/>
      <c r="F153"/>
    </row>
    <row r="154" spans="1:29" x14ac:dyDescent="0.25">
      <c r="A154" t="e">
        <f>VLOOKUP(B154,CONTROL!$G$2:$H$5,2,0)</f>
        <v>#N/A</v>
      </c>
      <c r="C154" s="75" t="e">
        <f>VLOOKUP(K154,PRACTICE!$A$1:$E$41,5,0)</f>
        <v>#N/A</v>
      </c>
      <c r="D154"/>
      <c r="E154"/>
      <c r="F154"/>
    </row>
  </sheetData>
  <conditionalFormatting sqref="M2:AC3">
    <cfRule type="expression" dxfId="0" priority="5">
      <formula>COUNTIF(M$4:M$80,"*")&gt;COUNTIF(M$4:M$80,M$4)</formula>
    </cfRule>
  </conditionalFormatting>
  <pageMargins left="0.7" right="0.7" top="0.75" bottom="0.75" header="0.3" footer="0.3"/>
  <pageSetup paperSize="9" orientation="portrait" r:id="rId1"/>
  <ignoredErrors>
    <ignoredError sqref="C4:C5" evalErro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</sheetPr>
  <dimension ref="A1:O145"/>
  <sheetViews>
    <sheetView topLeftCell="A88" workbookViewId="0">
      <selection activeCell="M108" sqref="M108"/>
    </sheetView>
  </sheetViews>
  <sheetFormatPr defaultColWidth="9.140625" defaultRowHeight="15" x14ac:dyDescent="0.25"/>
  <cols>
    <col min="1" max="1" width="7.85546875" style="82" bestFit="1" customWidth="1"/>
    <col min="2" max="2" width="10.7109375" style="82" bestFit="1" customWidth="1"/>
    <col min="3" max="3" width="10.5703125" style="82" customWidth="1"/>
    <col min="4" max="4" width="11.85546875" style="79" customWidth="1"/>
    <col min="5" max="7" width="10.5703125" style="82" customWidth="1"/>
    <col min="8" max="16384" width="9.140625" style="82"/>
  </cols>
  <sheetData>
    <row r="1" spans="1:15" customFormat="1" x14ac:dyDescent="0.25">
      <c r="A1" s="80" t="s">
        <v>116</v>
      </c>
      <c r="B1" s="80" t="s">
        <v>117</v>
      </c>
      <c r="C1" s="81" t="s">
        <v>118</v>
      </c>
      <c r="D1" s="134" t="s">
        <v>134</v>
      </c>
      <c r="E1" s="135" t="s">
        <v>138</v>
      </c>
      <c r="F1" s="80" t="s">
        <v>140</v>
      </c>
      <c r="G1" s="80" t="s">
        <v>139</v>
      </c>
      <c r="H1" s="80" t="s">
        <v>141</v>
      </c>
      <c r="I1" s="80" t="s">
        <v>142</v>
      </c>
      <c r="J1" s="85"/>
      <c r="K1" s="85"/>
      <c r="L1" s="85"/>
      <c r="M1" s="85"/>
      <c r="N1" s="85"/>
      <c r="O1" s="85"/>
    </row>
    <row r="2" spans="1:15" customFormat="1" x14ac:dyDescent="0.25">
      <c r="A2" t="s">
        <v>8</v>
      </c>
      <c r="B2" s="57">
        <v>44378</v>
      </c>
      <c r="C2" s="132"/>
      <c r="D2" s="136" t="s">
        <v>134</v>
      </c>
      <c r="E2" s="103" t="s">
        <v>150</v>
      </c>
      <c r="F2" s="103" t="s">
        <v>151</v>
      </c>
      <c r="G2" s="103" t="s">
        <v>152</v>
      </c>
      <c r="H2" s="103" t="s">
        <v>153</v>
      </c>
      <c r="I2" s="104" t="s">
        <v>154</v>
      </c>
      <c r="J2" s="82"/>
      <c r="K2" s="82"/>
      <c r="L2" s="82"/>
      <c r="M2" s="86"/>
      <c r="N2" s="85"/>
      <c r="O2" s="85"/>
    </row>
    <row r="3" spans="1:15" customFormat="1" x14ac:dyDescent="0.25">
      <c r="A3" t="s">
        <v>8</v>
      </c>
      <c r="B3" s="57">
        <v>44378</v>
      </c>
      <c r="C3" s="133" t="str">
        <f>VLOOKUP(D3,PRACTICE!$A$1:$E$41,5,0)</f>
        <v>NW3&amp;4</v>
      </c>
      <c r="D3" s="90" t="s">
        <v>34</v>
      </c>
      <c r="E3" s="85">
        <v>1</v>
      </c>
      <c r="F3" s="85" t="s">
        <v>200</v>
      </c>
      <c r="G3" s="85">
        <v>27</v>
      </c>
      <c r="H3">
        <v>9</v>
      </c>
      <c r="I3" s="105">
        <f>SUM(E3:H3)</f>
        <v>37</v>
      </c>
      <c r="J3" s="88"/>
      <c r="K3" s="88"/>
      <c r="L3" s="88"/>
      <c r="M3" s="85"/>
      <c r="N3" s="85"/>
      <c r="O3" s="85"/>
    </row>
    <row r="4" spans="1:15" customFormat="1" x14ac:dyDescent="0.25">
      <c r="A4" t="s">
        <v>8</v>
      </c>
      <c r="B4" s="57">
        <v>44378</v>
      </c>
      <c r="C4" s="133" t="str">
        <f>VLOOKUP(D4,PRACTICE!$A$1:$E$41,5,0)</f>
        <v>NW2</v>
      </c>
      <c r="D4" s="90" t="s">
        <v>24</v>
      </c>
      <c r="E4" s="85" t="s">
        <v>200</v>
      </c>
      <c r="F4" s="85" t="s">
        <v>200</v>
      </c>
      <c r="G4" s="85">
        <v>53</v>
      </c>
      <c r="H4">
        <v>13</v>
      </c>
      <c r="I4" s="105">
        <f t="shared" ref="I4:I67" si="0">SUM(E4:H4)</f>
        <v>66</v>
      </c>
      <c r="J4" s="89"/>
      <c r="K4" s="89"/>
      <c r="L4" s="89"/>
      <c r="M4" s="85"/>
      <c r="N4" s="85"/>
      <c r="O4" s="85"/>
    </row>
    <row r="5" spans="1:15" customFormat="1" x14ac:dyDescent="0.25">
      <c r="A5" t="s">
        <v>8</v>
      </c>
      <c r="B5" s="57">
        <v>44378</v>
      </c>
      <c r="C5" s="133" t="str">
        <f>VLOOKUP(D5,PRACTICE!$A$1:$E$41,5,0)</f>
        <v>NW2</v>
      </c>
      <c r="D5" s="90" t="s">
        <v>22</v>
      </c>
      <c r="E5" s="85" t="s">
        <v>200</v>
      </c>
      <c r="F5" s="85">
        <v>3</v>
      </c>
      <c r="G5" s="85">
        <v>35</v>
      </c>
      <c r="H5">
        <v>9</v>
      </c>
      <c r="I5" s="105">
        <f t="shared" si="0"/>
        <v>47</v>
      </c>
      <c r="J5" s="90"/>
      <c r="K5" s="90"/>
      <c r="L5" s="90"/>
      <c r="M5" s="85"/>
      <c r="N5" s="85"/>
      <c r="O5" s="85"/>
    </row>
    <row r="6" spans="1:15" customFormat="1" x14ac:dyDescent="0.25">
      <c r="A6" t="s">
        <v>8</v>
      </c>
      <c r="B6" s="57">
        <v>44378</v>
      </c>
      <c r="C6" s="133" t="str">
        <f>VLOOKUP(D6,PRACTICE!$A$1:$E$41,5,0)</f>
        <v>NW5</v>
      </c>
      <c r="D6" s="90" t="s">
        <v>48</v>
      </c>
      <c r="E6" s="85" t="s">
        <v>200</v>
      </c>
      <c r="F6" s="85" t="s">
        <v>200</v>
      </c>
      <c r="G6" s="85">
        <v>4</v>
      </c>
      <c r="H6">
        <v>3</v>
      </c>
      <c r="I6" s="105">
        <f t="shared" si="0"/>
        <v>7</v>
      </c>
      <c r="J6" s="90"/>
      <c r="K6" s="90"/>
      <c r="L6" s="90"/>
      <c r="M6" s="85"/>
      <c r="N6" s="85"/>
      <c r="O6" s="85"/>
    </row>
    <row r="7" spans="1:15" customFormat="1" x14ac:dyDescent="0.25">
      <c r="A7" t="s">
        <v>8</v>
      </c>
      <c r="B7" s="57">
        <v>44378</v>
      </c>
      <c r="C7" s="133" t="str">
        <f>VLOOKUP(D7,PRACTICE!$A$1:$E$41,5,0)</f>
        <v>NW1</v>
      </c>
      <c r="D7" s="90" t="s">
        <v>14</v>
      </c>
      <c r="E7" s="85">
        <v>1</v>
      </c>
      <c r="F7" s="85">
        <v>1</v>
      </c>
      <c r="G7" s="85">
        <v>18</v>
      </c>
      <c r="H7">
        <v>7</v>
      </c>
      <c r="I7" s="105">
        <f t="shared" si="0"/>
        <v>27</v>
      </c>
      <c r="J7" s="90"/>
      <c r="K7" s="89"/>
      <c r="L7" s="90"/>
      <c r="M7" s="85"/>
      <c r="N7" s="85"/>
      <c r="O7" s="85"/>
    </row>
    <row r="8" spans="1:15" customFormat="1" x14ac:dyDescent="0.25">
      <c r="A8" t="s">
        <v>8</v>
      </c>
      <c r="B8" s="57">
        <v>44378</v>
      </c>
      <c r="C8" s="133" t="str">
        <f>VLOOKUP(D8,PRACTICE!$A$1:$E$41,5,0)</f>
        <v>NW7</v>
      </c>
      <c r="D8" s="90" t="s">
        <v>68</v>
      </c>
      <c r="E8" s="85" t="s">
        <v>200</v>
      </c>
      <c r="F8" s="85" t="s">
        <v>200</v>
      </c>
      <c r="G8" s="85">
        <v>105</v>
      </c>
      <c r="H8">
        <v>7</v>
      </c>
      <c r="I8" s="105">
        <f t="shared" si="0"/>
        <v>112</v>
      </c>
      <c r="J8" s="90"/>
      <c r="K8" s="90"/>
      <c r="L8" s="89"/>
      <c r="M8" s="85"/>
      <c r="N8" s="85"/>
      <c r="O8" s="85"/>
    </row>
    <row r="9" spans="1:15" customFormat="1" x14ac:dyDescent="0.25">
      <c r="A9" t="s">
        <v>8</v>
      </c>
      <c r="B9" s="57">
        <v>44378</v>
      </c>
      <c r="C9" s="133" t="str">
        <f>VLOOKUP(D9,PRACTICE!$A$1:$E$41,5,0)</f>
        <v>NW2</v>
      </c>
      <c r="D9" s="90" t="s">
        <v>28</v>
      </c>
      <c r="E9" s="85" t="s">
        <v>200</v>
      </c>
      <c r="F9" s="85" t="s">
        <v>200</v>
      </c>
      <c r="G9" s="85">
        <v>26</v>
      </c>
      <c r="H9">
        <v>3</v>
      </c>
      <c r="I9" s="105">
        <f t="shared" si="0"/>
        <v>29</v>
      </c>
      <c r="J9" s="90"/>
      <c r="K9" s="90"/>
      <c r="L9" s="90"/>
      <c r="M9" s="85"/>
      <c r="N9" s="85"/>
      <c r="O9" s="85"/>
    </row>
    <row r="10" spans="1:15" customFormat="1" x14ac:dyDescent="0.25">
      <c r="A10" t="s">
        <v>8</v>
      </c>
      <c r="B10" s="57">
        <v>44378</v>
      </c>
      <c r="C10" s="133" t="str">
        <f>VLOOKUP(D10,PRACTICE!$A$1:$E$41,5,0)</f>
        <v>NW5</v>
      </c>
      <c r="D10" s="90" t="s">
        <v>44</v>
      </c>
      <c r="E10" s="85" t="s">
        <v>200</v>
      </c>
      <c r="F10" s="85" t="s">
        <v>200</v>
      </c>
      <c r="G10" s="85" t="s">
        <v>200</v>
      </c>
      <c r="H10">
        <v>1</v>
      </c>
      <c r="I10" s="105">
        <f t="shared" si="0"/>
        <v>1</v>
      </c>
      <c r="J10" s="90"/>
      <c r="K10" s="90"/>
      <c r="L10" s="90"/>
      <c r="M10" s="85"/>
      <c r="N10" s="85"/>
      <c r="O10" s="85"/>
    </row>
    <row r="11" spans="1:15" customFormat="1" x14ac:dyDescent="0.25">
      <c r="A11" t="s">
        <v>8</v>
      </c>
      <c r="B11" s="57">
        <v>44378</v>
      </c>
      <c r="C11" s="133" t="str">
        <f>VLOOKUP(D11,PRACTICE!$A$1:$E$41,5,0)</f>
        <v>NW2</v>
      </c>
      <c r="D11" s="90" t="s">
        <v>26</v>
      </c>
      <c r="E11" s="85" t="s">
        <v>200</v>
      </c>
      <c r="F11" s="85" t="s">
        <v>200</v>
      </c>
      <c r="G11" s="85" t="s">
        <v>200</v>
      </c>
      <c r="H11">
        <v>1</v>
      </c>
      <c r="I11" s="105">
        <f t="shared" si="0"/>
        <v>1</v>
      </c>
      <c r="J11" s="90"/>
      <c r="K11" s="89"/>
      <c r="L11" s="90"/>
      <c r="M11" s="85"/>
      <c r="N11" s="85"/>
      <c r="O11" s="85"/>
    </row>
    <row r="12" spans="1:15" customFormat="1" x14ac:dyDescent="0.25">
      <c r="A12" t="s">
        <v>8</v>
      </c>
      <c r="B12" s="57">
        <v>44378</v>
      </c>
      <c r="C12" s="133" t="str">
        <f>VLOOKUP(D12,PRACTICE!$A$1:$E$41,5,0)</f>
        <v>NW1</v>
      </c>
      <c r="D12" s="90" t="s">
        <v>16</v>
      </c>
      <c r="E12" s="85">
        <v>2</v>
      </c>
      <c r="F12" s="85" t="s">
        <v>200</v>
      </c>
      <c r="G12" s="85">
        <v>20</v>
      </c>
      <c r="H12">
        <v>8</v>
      </c>
      <c r="I12" s="105">
        <f t="shared" si="0"/>
        <v>30</v>
      </c>
      <c r="J12" s="90"/>
      <c r="K12" s="90"/>
      <c r="L12" s="89"/>
      <c r="M12" s="85"/>
      <c r="N12" s="85"/>
      <c r="O12" s="85"/>
    </row>
    <row r="13" spans="1:15" customFormat="1" x14ac:dyDescent="0.25">
      <c r="A13" t="s">
        <v>8</v>
      </c>
      <c r="B13" s="57">
        <v>44378</v>
      </c>
      <c r="C13" s="133" t="str">
        <f>VLOOKUP(D13,PRACTICE!$A$1:$E$41,5,0)</f>
        <v>NW8</v>
      </c>
      <c r="D13" s="90" t="s">
        <v>78</v>
      </c>
      <c r="E13" s="85" t="s">
        <v>200</v>
      </c>
      <c r="F13" s="85" t="s">
        <v>200</v>
      </c>
      <c r="G13" s="85">
        <v>64</v>
      </c>
      <c r="H13">
        <v>2</v>
      </c>
      <c r="I13" s="105">
        <f t="shared" si="0"/>
        <v>66</v>
      </c>
      <c r="J13" s="90"/>
      <c r="K13" s="89"/>
      <c r="L13" s="89"/>
      <c r="M13" s="85"/>
      <c r="N13" s="85"/>
      <c r="O13" s="85"/>
    </row>
    <row r="14" spans="1:15" customFormat="1" x14ac:dyDescent="0.25">
      <c r="A14" t="s">
        <v>8</v>
      </c>
      <c r="B14" s="57">
        <v>44378</v>
      </c>
      <c r="C14" s="133" t="e">
        <f>VLOOKUP(D14,PRACTICE!$A$1:$E$41,5,0)</f>
        <v>#N/A</v>
      </c>
      <c r="D14" s="90" t="s">
        <v>41</v>
      </c>
      <c r="E14" s="85" t="s">
        <v>200</v>
      </c>
      <c r="F14" s="85" t="s">
        <v>200</v>
      </c>
      <c r="G14" s="85">
        <v>1</v>
      </c>
      <c r="H14">
        <v>2</v>
      </c>
      <c r="I14" s="105">
        <f t="shared" si="0"/>
        <v>3</v>
      </c>
      <c r="J14" s="90"/>
      <c r="K14" s="89"/>
      <c r="L14" s="89"/>
      <c r="M14" s="85"/>
      <c r="N14" s="85"/>
      <c r="O14" s="85"/>
    </row>
    <row r="15" spans="1:15" customFormat="1" x14ac:dyDescent="0.25">
      <c r="A15" t="s">
        <v>8</v>
      </c>
      <c r="B15" s="57">
        <v>44378</v>
      </c>
      <c r="C15" s="133" t="str">
        <f>VLOOKUP(D15,PRACTICE!$A$1:$E$41,5,0)</f>
        <v>NW8</v>
      </c>
      <c r="D15" s="90" t="s">
        <v>76</v>
      </c>
      <c r="E15" s="85" t="s">
        <v>200</v>
      </c>
      <c r="F15" s="85" t="s">
        <v>200</v>
      </c>
      <c r="G15" s="85">
        <v>8</v>
      </c>
      <c r="H15">
        <v>2</v>
      </c>
      <c r="I15" s="105">
        <f t="shared" si="0"/>
        <v>10</v>
      </c>
      <c r="J15" s="90"/>
      <c r="K15" s="89"/>
      <c r="L15" s="90"/>
      <c r="M15" s="85"/>
      <c r="N15" s="85"/>
      <c r="O15" s="85"/>
    </row>
    <row r="16" spans="1:15" customFormat="1" x14ac:dyDescent="0.25">
      <c r="A16" t="s">
        <v>8</v>
      </c>
      <c r="B16" s="57">
        <v>44378</v>
      </c>
      <c r="C16" s="133" t="str">
        <f>VLOOKUP(D16,PRACTICE!$A$1:$E$41,5,0)</f>
        <v>NW3&amp;4</v>
      </c>
      <c r="D16" s="90" t="s">
        <v>36</v>
      </c>
      <c r="E16" s="85">
        <v>2</v>
      </c>
      <c r="F16" s="85" t="s">
        <v>200</v>
      </c>
      <c r="G16" s="85">
        <v>15</v>
      </c>
      <c r="H16">
        <v>9</v>
      </c>
      <c r="I16" s="105">
        <f t="shared" si="0"/>
        <v>26</v>
      </c>
      <c r="J16" s="90"/>
      <c r="K16" s="90"/>
      <c r="L16" s="89"/>
      <c r="M16" s="85"/>
      <c r="N16" s="85"/>
      <c r="O16" s="85"/>
    </row>
    <row r="17" spans="1:15" customFormat="1" x14ac:dyDescent="0.25">
      <c r="A17" t="s">
        <v>8</v>
      </c>
      <c r="B17" s="57">
        <v>44378</v>
      </c>
      <c r="C17" s="133" t="str">
        <f>VLOOKUP(D17,PRACTICE!$A$1:$E$41,5,0)</f>
        <v>NW5</v>
      </c>
      <c r="D17" s="90" t="s">
        <v>46</v>
      </c>
      <c r="E17" s="85">
        <v>4</v>
      </c>
      <c r="F17" s="85" t="s">
        <v>200</v>
      </c>
      <c r="G17" s="85">
        <v>60</v>
      </c>
      <c r="H17">
        <v>12</v>
      </c>
      <c r="I17" s="105">
        <f t="shared" si="0"/>
        <v>76</v>
      </c>
      <c r="J17" s="90"/>
      <c r="K17" s="89"/>
      <c r="L17" s="90"/>
      <c r="M17" s="85"/>
      <c r="N17" s="85"/>
      <c r="O17" s="85"/>
    </row>
    <row r="18" spans="1:15" customFormat="1" x14ac:dyDescent="0.25">
      <c r="A18" t="s">
        <v>8</v>
      </c>
      <c r="B18" s="57">
        <v>44378</v>
      </c>
      <c r="C18" s="133" t="str">
        <f>VLOOKUP(D18,PRACTICE!$A$1:$E$41,5,0)</f>
        <v>NW6</v>
      </c>
      <c r="D18" s="90" t="s">
        <v>59</v>
      </c>
      <c r="E18" s="85">
        <v>2</v>
      </c>
      <c r="F18" s="85" t="s">
        <v>200</v>
      </c>
      <c r="G18" s="85">
        <v>29</v>
      </c>
      <c r="H18">
        <v>2</v>
      </c>
      <c r="I18" s="105">
        <f t="shared" si="0"/>
        <v>33</v>
      </c>
      <c r="J18" s="90"/>
      <c r="K18" s="90"/>
      <c r="L18" s="90"/>
      <c r="M18" s="85"/>
      <c r="N18" s="85"/>
      <c r="O18" s="85"/>
    </row>
    <row r="19" spans="1:15" customFormat="1" x14ac:dyDescent="0.25">
      <c r="A19" t="s">
        <v>8</v>
      </c>
      <c r="B19" s="57">
        <v>44378</v>
      </c>
      <c r="C19" s="133" t="str">
        <f>VLOOKUP(D19,PRACTICE!$A$1:$E$41,5,0)</f>
        <v>NW3&amp;4</v>
      </c>
      <c r="D19" s="90" t="s">
        <v>30</v>
      </c>
      <c r="E19" s="85">
        <v>2</v>
      </c>
      <c r="F19" s="85" t="s">
        <v>200</v>
      </c>
      <c r="G19" s="85">
        <v>8</v>
      </c>
      <c r="H19">
        <v>7</v>
      </c>
      <c r="I19" s="105">
        <f t="shared" si="0"/>
        <v>17</v>
      </c>
      <c r="J19" s="90"/>
      <c r="K19" s="89"/>
      <c r="L19" s="90"/>
      <c r="M19" s="85"/>
      <c r="N19" s="85"/>
      <c r="O19" s="85"/>
    </row>
    <row r="20" spans="1:15" customFormat="1" x14ac:dyDescent="0.25">
      <c r="A20" t="s">
        <v>8</v>
      </c>
      <c r="B20" s="57">
        <v>44378</v>
      </c>
      <c r="C20" s="133" t="str">
        <f>VLOOKUP(D20,PRACTICE!$A$1:$E$41,5,0)</f>
        <v>NW8</v>
      </c>
      <c r="D20" s="90" t="s">
        <v>72</v>
      </c>
      <c r="E20" s="85">
        <v>1</v>
      </c>
      <c r="F20" s="85" t="s">
        <v>200</v>
      </c>
      <c r="G20" s="85">
        <v>21</v>
      </c>
      <c r="H20">
        <v>3</v>
      </c>
      <c r="I20" s="105">
        <f t="shared" si="0"/>
        <v>25</v>
      </c>
      <c r="J20" s="90"/>
      <c r="K20" s="90"/>
      <c r="L20" s="90"/>
      <c r="M20" s="85"/>
      <c r="N20" s="85"/>
      <c r="O20" s="85"/>
    </row>
    <row r="21" spans="1:15" customFormat="1" x14ac:dyDescent="0.25">
      <c r="A21" t="s">
        <v>8</v>
      </c>
      <c r="B21" s="57">
        <v>44378</v>
      </c>
      <c r="C21" s="133" t="str">
        <f>VLOOKUP(D21,PRACTICE!$A$1:$E$41,5,0)</f>
        <v>NW7</v>
      </c>
      <c r="D21" s="90" t="s">
        <v>66</v>
      </c>
      <c r="E21" s="85">
        <v>3</v>
      </c>
      <c r="F21" s="85" t="s">
        <v>200</v>
      </c>
      <c r="G21" s="85">
        <v>46</v>
      </c>
      <c r="H21">
        <v>7</v>
      </c>
      <c r="I21" s="105">
        <f t="shared" si="0"/>
        <v>56</v>
      </c>
      <c r="J21" s="90"/>
      <c r="K21" s="90"/>
      <c r="L21" s="89"/>
      <c r="M21" s="85"/>
      <c r="N21" s="85"/>
      <c r="O21" s="85"/>
    </row>
    <row r="22" spans="1:15" customFormat="1" x14ac:dyDescent="0.25">
      <c r="A22" t="s">
        <v>8</v>
      </c>
      <c r="B22" s="57">
        <v>44378</v>
      </c>
      <c r="C22" s="133" t="str">
        <f>VLOOKUP(D22,PRACTICE!$A$1:$E$41,5,0)</f>
        <v>NW1</v>
      </c>
      <c r="D22" s="90" t="s">
        <v>12</v>
      </c>
      <c r="E22" s="85" t="s">
        <v>200</v>
      </c>
      <c r="F22" s="85" t="s">
        <v>200</v>
      </c>
      <c r="G22" s="85">
        <v>16</v>
      </c>
      <c r="H22">
        <v>5</v>
      </c>
      <c r="I22" s="105">
        <f t="shared" si="0"/>
        <v>21</v>
      </c>
      <c r="J22" s="90"/>
      <c r="K22" s="90"/>
      <c r="L22" s="90"/>
      <c r="M22" s="85"/>
      <c r="N22" s="85"/>
      <c r="O22" s="85"/>
    </row>
    <row r="23" spans="1:15" customFormat="1" x14ac:dyDescent="0.25">
      <c r="A23" t="s">
        <v>8</v>
      </c>
      <c r="B23" s="57">
        <v>44378</v>
      </c>
      <c r="C23" s="133" t="str">
        <f>VLOOKUP(D23,PRACTICE!$A$1:$E$41,5,0)</f>
        <v>NW7</v>
      </c>
      <c r="D23" s="90" t="s">
        <v>64</v>
      </c>
      <c r="E23" s="85" t="s">
        <v>200</v>
      </c>
      <c r="F23" s="85" t="s">
        <v>200</v>
      </c>
      <c r="G23" s="85">
        <v>28</v>
      </c>
      <c r="H23">
        <v>2</v>
      </c>
      <c r="I23" s="105">
        <f t="shared" si="0"/>
        <v>30</v>
      </c>
      <c r="J23" s="90"/>
      <c r="K23" s="90"/>
      <c r="L23" s="89"/>
      <c r="M23" s="85"/>
      <c r="N23" s="85"/>
      <c r="O23" s="85"/>
    </row>
    <row r="24" spans="1:15" customFormat="1" x14ac:dyDescent="0.25">
      <c r="A24" t="s">
        <v>8</v>
      </c>
      <c r="B24" s="57">
        <v>44378</v>
      </c>
      <c r="C24" s="133" t="str">
        <f>VLOOKUP(D24,PRACTICE!$A$1:$E$41,5,0)</f>
        <v>NW5</v>
      </c>
      <c r="D24" s="90" t="s">
        <v>50</v>
      </c>
      <c r="E24" s="85">
        <v>1</v>
      </c>
      <c r="F24" s="85">
        <v>1</v>
      </c>
      <c r="G24" s="85">
        <v>5</v>
      </c>
      <c r="H24">
        <v>1</v>
      </c>
      <c r="I24" s="105">
        <f t="shared" si="0"/>
        <v>8</v>
      </c>
      <c r="J24" s="90"/>
      <c r="K24" s="90"/>
      <c r="L24" s="89"/>
      <c r="M24" s="85"/>
      <c r="N24" s="85"/>
      <c r="O24" s="85"/>
    </row>
    <row r="25" spans="1:15" customFormat="1" x14ac:dyDescent="0.25">
      <c r="A25" t="s">
        <v>8</v>
      </c>
      <c r="B25" s="57">
        <v>44378</v>
      </c>
      <c r="C25" s="133" t="str">
        <f>VLOOKUP(D25,PRACTICE!$A$1:$E$41,5,0)</f>
        <v>NW8</v>
      </c>
      <c r="D25" s="90" t="s">
        <v>74</v>
      </c>
      <c r="E25" s="85" t="s">
        <v>200</v>
      </c>
      <c r="F25" s="85" t="s">
        <v>200</v>
      </c>
      <c r="G25" s="85">
        <v>4</v>
      </c>
      <c r="H25" t="s">
        <v>200</v>
      </c>
      <c r="I25" s="105">
        <f t="shared" si="0"/>
        <v>4</v>
      </c>
      <c r="J25" s="90"/>
      <c r="K25" s="90"/>
      <c r="L25" s="89"/>
      <c r="M25" s="85"/>
      <c r="N25" s="85"/>
      <c r="O25" s="85"/>
    </row>
    <row r="26" spans="1:15" customFormat="1" x14ac:dyDescent="0.25">
      <c r="A26" t="s">
        <v>8</v>
      </c>
      <c r="B26" s="57">
        <v>44378</v>
      </c>
      <c r="C26" s="133" t="str">
        <f>VLOOKUP(D26,PRACTICE!$A$1:$E$41,5,0)</f>
        <v>NW6</v>
      </c>
      <c r="D26" s="90" t="s">
        <v>55</v>
      </c>
      <c r="E26" s="85" t="s">
        <v>200</v>
      </c>
      <c r="F26" s="85" t="s">
        <v>200</v>
      </c>
      <c r="G26" s="85">
        <v>1</v>
      </c>
      <c r="H26">
        <v>2</v>
      </c>
      <c r="I26" s="105">
        <f t="shared" si="0"/>
        <v>3</v>
      </c>
      <c r="J26" s="90"/>
      <c r="K26" s="90"/>
      <c r="L26" s="89"/>
      <c r="M26" s="85"/>
      <c r="N26" s="85"/>
      <c r="O26" s="85"/>
    </row>
    <row r="27" spans="1:15" customFormat="1" x14ac:dyDescent="0.25">
      <c r="A27" t="s">
        <v>8</v>
      </c>
      <c r="B27" s="57">
        <v>44378</v>
      </c>
      <c r="C27" s="133" t="e">
        <f>VLOOKUP(D27,PRACTICE!$A$1:$E$41,5,0)</f>
        <v>#N/A</v>
      </c>
      <c r="D27" s="90" t="s">
        <v>31</v>
      </c>
      <c r="E27" s="85">
        <v>1</v>
      </c>
      <c r="F27" s="85" t="s">
        <v>200</v>
      </c>
      <c r="G27" s="85">
        <v>4</v>
      </c>
      <c r="H27">
        <v>2</v>
      </c>
      <c r="I27" s="105">
        <f t="shared" si="0"/>
        <v>7</v>
      </c>
      <c r="J27" s="90"/>
      <c r="K27" s="89"/>
      <c r="L27" s="89"/>
      <c r="M27" s="85"/>
      <c r="N27" s="85"/>
      <c r="O27" s="85"/>
    </row>
    <row r="28" spans="1:15" customFormat="1" x14ac:dyDescent="0.25">
      <c r="A28" t="s">
        <v>8</v>
      </c>
      <c r="B28" s="57">
        <v>44378</v>
      </c>
      <c r="C28" s="133" t="str">
        <f>VLOOKUP(D28,PRACTICE!$A$1:$E$41,5,0)</f>
        <v>NW6</v>
      </c>
      <c r="D28" s="90" t="s">
        <v>61</v>
      </c>
      <c r="E28" s="85">
        <v>2</v>
      </c>
      <c r="F28" s="85" t="s">
        <v>200</v>
      </c>
      <c r="G28" s="85">
        <v>65</v>
      </c>
      <c r="H28">
        <v>5</v>
      </c>
      <c r="I28" s="105">
        <f t="shared" si="0"/>
        <v>72</v>
      </c>
      <c r="J28" s="90"/>
      <c r="K28" s="90"/>
      <c r="L28" s="90"/>
      <c r="M28" s="85"/>
      <c r="N28" s="85"/>
      <c r="O28" s="85"/>
    </row>
    <row r="29" spans="1:15" customFormat="1" x14ac:dyDescent="0.25">
      <c r="A29" t="s">
        <v>8</v>
      </c>
      <c r="B29" s="57">
        <v>44378</v>
      </c>
      <c r="C29" s="133" t="str">
        <f>VLOOKUP(D29,PRACTICE!$A$1:$E$41,5,0)</f>
        <v>NW1</v>
      </c>
      <c r="D29" s="90" t="s">
        <v>19</v>
      </c>
      <c r="E29" s="85">
        <v>1</v>
      </c>
      <c r="F29" s="85" t="s">
        <v>200</v>
      </c>
      <c r="G29" s="85">
        <v>2</v>
      </c>
      <c r="H29">
        <v>3</v>
      </c>
      <c r="I29" s="105">
        <f t="shared" si="0"/>
        <v>6</v>
      </c>
      <c r="J29" s="90"/>
      <c r="K29" s="90"/>
      <c r="L29" s="90"/>
      <c r="M29" s="85"/>
      <c r="N29" s="85"/>
      <c r="O29" s="85"/>
    </row>
    <row r="30" spans="1:15" customFormat="1" x14ac:dyDescent="0.25">
      <c r="A30" t="s">
        <v>8</v>
      </c>
      <c r="B30" s="57">
        <v>44378</v>
      </c>
      <c r="C30" s="133" t="str">
        <f>VLOOKUP(D30,PRACTICE!$A$1:$E$41,5,0)</f>
        <v>NW7</v>
      </c>
      <c r="D30" s="90" t="s">
        <v>70</v>
      </c>
      <c r="E30" s="85" t="s">
        <v>200</v>
      </c>
      <c r="F30" s="85" t="s">
        <v>200</v>
      </c>
      <c r="G30" s="85">
        <v>17</v>
      </c>
      <c r="H30">
        <v>4</v>
      </c>
      <c r="I30" s="105">
        <f t="shared" si="0"/>
        <v>21</v>
      </c>
      <c r="J30" s="90"/>
      <c r="K30" s="90"/>
      <c r="L30" s="89"/>
      <c r="M30" s="85"/>
      <c r="N30" s="85"/>
      <c r="O30" s="85"/>
    </row>
    <row r="31" spans="1:15" customFormat="1" x14ac:dyDescent="0.25">
      <c r="A31" t="s">
        <v>8</v>
      </c>
      <c r="B31" s="57">
        <v>44378</v>
      </c>
      <c r="C31" s="133" t="str">
        <f>VLOOKUP(D31,PRACTICE!$A$1:$E$41,5,0)</f>
        <v>NW6</v>
      </c>
      <c r="D31" s="90" t="s">
        <v>57</v>
      </c>
      <c r="E31" s="85" t="s">
        <v>200</v>
      </c>
      <c r="F31" s="85" t="s">
        <v>200</v>
      </c>
      <c r="G31" s="85">
        <v>1</v>
      </c>
      <c r="H31">
        <v>4</v>
      </c>
      <c r="I31" s="105">
        <f t="shared" si="0"/>
        <v>5</v>
      </c>
      <c r="J31" s="90"/>
      <c r="K31" s="90"/>
      <c r="L31" s="90"/>
      <c r="M31" s="85"/>
      <c r="N31" s="85"/>
      <c r="O31" s="85"/>
    </row>
    <row r="32" spans="1:15" customFormat="1" x14ac:dyDescent="0.25">
      <c r="A32" t="s">
        <v>8</v>
      </c>
      <c r="B32" s="57">
        <v>44378</v>
      </c>
      <c r="C32" s="133" t="str">
        <f>VLOOKUP(D32,PRACTICE!$A$1:$E$41,5,0)</f>
        <v>NW6</v>
      </c>
      <c r="D32" s="90" t="s">
        <v>137</v>
      </c>
      <c r="E32" s="85">
        <v>2</v>
      </c>
      <c r="F32" s="85">
        <v>1</v>
      </c>
      <c r="G32" s="85">
        <v>64</v>
      </c>
      <c r="H32">
        <v>5</v>
      </c>
      <c r="I32" s="105">
        <f t="shared" si="0"/>
        <v>72</v>
      </c>
      <c r="J32" s="90"/>
      <c r="K32" s="90"/>
      <c r="L32" s="90"/>
      <c r="M32" s="85"/>
      <c r="N32" s="85"/>
      <c r="O32" s="85"/>
    </row>
    <row r="33" spans="1:15" customFormat="1" x14ac:dyDescent="0.25">
      <c r="A33" t="s">
        <v>8</v>
      </c>
      <c r="B33" s="57">
        <v>44378</v>
      </c>
      <c r="C33" s="133" t="str">
        <f>VLOOKUP(D33,PRACTICE!$A$1:$E$41,5,0)</f>
        <v>NW3&amp;4</v>
      </c>
      <c r="D33" s="90" t="s">
        <v>32</v>
      </c>
      <c r="E33" s="85">
        <v>1</v>
      </c>
      <c r="F33" s="85" t="s">
        <v>200</v>
      </c>
      <c r="G33" s="85">
        <v>4</v>
      </c>
      <c r="H33">
        <v>6</v>
      </c>
      <c r="I33" s="105">
        <f t="shared" si="0"/>
        <v>11</v>
      </c>
      <c r="J33" s="90"/>
      <c r="K33" s="90"/>
      <c r="L33" s="89"/>
      <c r="M33" s="85"/>
      <c r="N33" s="85"/>
      <c r="O33" s="85"/>
    </row>
    <row r="34" spans="1:15" customFormat="1" x14ac:dyDescent="0.25">
      <c r="A34" t="s">
        <v>8</v>
      </c>
      <c r="B34" s="57">
        <v>44378</v>
      </c>
      <c r="C34" s="133" t="e">
        <f>VLOOKUP(D34,PRACTICE!$A$1:$E$41,5,0)</f>
        <v>#N/A</v>
      </c>
      <c r="D34" s="90" t="s">
        <v>17</v>
      </c>
      <c r="E34" s="85" t="s">
        <v>200</v>
      </c>
      <c r="F34" s="85" t="s">
        <v>200</v>
      </c>
      <c r="G34" s="85" t="s">
        <v>200</v>
      </c>
      <c r="H34" t="s">
        <v>200</v>
      </c>
      <c r="I34" s="105">
        <f t="shared" si="0"/>
        <v>0</v>
      </c>
      <c r="J34" s="90"/>
      <c r="K34" s="90"/>
      <c r="L34" s="89"/>
      <c r="M34" s="85"/>
      <c r="N34" s="85"/>
      <c r="O34" s="85"/>
    </row>
    <row r="35" spans="1:15" customFormat="1" x14ac:dyDescent="0.25">
      <c r="A35" t="s">
        <v>8</v>
      </c>
      <c r="B35" s="57">
        <v>44378</v>
      </c>
      <c r="C35" s="133" t="str">
        <f>VLOOKUP(D35,PRACTICE!$A$1:$E$41,5,0)</f>
        <v>NW3&amp;4</v>
      </c>
      <c r="D35" s="90" t="s">
        <v>40</v>
      </c>
      <c r="E35" s="47" t="s">
        <v>200</v>
      </c>
      <c r="F35" t="s">
        <v>200</v>
      </c>
      <c r="G35">
        <v>4</v>
      </c>
      <c r="H35">
        <v>1</v>
      </c>
      <c r="I35" s="105">
        <f t="shared" si="0"/>
        <v>5</v>
      </c>
      <c r="J35" s="90"/>
      <c r="K35" s="90"/>
      <c r="L35" s="90"/>
      <c r="M35" s="85"/>
      <c r="N35" s="85"/>
      <c r="O35" s="85"/>
    </row>
    <row r="36" spans="1:15" customFormat="1" x14ac:dyDescent="0.25">
      <c r="A36" t="s">
        <v>8</v>
      </c>
      <c r="B36" s="57">
        <v>44378</v>
      </c>
      <c r="C36" s="133" t="str">
        <f>VLOOKUP(D36,PRACTICE!$A$1:$E$41,5,0)</f>
        <v>NW3&amp;4</v>
      </c>
      <c r="D36" s="90" t="s">
        <v>38</v>
      </c>
      <c r="E36" s="47">
        <v>3</v>
      </c>
      <c r="F36">
        <v>1</v>
      </c>
      <c r="G36">
        <v>20</v>
      </c>
      <c r="H36">
        <v>13</v>
      </c>
      <c r="I36" s="105">
        <f t="shared" si="0"/>
        <v>37</v>
      </c>
      <c r="J36" s="90"/>
      <c r="K36" s="89"/>
      <c r="L36" s="89"/>
      <c r="M36" s="85"/>
      <c r="N36" s="85"/>
      <c r="O36" s="85"/>
    </row>
    <row r="37" spans="1:15" customFormat="1" x14ac:dyDescent="0.25">
      <c r="A37" t="s">
        <v>8</v>
      </c>
      <c r="B37" s="57">
        <v>44378</v>
      </c>
      <c r="C37" s="133" t="str">
        <f>VLOOKUP(D37,PRACTICE!$A$1:$E$41,5,0)</f>
        <v>NW5</v>
      </c>
      <c r="D37" s="90" t="s">
        <v>52</v>
      </c>
      <c r="E37" s="47" t="s">
        <v>200</v>
      </c>
      <c r="F37" t="s">
        <v>200</v>
      </c>
      <c r="G37">
        <v>4</v>
      </c>
      <c r="H37">
        <v>6</v>
      </c>
      <c r="I37" s="105">
        <f t="shared" si="0"/>
        <v>10</v>
      </c>
      <c r="J37" s="90"/>
      <c r="K37" s="90"/>
      <c r="L37" s="90"/>
      <c r="M37" s="85"/>
      <c r="N37" s="85"/>
      <c r="O37" s="85"/>
    </row>
    <row r="38" spans="1:15" customFormat="1" x14ac:dyDescent="0.25">
      <c r="B38" s="57"/>
      <c r="C38" s="133" t="e">
        <f>VLOOKUP(D38,PRACTICE!$A$1:$E$41,5,0)</f>
        <v>#N/A</v>
      </c>
      <c r="D38" s="136" t="s">
        <v>134</v>
      </c>
      <c r="E38" s="103" t="s">
        <v>150</v>
      </c>
      <c r="F38" s="103" t="s">
        <v>151</v>
      </c>
      <c r="G38" s="103" t="s">
        <v>152</v>
      </c>
      <c r="H38" s="103" t="s">
        <v>153</v>
      </c>
      <c r="I38" s="105">
        <f t="shared" si="0"/>
        <v>0</v>
      </c>
      <c r="J38" s="87"/>
      <c r="K38" s="87"/>
      <c r="L38" s="87"/>
      <c r="M38" s="85"/>
      <c r="N38" s="85"/>
      <c r="O38" s="85"/>
    </row>
    <row r="39" spans="1:15" x14ac:dyDescent="0.25">
      <c r="A39" s="82" t="s">
        <v>7</v>
      </c>
      <c r="B39" s="84">
        <v>44105</v>
      </c>
      <c r="C39" s="133" t="str">
        <f>VLOOKUP(D39,PRACTICE!$A$1:$E$41,5,0)</f>
        <v>NW3&amp;4</v>
      </c>
      <c r="D39" s="137" t="s">
        <v>34</v>
      </c>
      <c r="E39" s="78" t="s">
        <v>200</v>
      </c>
      <c r="F39" s="82" t="s">
        <v>200</v>
      </c>
      <c r="G39" s="82">
        <v>36</v>
      </c>
      <c r="H39" s="82">
        <v>5</v>
      </c>
      <c r="I39" s="105">
        <f t="shared" si="0"/>
        <v>41</v>
      </c>
    </row>
    <row r="40" spans="1:15" x14ac:dyDescent="0.25">
      <c r="A40" s="82" t="s">
        <v>7</v>
      </c>
      <c r="B40" s="84">
        <v>44105</v>
      </c>
      <c r="C40" s="133" t="str">
        <f>VLOOKUP(D40,PRACTICE!$A$1:$E$41,5,0)</f>
        <v>NW2</v>
      </c>
      <c r="D40" s="137" t="s">
        <v>24</v>
      </c>
      <c r="E40" s="78">
        <v>2</v>
      </c>
      <c r="F40" s="82" t="s">
        <v>200</v>
      </c>
      <c r="G40" s="82">
        <v>34</v>
      </c>
      <c r="H40" s="82">
        <v>9</v>
      </c>
      <c r="I40" s="105">
        <f t="shared" si="0"/>
        <v>45</v>
      </c>
    </row>
    <row r="41" spans="1:15" x14ac:dyDescent="0.25">
      <c r="A41" s="82" t="s">
        <v>7</v>
      </c>
      <c r="B41" s="84">
        <v>44105</v>
      </c>
      <c r="C41" s="133" t="str">
        <f>VLOOKUP(D41,PRACTICE!$A$1:$E$41,5,0)</f>
        <v>NW2</v>
      </c>
      <c r="D41" s="137" t="s">
        <v>22</v>
      </c>
      <c r="E41" s="78" t="s">
        <v>200</v>
      </c>
      <c r="F41" s="82" t="s">
        <v>200</v>
      </c>
      <c r="G41" s="82">
        <v>11</v>
      </c>
      <c r="H41" s="82">
        <v>6</v>
      </c>
      <c r="I41" s="105">
        <f t="shared" si="0"/>
        <v>17</v>
      </c>
    </row>
    <row r="42" spans="1:15" x14ac:dyDescent="0.25">
      <c r="A42" s="82" t="s">
        <v>7</v>
      </c>
      <c r="B42" s="84">
        <v>44105</v>
      </c>
      <c r="C42" s="133" t="str">
        <f>VLOOKUP(D42,PRACTICE!$A$1:$E$41,5,0)</f>
        <v>NW5</v>
      </c>
      <c r="D42" s="137" t="s">
        <v>48</v>
      </c>
      <c r="E42" s="78" t="s">
        <v>200</v>
      </c>
      <c r="F42" s="82" t="s">
        <v>200</v>
      </c>
      <c r="G42" s="82">
        <v>9</v>
      </c>
      <c r="H42" s="82">
        <v>4</v>
      </c>
      <c r="I42" s="105">
        <f t="shared" si="0"/>
        <v>13</v>
      </c>
    </row>
    <row r="43" spans="1:15" x14ac:dyDescent="0.25">
      <c r="A43" s="82" t="s">
        <v>7</v>
      </c>
      <c r="B43" s="84">
        <v>44105</v>
      </c>
      <c r="C43" s="133" t="str">
        <f>VLOOKUP(D43,PRACTICE!$A$1:$E$41,5,0)</f>
        <v>NW1</v>
      </c>
      <c r="D43" s="137" t="s">
        <v>14</v>
      </c>
      <c r="E43" s="78">
        <v>1</v>
      </c>
      <c r="F43" s="82">
        <v>1</v>
      </c>
      <c r="G43" s="82">
        <v>16</v>
      </c>
      <c r="H43" s="82">
        <v>8</v>
      </c>
      <c r="I43" s="105">
        <f t="shared" si="0"/>
        <v>26</v>
      </c>
    </row>
    <row r="44" spans="1:15" x14ac:dyDescent="0.25">
      <c r="A44" s="82" t="s">
        <v>7</v>
      </c>
      <c r="B44" s="84">
        <v>44105</v>
      </c>
      <c r="C44" s="133" t="str">
        <f>VLOOKUP(D44,PRACTICE!$A$1:$E$41,5,0)</f>
        <v>NW7</v>
      </c>
      <c r="D44" s="137" t="s">
        <v>68</v>
      </c>
      <c r="E44" s="78" t="s">
        <v>200</v>
      </c>
      <c r="F44" s="82" t="s">
        <v>200</v>
      </c>
      <c r="G44" s="82">
        <v>91</v>
      </c>
      <c r="H44" s="82">
        <v>5</v>
      </c>
      <c r="I44" s="105">
        <f t="shared" si="0"/>
        <v>96</v>
      </c>
    </row>
    <row r="45" spans="1:15" x14ac:dyDescent="0.25">
      <c r="A45" s="82" t="s">
        <v>7</v>
      </c>
      <c r="B45" s="84">
        <v>44105</v>
      </c>
      <c r="C45" s="133" t="str">
        <f>VLOOKUP(D45,PRACTICE!$A$1:$E$41,5,0)</f>
        <v>NW2</v>
      </c>
      <c r="D45" s="137" t="s">
        <v>28</v>
      </c>
      <c r="E45" s="78" t="s">
        <v>200</v>
      </c>
      <c r="F45" s="82" t="s">
        <v>200</v>
      </c>
      <c r="G45" s="82">
        <v>51</v>
      </c>
      <c r="H45" s="82">
        <v>11</v>
      </c>
      <c r="I45" s="105">
        <f t="shared" si="0"/>
        <v>62</v>
      </c>
    </row>
    <row r="46" spans="1:15" x14ac:dyDescent="0.25">
      <c r="A46" s="82" t="s">
        <v>7</v>
      </c>
      <c r="B46" s="84">
        <v>44105</v>
      </c>
      <c r="C46" s="133" t="str">
        <f>VLOOKUP(D46,PRACTICE!$A$1:$E$41,5,0)</f>
        <v>NW5</v>
      </c>
      <c r="D46" s="137" t="s">
        <v>44</v>
      </c>
      <c r="E46" s="78" t="s">
        <v>200</v>
      </c>
      <c r="F46" s="82" t="s">
        <v>200</v>
      </c>
      <c r="G46" s="82">
        <v>1</v>
      </c>
      <c r="H46" s="82">
        <v>1</v>
      </c>
      <c r="I46" s="105">
        <f t="shared" si="0"/>
        <v>2</v>
      </c>
    </row>
    <row r="47" spans="1:15" x14ac:dyDescent="0.25">
      <c r="A47" s="82" t="s">
        <v>7</v>
      </c>
      <c r="B47" s="84">
        <v>44105</v>
      </c>
      <c r="C47" s="133" t="str">
        <f>VLOOKUP(D47,PRACTICE!$A$1:$E$41,5,0)</f>
        <v>NW1</v>
      </c>
      <c r="D47" s="137" t="s">
        <v>16</v>
      </c>
      <c r="E47" s="78">
        <v>1</v>
      </c>
      <c r="F47" s="82" t="s">
        <v>200</v>
      </c>
      <c r="G47" s="82">
        <v>13</v>
      </c>
      <c r="H47" s="82">
        <v>7</v>
      </c>
      <c r="I47" s="105">
        <f t="shared" si="0"/>
        <v>21</v>
      </c>
    </row>
    <row r="48" spans="1:15" x14ac:dyDescent="0.25">
      <c r="A48" s="82" t="s">
        <v>7</v>
      </c>
      <c r="B48" s="84">
        <v>44105</v>
      </c>
      <c r="C48" s="133" t="str">
        <f>VLOOKUP(D48,PRACTICE!$A$1:$E$41,5,0)</f>
        <v>NW8</v>
      </c>
      <c r="D48" s="137" t="s">
        <v>78</v>
      </c>
      <c r="E48" s="78">
        <v>1</v>
      </c>
      <c r="F48" s="82" t="s">
        <v>200</v>
      </c>
      <c r="G48" s="82">
        <v>63</v>
      </c>
      <c r="H48" s="82">
        <v>10</v>
      </c>
      <c r="I48" s="105">
        <f t="shared" si="0"/>
        <v>74</v>
      </c>
    </row>
    <row r="49" spans="1:9" x14ac:dyDescent="0.25">
      <c r="A49" s="82" t="s">
        <v>7</v>
      </c>
      <c r="B49" s="84">
        <v>44105</v>
      </c>
      <c r="C49" s="133" t="str">
        <f>VLOOKUP(D49,PRACTICE!$A$1:$E$41,5,0)</f>
        <v>NW8</v>
      </c>
      <c r="D49" s="137" t="s">
        <v>76</v>
      </c>
      <c r="E49" s="78" t="s">
        <v>200</v>
      </c>
      <c r="F49" s="82" t="s">
        <v>200</v>
      </c>
      <c r="G49" s="82">
        <v>7</v>
      </c>
      <c r="H49" s="82">
        <v>3</v>
      </c>
      <c r="I49" s="105">
        <f t="shared" si="0"/>
        <v>10</v>
      </c>
    </row>
    <row r="50" spans="1:9" x14ac:dyDescent="0.25">
      <c r="A50" s="82" t="s">
        <v>7</v>
      </c>
      <c r="B50" s="84">
        <v>44105</v>
      </c>
      <c r="C50" s="133" t="str">
        <f>VLOOKUP(D50,PRACTICE!$A$1:$E$41,5,0)</f>
        <v>NW3&amp;4</v>
      </c>
      <c r="D50" s="137" t="s">
        <v>36</v>
      </c>
      <c r="E50" s="78" t="s">
        <v>200</v>
      </c>
      <c r="F50" s="82" t="s">
        <v>200</v>
      </c>
      <c r="G50" s="82">
        <v>5</v>
      </c>
      <c r="H50" s="82">
        <v>6</v>
      </c>
      <c r="I50" s="105">
        <f t="shared" si="0"/>
        <v>11</v>
      </c>
    </row>
    <row r="51" spans="1:9" x14ac:dyDescent="0.25">
      <c r="A51" s="82" t="s">
        <v>7</v>
      </c>
      <c r="B51" s="84">
        <v>44105</v>
      </c>
      <c r="C51" s="133" t="str">
        <f>VLOOKUP(D51,PRACTICE!$A$1:$E$41,5,0)</f>
        <v>NW5</v>
      </c>
      <c r="D51" s="137" t="s">
        <v>46</v>
      </c>
      <c r="E51" s="78">
        <v>4</v>
      </c>
      <c r="F51" s="82" t="s">
        <v>200</v>
      </c>
      <c r="G51" s="82">
        <v>70</v>
      </c>
      <c r="H51" s="82">
        <v>17</v>
      </c>
      <c r="I51" s="105">
        <f t="shared" si="0"/>
        <v>91</v>
      </c>
    </row>
    <row r="52" spans="1:9" x14ac:dyDescent="0.25">
      <c r="A52" s="82" t="s">
        <v>7</v>
      </c>
      <c r="B52" s="84">
        <v>44105</v>
      </c>
      <c r="C52" s="133" t="str">
        <f>VLOOKUP(D52,PRACTICE!$A$1:$E$41,5,0)</f>
        <v>NW6</v>
      </c>
      <c r="D52" s="137" t="s">
        <v>59</v>
      </c>
      <c r="E52" s="78" t="s">
        <v>200</v>
      </c>
      <c r="F52" s="82" t="s">
        <v>200</v>
      </c>
      <c r="G52" s="82">
        <v>21</v>
      </c>
      <c r="H52" s="82">
        <v>6</v>
      </c>
      <c r="I52" s="105">
        <f t="shared" si="0"/>
        <v>27</v>
      </c>
    </row>
    <row r="53" spans="1:9" x14ac:dyDescent="0.25">
      <c r="A53" s="82" t="s">
        <v>7</v>
      </c>
      <c r="B53" s="84">
        <v>44105</v>
      </c>
      <c r="C53" s="133" t="str">
        <f>VLOOKUP(D53,PRACTICE!$A$1:$E$41,5,0)</f>
        <v>NW3&amp;4</v>
      </c>
      <c r="D53" s="137" t="s">
        <v>30</v>
      </c>
      <c r="E53" s="78" t="s">
        <v>200</v>
      </c>
      <c r="F53" s="82" t="s">
        <v>200</v>
      </c>
      <c r="G53" s="82">
        <v>3</v>
      </c>
      <c r="H53" s="82">
        <v>2</v>
      </c>
      <c r="I53" s="105">
        <f t="shared" si="0"/>
        <v>5</v>
      </c>
    </row>
    <row r="54" spans="1:9" x14ac:dyDescent="0.25">
      <c r="A54" s="82" t="s">
        <v>7</v>
      </c>
      <c r="B54" s="84">
        <v>44105</v>
      </c>
      <c r="C54" s="133" t="str">
        <f>VLOOKUP(D54,PRACTICE!$A$1:$E$41,5,0)</f>
        <v>NW8</v>
      </c>
      <c r="D54" s="137" t="s">
        <v>72</v>
      </c>
      <c r="E54" s="78">
        <v>2</v>
      </c>
      <c r="F54" s="82" t="s">
        <v>200</v>
      </c>
      <c r="G54" s="82">
        <v>22</v>
      </c>
      <c r="H54" s="82">
        <v>7</v>
      </c>
      <c r="I54" s="105">
        <f t="shared" si="0"/>
        <v>31</v>
      </c>
    </row>
    <row r="55" spans="1:9" x14ac:dyDescent="0.25">
      <c r="A55" s="82" t="s">
        <v>7</v>
      </c>
      <c r="B55" s="84">
        <v>44105</v>
      </c>
      <c r="C55" s="133" t="str">
        <f>VLOOKUP(D55,PRACTICE!$A$1:$E$41,5,0)</f>
        <v>NW7</v>
      </c>
      <c r="D55" s="137" t="s">
        <v>66</v>
      </c>
      <c r="E55" s="78">
        <v>1</v>
      </c>
      <c r="F55" s="82">
        <v>3</v>
      </c>
      <c r="G55" s="82">
        <v>39</v>
      </c>
      <c r="H55" s="82">
        <v>6</v>
      </c>
      <c r="I55" s="105">
        <f t="shared" si="0"/>
        <v>49</v>
      </c>
    </row>
    <row r="56" spans="1:9" x14ac:dyDescent="0.25">
      <c r="A56" s="82" t="s">
        <v>7</v>
      </c>
      <c r="B56" s="84">
        <v>44105</v>
      </c>
      <c r="C56" s="133" t="str">
        <f>VLOOKUP(D56,PRACTICE!$A$1:$E$41,5,0)</f>
        <v>NW1</v>
      </c>
      <c r="D56" s="137" t="s">
        <v>12</v>
      </c>
      <c r="E56" s="78">
        <v>1</v>
      </c>
      <c r="F56" s="82" t="s">
        <v>200</v>
      </c>
      <c r="G56" s="82">
        <v>23</v>
      </c>
      <c r="H56" s="82">
        <v>9</v>
      </c>
      <c r="I56" s="105">
        <f t="shared" si="0"/>
        <v>33</v>
      </c>
    </row>
    <row r="57" spans="1:9" x14ac:dyDescent="0.25">
      <c r="A57" s="82" t="s">
        <v>7</v>
      </c>
      <c r="B57" s="84">
        <v>44105</v>
      </c>
      <c r="C57" s="133" t="str">
        <f>VLOOKUP(D57,PRACTICE!$A$1:$E$41,5,0)</f>
        <v>NW7</v>
      </c>
      <c r="D57" s="137" t="s">
        <v>64</v>
      </c>
      <c r="E57" s="78" t="s">
        <v>200</v>
      </c>
      <c r="F57" s="82" t="s">
        <v>200</v>
      </c>
      <c r="G57" s="82">
        <v>6</v>
      </c>
      <c r="H57" s="82">
        <v>1</v>
      </c>
      <c r="I57" s="105">
        <f t="shared" si="0"/>
        <v>7</v>
      </c>
    </row>
    <row r="58" spans="1:9" x14ac:dyDescent="0.25">
      <c r="A58" s="82" t="s">
        <v>7</v>
      </c>
      <c r="B58" s="84">
        <v>44105</v>
      </c>
      <c r="C58" s="133" t="str">
        <f>VLOOKUP(D58,PRACTICE!$A$1:$E$41,5,0)</f>
        <v>NW5</v>
      </c>
      <c r="D58" s="137" t="s">
        <v>50</v>
      </c>
      <c r="E58" s="78" t="s">
        <v>200</v>
      </c>
      <c r="F58" s="82" t="s">
        <v>200</v>
      </c>
      <c r="G58" s="82">
        <v>6</v>
      </c>
      <c r="H58" s="82">
        <v>3</v>
      </c>
      <c r="I58" s="105">
        <f t="shared" si="0"/>
        <v>9</v>
      </c>
    </row>
    <row r="59" spans="1:9" x14ac:dyDescent="0.25">
      <c r="A59" s="82" t="s">
        <v>7</v>
      </c>
      <c r="B59" s="84">
        <v>44105</v>
      </c>
      <c r="C59" s="133" t="str">
        <f>VLOOKUP(D59,PRACTICE!$A$1:$E$41,5,0)</f>
        <v>NW8</v>
      </c>
      <c r="D59" s="137" t="s">
        <v>74</v>
      </c>
      <c r="E59" s="78">
        <v>2</v>
      </c>
      <c r="F59" s="82" t="s">
        <v>200</v>
      </c>
      <c r="G59" s="82">
        <v>24</v>
      </c>
      <c r="H59" s="82">
        <v>7</v>
      </c>
      <c r="I59" s="105">
        <f t="shared" si="0"/>
        <v>33</v>
      </c>
    </row>
    <row r="60" spans="1:9" x14ac:dyDescent="0.25">
      <c r="A60" s="82" t="s">
        <v>7</v>
      </c>
      <c r="B60" s="84">
        <v>44105</v>
      </c>
      <c r="C60" s="133" t="str">
        <f>VLOOKUP(D60,PRACTICE!$A$1:$E$41,5,0)</f>
        <v>NW6</v>
      </c>
      <c r="D60" s="137" t="s">
        <v>55</v>
      </c>
      <c r="E60" s="78" t="s">
        <v>200</v>
      </c>
      <c r="F60" s="82" t="s">
        <v>200</v>
      </c>
      <c r="G60" s="82">
        <v>6</v>
      </c>
      <c r="H60" s="82">
        <v>4</v>
      </c>
      <c r="I60" s="105">
        <f t="shared" si="0"/>
        <v>10</v>
      </c>
    </row>
    <row r="61" spans="1:9" x14ac:dyDescent="0.25">
      <c r="A61" s="82" t="s">
        <v>7</v>
      </c>
      <c r="B61" s="84">
        <v>44105</v>
      </c>
      <c r="C61" s="133" t="str">
        <f>VLOOKUP(D61,PRACTICE!$A$1:$E$41,5,0)</f>
        <v>NW6</v>
      </c>
      <c r="D61" s="137" t="s">
        <v>61</v>
      </c>
      <c r="E61" s="78">
        <v>2</v>
      </c>
      <c r="F61" s="82" t="s">
        <v>200</v>
      </c>
      <c r="G61" s="82">
        <v>43</v>
      </c>
      <c r="H61" s="82">
        <v>9</v>
      </c>
      <c r="I61" s="105">
        <f t="shared" si="0"/>
        <v>54</v>
      </c>
    </row>
    <row r="62" spans="1:9" x14ac:dyDescent="0.25">
      <c r="A62" s="82" t="s">
        <v>7</v>
      </c>
      <c r="B62" s="84">
        <v>44105</v>
      </c>
      <c r="C62" s="133" t="str">
        <f>VLOOKUP(D62,PRACTICE!$A$1:$E$41,5,0)</f>
        <v>NW1</v>
      </c>
      <c r="D62" s="137" t="s">
        <v>19</v>
      </c>
      <c r="E62" s="78" t="s">
        <v>200</v>
      </c>
      <c r="F62" s="82" t="s">
        <v>200</v>
      </c>
      <c r="G62" s="82" t="s">
        <v>200</v>
      </c>
      <c r="H62" s="82">
        <v>3</v>
      </c>
      <c r="I62" s="105">
        <f t="shared" si="0"/>
        <v>3</v>
      </c>
    </row>
    <row r="63" spans="1:9" x14ac:dyDescent="0.25">
      <c r="A63" s="82" t="s">
        <v>7</v>
      </c>
      <c r="B63" s="84">
        <v>44105</v>
      </c>
      <c r="C63" s="133" t="str">
        <f>VLOOKUP(D63,PRACTICE!$A$1:$E$41,5,0)</f>
        <v>NW7</v>
      </c>
      <c r="D63" s="137" t="s">
        <v>70</v>
      </c>
      <c r="E63" s="78" t="s">
        <v>200</v>
      </c>
      <c r="F63" s="82" t="s">
        <v>200</v>
      </c>
      <c r="G63" s="82">
        <v>24</v>
      </c>
      <c r="H63" s="82">
        <v>1</v>
      </c>
      <c r="I63" s="105">
        <f t="shared" si="0"/>
        <v>25</v>
      </c>
    </row>
    <row r="64" spans="1:9" x14ac:dyDescent="0.25">
      <c r="A64" s="82" t="s">
        <v>7</v>
      </c>
      <c r="B64" s="84">
        <v>44105</v>
      </c>
      <c r="C64" s="133" t="str">
        <f>VLOOKUP(D64,PRACTICE!$A$1:$E$41,5,0)</f>
        <v>NW6</v>
      </c>
      <c r="D64" s="137" t="s">
        <v>57</v>
      </c>
      <c r="E64" s="78" t="s">
        <v>200</v>
      </c>
      <c r="F64" s="82" t="s">
        <v>200</v>
      </c>
      <c r="G64" s="82">
        <v>5</v>
      </c>
      <c r="H64" s="82">
        <v>2</v>
      </c>
      <c r="I64" s="105">
        <f t="shared" si="0"/>
        <v>7</v>
      </c>
    </row>
    <row r="65" spans="1:9" x14ac:dyDescent="0.25">
      <c r="A65" s="82" t="s">
        <v>7</v>
      </c>
      <c r="B65" s="84">
        <v>44105</v>
      </c>
      <c r="C65" s="133" t="str">
        <f>VLOOKUP(D65,PRACTICE!$A$1:$E$41,5,0)</f>
        <v>NW6</v>
      </c>
      <c r="D65" s="137" t="s">
        <v>137</v>
      </c>
      <c r="E65" s="78" t="s">
        <v>200</v>
      </c>
      <c r="F65" s="82">
        <v>1</v>
      </c>
      <c r="G65" s="82">
        <v>40</v>
      </c>
      <c r="H65" s="82">
        <v>9</v>
      </c>
      <c r="I65" s="105">
        <f t="shared" si="0"/>
        <v>50</v>
      </c>
    </row>
    <row r="66" spans="1:9" x14ac:dyDescent="0.25">
      <c r="A66" s="82" t="s">
        <v>7</v>
      </c>
      <c r="B66" s="84">
        <v>44105</v>
      </c>
      <c r="C66" s="133" t="str">
        <f>VLOOKUP(D66,PRACTICE!$A$1:$E$41,5,0)</f>
        <v>NW3&amp;4</v>
      </c>
      <c r="D66" s="137" t="s">
        <v>32</v>
      </c>
      <c r="E66" s="78">
        <v>2</v>
      </c>
      <c r="F66" s="82" t="s">
        <v>200</v>
      </c>
      <c r="G66" s="82">
        <v>3</v>
      </c>
      <c r="H66" s="82">
        <v>10</v>
      </c>
      <c r="I66" s="105">
        <f t="shared" si="0"/>
        <v>15</v>
      </c>
    </row>
    <row r="67" spans="1:9" x14ac:dyDescent="0.25">
      <c r="A67" s="82" t="s">
        <v>7</v>
      </c>
      <c r="B67" s="84">
        <v>44105</v>
      </c>
      <c r="C67" s="133" t="str">
        <f>VLOOKUP(D67,PRACTICE!$A$1:$E$41,5,0)</f>
        <v>NW3&amp;4</v>
      </c>
      <c r="D67" s="137" t="s">
        <v>40</v>
      </c>
      <c r="E67" s="78" t="s">
        <v>200</v>
      </c>
      <c r="F67" s="82" t="s">
        <v>200</v>
      </c>
      <c r="G67" s="82">
        <v>37</v>
      </c>
      <c r="H67" s="82">
        <v>1</v>
      </c>
      <c r="I67" s="105">
        <f t="shared" si="0"/>
        <v>38</v>
      </c>
    </row>
    <row r="68" spans="1:9" x14ac:dyDescent="0.25">
      <c r="A68" s="82" t="s">
        <v>7</v>
      </c>
      <c r="B68" s="84">
        <v>44105</v>
      </c>
      <c r="C68" s="133" t="str">
        <f>VLOOKUP(D68,PRACTICE!$A$1:$E$41,5,0)</f>
        <v>NW3&amp;4</v>
      </c>
      <c r="D68" s="137" t="s">
        <v>38</v>
      </c>
      <c r="E68" s="78">
        <v>5</v>
      </c>
      <c r="F68" s="82" t="s">
        <v>200</v>
      </c>
      <c r="G68" s="82">
        <v>28</v>
      </c>
      <c r="H68" s="82">
        <v>21</v>
      </c>
      <c r="I68" s="105">
        <f t="shared" ref="I68:I131" si="1">SUM(E68:H68)</f>
        <v>54</v>
      </c>
    </row>
    <row r="69" spans="1:9" x14ac:dyDescent="0.25">
      <c r="A69" s="82" t="s">
        <v>7</v>
      </c>
      <c r="B69" s="84">
        <v>44105</v>
      </c>
      <c r="C69" s="133" t="str">
        <f>VLOOKUP(D69,PRACTICE!$A$1:$E$41,5,0)</f>
        <v>NW5</v>
      </c>
      <c r="D69" s="137" t="s">
        <v>52</v>
      </c>
      <c r="E69" s="78" t="s">
        <v>200</v>
      </c>
      <c r="F69" s="82" t="s">
        <v>200</v>
      </c>
      <c r="G69" s="82">
        <v>9</v>
      </c>
      <c r="H69" s="82" t="s">
        <v>200</v>
      </c>
      <c r="I69" s="105">
        <f t="shared" si="1"/>
        <v>9</v>
      </c>
    </row>
    <row r="70" spans="1:9" x14ac:dyDescent="0.25">
      <c r="A70" s="82" t="s">
        <v>7</v>
      </c>
      <c r="B70" s="84">
        <v>44105</v>
      </c>
      <c r="C70" s="133" t="e">
        <f>VLOOKUP(D70,PRACTICE!$A$1:$E$41,5,0)</f>
        <v>#N/A</v>
      </c>
      <c r="D70" s="137"/>
      <c r="E70" s="78"/>
      <c r="I70" s="105">
        <f t="shared" si="1"/>
        <v>0</v>
      </c>
    </row>
    <row r="71" spans="1:9" x14ac:dyDescent="0.25">
      <c r="A71" s="82" t="s">
        <v>7</v>
      </c>
      <c r="B71" s="84">
        <v>44105</v>
      </c>
      <c r="C71" s="133" t="e">
        <f>VLOOKUP(D71,PRACTICE!$A$1:$E$41,5,0)</f>
        <v>#N/A</v>
      </c>
      <c r="D71" s="137"/>
      <c r="E71" s="78"/>
      <c r="I71" s="105">
        <f t="shared" si="1"/>
        <v>0</v>
      </c>
    </row>
    <row r="72" spans="1:9" x14ac:dyDescent="0.25">
      <c r="A72" s="82" t="s">
        <v>7</v>
      </c>
      <c r="B72" s="84">
        <v>44105</v>
      </c>
      <c r="C72" s="133" t="e">
        <f>VLOOKUP(D72,PRACTICE!$A$1:$E$41,5,0)</f>
        <v>#N/A</v>
      </c>
      <c r="D72" s="137"/>
      <c r="E72" s="78"/>
      <c r="I72" s="105">
        <f t="shared" si="1"/>
        <v>0</v>
      </c>
    </row>
    <row r="73" spans="1:9" x14ac:dyDescent="0.25">
      <c r="A73" s="82" t="s">
        <v>6</v>
      </c>
      <c r="B73" s="84">
        <v>44197</v>
      </c>
      <c r="C73" s="133" t="e">
        <f>VLOOKUP(D73,PRACTICE!$A$1:$E$41,5,0)</f>
        <v>#N/A</v>
      </c>
      <c r="D73" s="137"/>
      <c r="E73" s="78"/>
      <c r="I73" s="105">
        <f t="shared" si="1"/>
        <v>0</v>
      </c>
    </row>
    <row r="74" spans="1:9" x14ac:dyDescent="0.25">
      <c r="A74" s="82" t="s">
        <v>6</v>
      </c>
      <c r="B74" s="84">
        <v>44197</v>
      </c>
      <c r="C74" s="133" t="e">
        <f>VLOOKUP(D74,PRACTICE!$A$1:$E$41,5,0)</f>
        <v>#N/A</v>
      </c>
      <c r="D74" s="136" t="s">
        <v>134</v>
      </c>
      <c r="E74" s="103" t="s">
        <v>150</v>
      </c>
      <c r="F74" s="103" t="s">
        <v>151</v>
      </c>
      <c r="G74" s="103" t="s">
        <v>152</v>
      </c>
      <c r="H74" s="103" t="s">
        <v>153</v>
      </c>
      <c r="I74" s="105">
        <f t="shared" si="1"/>
        <v>0</v>
      </c>
    </row>
    <row r="75" spans="1:9" x14ac:dyDescent="0.25">
      <c r="A75" s="82" t="s">
        <v>6</v>
      </c>
      <c r="B75" s="84">
        <v>44562</v>
      </c>
      <c r="C75" s="133" t="str">
        <f>VLOOKUP(D75,PRACTICE!$A$1:$E$41,5,0)</f>
        <v>NW3&amp;4</v>
      </c>
      <c r="D75" s="79" t="s">
        <v>34</v>
      </c>
      <c r="E75" s="82">
        <v>1</v>
      </c>
      <c r="F75" s="82" t="s">
        <v>200</v>
      </c>
      <c r="G75" s="82">
        <v>37</v>
      </c>
      <c r="H75" s="82">
        <v>3</v>
      </c>
      <c r="I75" s="105">
        <f t="shared" si="1"/>
        <v>41</v>
      </c>
    </row>
    <row r="76" spans="1:9" x14ac:dyDescent="0.25">
      <c r="A76" s="82" t="s">
        <v>6</v>
      </c>
      <c r="B76" s="84">
        <v>44562</v>
      </c>
      <c r="C76" s="133" t="str">
        <f>VLOOKUP(D76,PRACTICE!$A$1:$E$41,5,0)</f>
        <v>NW2</v>
      </c>
      <c r="D76" s="79" t="s">
        <v>24</v>
      </c>
      <c r="E76" s="82">
        <v>1</v>
      </c>
      <c r="F76" s="82" t="s">
        <v>200</v>
      </c>
      <c r="G76" s="82">
        <v>29</v>
      </c>
      <c r="H76" s="82">
        <v>6</v>
      </c>
      <c r="I76" s="105">
        <f t="shared" si="1"/>
        <v>36</v>
      </c>
    </row>
    <row r="77" spans="1:9" x14ac:dyDescent="0.25">
      <c r="A77" s="82" t="s">
        <v>6</v>
      </c>
      <c r="B77" s="84">
        <v>44562</v>
      </c>
      <c r="C77" s="133" t="str">
        <f>VLOOKUP(D77,PRACTICE!$A$1:$E$41,5,0)</f>
        <v>NW2</v>
      </c>
      <c r="D77" s="79" t="s">
        <v>22</v>
      </c>
      <c r="E77" s="82">
        <v>3</v>
      </c>
      <c r="F77" s="82">
        <v>1</v>
      </c>
      <c r="G77" s="82">
        <v>6</v>
      </c>
      <c r="H77" s="82">
        <v>2</v>
      </c>
      <c r="I77" s="105">
        <f t="shared" si="1"/>
        <v>12</v>
      </c>
    </row>
    <row r="78" spans="1:9" x14ac:dyDescent="0.25">
      <c r="A78" s="82" t="s">
        <v>6</v>
      </c>
      <c r="B78" s="84">
        <v>44562</v>
      </c>
      <c r="C78" s="133" t="str">
        <f>VLOOKUP(D78,PRACTICE!$A$1:$E$41,5,0)</f>
        <v>NW5</v>
      </c>
      <c r="D78" s="79" t="s">
        <v>48</v>
      </c>
      <c r="E78" s="82" t="s">
        <v>200</v>
      </c>
      <c r="F78" s="82" t="s">
        <v>200</v>
      </c>
      <c r="G78" s="82">
        <v>1</v>
      </c>
      <c r="H78" s="82">
        <v>2</v>
      </c>
      <c r="I78" s="105">
        <f t="shared" si="1"/>
        <v>3</v>
      </c>
    </row>
    <row r="79" spans="1:9" x14ac:dyDescent="0.25">
      <c r="A79" s="82" t="s">
        <v>6</v>
      </c>
      <c r="B79" s="84">
        <v>44562</v>
      </c>
      <c r="C79" s="133" t="str">
        <f>VLOOKUP(D79,PRACTICE!$A$1:$E$41,5,0)</f>
        <v>NW1</v>
      </c>
      <c r="D79" s="79" t="s">
        <v>14</v>
      </c>
      <c r="E79" s="82">
        <v>5</v>
      </c>
      <c r="F79" s="82">
        <v>1</v>
      </c>
      <c r="G79" s="82">
        <v>36</v>
      </c>
      <c r="H79" s="82">
        <v>13</v>
      </c>
      <c r="I79" s="105">
        <f t="shared" si="1"/>
        <v>55</v>
      </c>
    </row>
    <row r="80" spans="1:9" x14ac:dyDescent="0.25">
      <c r="A80" s="82" t="s">
        <v>6</v>
      </c>
      <c r="B80" s="84">
        <v>44562</v>
      </c>
      <c r="C80" s="133" t="str">
        <f>VLOOKUP(D80,PRACTICE!$A$1:$E$41,5,0)</f>
        <v>NW7</v>
      </c>
      <c r="D80" s="79" t="s">
        <v>68</v>
      </c>
      <c r="E80" s="82" t="s">
        <v>200</v>
      </c>
      <c r="F80" s="82" t="s">
        <v>200</v>
      </c>
      <c r="G80" s="82">
        <v>80</v>
      </c>
      <c r="H80" s="82">
        <v>9</v>
      </c>
      <c r="I80" s="105">
        <f t="shared" si="1"/>
        <v>89</v>
      </c>
    </row>
    <row r="81" spans="1:9" x14ac:dyDescent="0.25">
      <c r="A81" s="82" t="s">
        <v>6</v>
      </c>
      <c r="B81" s="84">
        <v>44562</v>
      </c>
      <c r="C81" s="133" t="str">
        <f>VLOOKUP(D81,PRACTICE!$A$1:$E$41,5,0)</f>
        <v>NW2</v>
      </c>
      <c r="D81" s="79" t="s">
        <v>28</v>
      </c>
      <c r="E81" s="82">
        <v>2</v>
      </c>
      <c r="F81" s="82" t="s">
        <v>200</v>
      </c>
      <c r="G81" s="82">
        <v>30</v>
      </c>
      <c r="H81" s="82">
        <v>20</v>
      </c>
      <c r="I81" s="105">
        <f t="shared" si="1"/>
        <v>52</v>
      </c>
    </row>
    <row r="82" spans="1:9" x14ac:dyDescent="0.25">
      <c r="A82" s="82" t="s">
        <v>6</v>
      </c>
      <c r="B82" s="84">
        <v>44562</v>
      </c>
      <c r="C82" s="133" t="str">
        <f>VLOOKUP(D82,PRACTICE!$A$1:$E$41,5,0)</f>
        <v>NW5</v>
      </c>
      <c r="D82" s="79" t="s">
        <v>44</v>
      </c>
      <c r="E82" s="82" t="s">
        <v>200</v>
      </c>
      <c r="F82" s="82" t="s">
        <v>200</v>
      </c>
      <c r="G82" s="82" t="s">
        <v>200</v>
      </c>
      <c r="H82" s="82">
        <v>3</v>
      </c>
      <c r="I82" s="105">
        <f t="shared" si="1"/>
        <v>3</v>
      </c>
    </row>
    <row r="83" spans="1:9" x14ac:dyDescent="0.25">
      <c r="A83" s="82" t="s">
        <v>6</v>
      </c>
      <c r="B83" s="84">
        <v>44562</v>
      </c>
      <c r="C83" s="133" t="str">
        <f>VLOOKUP(D83,PRACTICE!$A$1:$E$41,5,0)</f>
        <v>NW2</v>
      </c>
      <c r="D83" s="79" t="s">
        <v>26</v>
      </c>
      <c r="E83" s="82" t="s">
        <v>200</v>
      </c>
      <c r="F83" s="82" t="s">
        <v>200</v>
      </c>
      <c r="G83" s="82">
        <v>1</v>
      </c>
      <c r="H83" s="82" t="s">
        <v>200</v>
      </c>
      <c r="I83" s="105">
        <f t="shared" si="1"/>
        <v>1</v>
      </c>
    </row>
    <row r="84" spans="1:9" x14ac:dyDescent="0.25">
      <c r="A84" s="82" t="s">
        <v>6</v>
      </c>
      <c r="B84" s="84">
        <v>44562</v>
      </c>
      <c r="C84" s="133" t="str">
        <f>VLOOKUP(D84,PRACTICE!$A$1:$E$41,5,0)</f>
        <v>NW1</v>
      </c>
      <c r="D84" s="79" t="s">
        <v>16</v>
      </c>
      <c r="E84" s="82" t="s">
        <v>200</v>
      </c>
      <c r="F84" s="82" t="s">
        <v>200</v>
      </c>
      <c r="G84" s="82">
        <v>14</v>
      </c>
      <c r="H84" s="82">
        <v>4</v>
      </c>
      <c r="I84" s="105">
        <f t="shared" si="1"/>
        <v>18</v>
      </c>
    </row>
    <row r="85" spans="1:9" x14ac:dyDescent="0.25">
      <c r="A85" s="82" t="s">
        <v>6</v>
      </c>
      <c r="B85" s="84">
        <v>44562</v>
      </c>
      <c r="C85" s="133" t="str">
        <f>VLOOKUP(D85,PRACTICE!$A$1:$E$41,5,0)</f>
        <v>NW8</v>
      </c>
      <c r="D85" s="79" t="s">
        <v>78</v>
      </c>
      <c r="E85" s="82">
        <v>3</v>
      </c>
      <c r="F85" s="82" t="s">
        <v>200</v>
      </c>
      <c r="G85" s="82">
        <v>48</v>
      </c>
      <c r="H85" s="82">
        <v>6</v>
      </c>
      <c r="I85" s="105">
        <f t="shared" si="1"/>
        <v>57</v>
      </c>
    </row>
    <row r="86" spans="1:9" x14ac:dyDescent="0.25">
      <c r="A86" s="82" t="s">
        <v>6</v>
      </c>
      <c r="B86" s="84">
        <v>44562</v>
      </c>
      <c r="C86" s="133" t="str">
        <f>VLOOKUP(D86,PRACTICE!$A$1:$E$41,5,0)</f>
        <v>NW8</v>
      </c>
      <c r="D86" s="79" t="s">
        <v>76</v>
      </c>
      <c r="E86" s="82" t="s">
        <v>200</v>
      </c>
      <c r="F86" s="82">
        <v>1</v>
      </c>
      <c r="G86" s="82">
        <v>14</v>
      </c>
      <c r="H86" s="82">
        <v>2</v>
      </c>
      <c r="I86" s="105">
        <f t="shared" si="1"/>
        <v>17</v>
      </c>
    </row>
    <row r="87" spans="1:9" x14ac:dyDescent="0.25">
      <c r="A87" s="82" t="s">
        <v>6</v>
      </c>
      <c r="B87" s="84">
        <v>44562</v>
      </c>
      <c r="C87" s="133" t="str">
        <f>VLOOKUP(D87,PRACTICE!$A$1:$E$41,5,0)</f>
        <v>NW3&amp;4</v>
      </c>
      <c r="D87" s="79" t="s">
        <v>36</v>
      </c>
      <c r="E87" s="82">
        <v>1</v>
      </c>
      <c r="F87" s="82">
        <v>1</v>
      </c>
      <c r="G87" s="82">
        <v>24</v>
      </c>
      <c r="H87" s="82">
        <v>6</v>
      </c>
      <c r="I87" s="105">
        <f t="shared" si="1"/>
        <v>32</v>
      </c>
    </row>
    <row r="88" spans="1:9" x14ac:dyDescent="0.25">
      <c r="A88" s="82" t="s">
        <v>6</v>
      </c>
      <c r="B88" s="84">
        <v>44562</v>
      </c>
      <c r="C88" s="133" t="str">
        <f>VLOOKUP(D88,PRACTICE!$A$1:$E$41,5,0)</f>
        <v>NW5</v>
      </c>
      <c r="D88" s="79" t="s">
        <v>46</v>
      </c>
      <c r="E88" s="82">
        <v>1</v>
      </c>
      <c r="F88" s="82" t="s">
        <v>200</v>
      </c>
      <c r="G88" s="82">
        <v>26</v>
      </c>
      <c r="H88" s="82">
        <v>9</v>
      </c>
      <c r="I88" s="105">
        <f t="shared" si="1"/>
        <v>36</v>
      </c>
    </row>
    <row r="89" spans="1:9" x14ac:dyDescent="0.25">
      <c r="A89" s="82" t="s">
        <v>6</v>
      </c>
      <c r="B89" s="84">
        <v>44562</v>
      </c>
      <c r="C89" s="133" t="str">
        <f>VLOOKUP(D89,PRACTICE!$A$1:$E$41,5,0)</f>
        <v>NW6</v>
      </c>
      <c r="D89" s="79" t="s">
        <v>59</v>
      </c>
      <c r="E89" s="82">
        <v>2</v>
      </c>
      <c r="F89" s="82" t="s">
        <v>200</v>
      </c>
      <c r="G89" s="82">
        <v>34</v>
      </c>
      <c r="H89" s="82">
        <v>3</v>
      </c>
      <c r="I89" s="105">
        <f t="shared" si="1"/>
        <v>39</v>
      </c>
    </row>
    <row r="90" spans="1:9" x14ac:dyDescent="0.25">
      <c r="A90" s="82" t="s">
        <v>6</v>
      </c>
      <c r="B90" s="84">
        <v>44562</v>
      </c>
      <c r="C90" s="133" t="str">
        <f>VLOOKUP(D90,PRACTICE!$A$1:$E$41,5,0)</f>
        <v>NW3&amp;4</v>
      </c>
      <c r="D90" s="79" t="s">
        <v>30</v>
      </c>
      <c r="E90" s="82">
        <v>1</v>
      </c>
      <c r="F90" s="82" t="s">
        <v>200</v>
      </c>
      <c r="G90" s="82">
        <v>12</v>
      </c>
      <c r="H90" s="82">
        <v>7</v>
      </c>
      <c r="I90" s="105">
        <f t="shared" si="1"/>
        <v>20</v>
      </c>
    </row>
    <row r="91" spans="1:9" x14ac:dyDescent="0.25">
      <c r="A91" s="82" t="s">
        <v>6</v>
      </c>
      <c r="B91" s="84">
        <v>44562</v>
      </c>
      <c r="C91" s="133" t="str">
        <f>VLOOKUP(D91,PRACTICE!$A$1:$E$41,5,0)</f>
        <v>NW8</v>
      </c>
      <c r="D91" s="79" t="s">
        <v>72</v>
      </c>
      <c r="E91" s="82" t="s">
        <v>200</v>
      </c>
      <c r="F91" s="82">
        <v>1</v>
      </c>
      <c r="G91" s="82">
        <v>37</v>
      </c>
      <c r="H91" s="82">
        <v>5</v>
      </c>
      <c r="I91" s="105">
        <f t="shared" si="1"/>
        <v>43</v>
      </c>
    </row>
    <row r="92" spans="1:9" x14ac:dyDescent="0.25">
      <c r="A92" s="82" t="s">
        <v>6</v>
      </c>
      <c r="B92" s="84">
        <v>44562</v>
      </c>
      <c r="C92" s="133" t="str">
        <f>VLOOKUP(D92,PRACTICE!$A$1:$E$41,5,0)</f>
        <v>NW7</v>
      </c>
      <c r="D92" s="79" t="s">
        <v>66</v>
      </c>
      <c r="E92" s="82">
        <v>2</v>
      </c>
      <c r="F92" s="82">
        <v>1</v>
      </c>
      <c r="G92" s="82">
        <v>40</v>
      </c>
      <c r="H92" s="82">
        <v>11</v>
      </c>
      <c r="I92" s="105">
        <f t="shared" si="1"/>
        <v>54</v>
      </c>
    </row>
    <row r="93" spans="1:9" x14ac:dyDescent="0.25">
      <c r="A93" s="82" t="s">
        <v>6</v>
      </c>
      <c r="B93" s="84">
        <v>44562</v>
      </c>
      <c r="C93" s="133" t="str">
        <f>VLOOKUP(D93,PRACTICE!$A$1:$E$41,5,0)</f>
        <v>NW1</v>
      </c>
      <c r="D93" s="79" t="s">
        <v>12</v>
      </c>
      <c r="E93" s="82">
        <v>2</v>
      </c>
      <c r="F93" s="82">
        <v>2</v>
      </c>
      <c r="G93" s="82">
        <v>38</v>
      </c>
      <c r="H93" s="82">
        <v>12</v>
      </c>
      <c r="I93" s="105">
        <f t="shared" si="1"/>
        <v>54</v>
      </c>
    </row>
    <row r="94" spans="1:9" x14ac:dyDescent="0.25">
      <c r="A94" s="82" t="s">
        <v>6</v>
      </c>
      <c r="B94" s="84">
        <v>44562</v>
      </c>
      <c r="C94" s="133" t="str">
        <f>VLOOKUP(D94,PRACTICE!$A$1:$E$41,5,0)</f>
        <v>NW7</v>
      </c>
      <c r="D94" s="79" t="s">
        <v>64</v>
      </c>
      <c r="E94" s="82" t="s">
        <v>200</v>
      </c>
      <c r="F94" s="82" t="s">
        <v>200</v>
      </c>
      <c r="G94" s="82">
        <v>11</v>
      </c>
      <c r="H94" s="82">
        <v>3</v>
      </c>
      <c r="I94" s="105">
        <f t="shared" si="1"/>
        <v>14</v>
      </c>
    </row>
    <row r="95" spans="1:9" x14ac:dyDescent="0.25">
      <c r="A95" s="82" t="s">
        <v>6</v>
      </c>
      <c r="B95" s="84">
        <v>44562</v>
      </c>
      <c r="C95" s="133" t="str">
        <f>VLOOKUP(D95,PRACTICE!$A$1:$E$41,5,0)</f>
        <v>NW5</v>
      </c>
      <c r="D95" s="79" t="s">
        <v>50</v>
      </c>
      <c r="E95" s="82" t="s">
        <v>200</v>
      </c>
      <c r="F95" s="82" t="s">
        <v>200</v>
      </c>
      <c r="G95" s="82">
        <v>23</v>
      </c>
      <c r="H95" s="82">
        <v>6</v>
      </c>
      <c r="I95" s="105">
        <f t="shared" si="1"/>
        <v>29</v>
      </c>
    </row>
    <row r="96" spans="1:9" x14ac:dyDescent="0.25">
      <c r="A96" s="82" t="s">
        <v>6</v>
      </c>
      <c r="B96" s="84">
        <v>44562</v>
      </c>
      <c r="C96" s="133" t="str">
        <f>VLOOKUP(D96,PRACTICE!$A$1:$E$41,5,0)</f>
        <v>NW8</v>
      </c>
      <c r="D96" s="79" t="s">
        <v>74</v>
      </c>
      <c r="E96" s="82" t="s">
        <v>200</v>
      </c>
      <c r="F96" s="82" t="s">
        <v>200</v>
      </c>
      <c r="G96" s="82">
        <v>27</v>
      </c>
      <c r="H96" s="82">
        <v>4</v>
      </c>
      <c r="I96" s="105">
        <f t="shared" si="1"/>
        <v>31</v>
      </c>
    </row>
    <row r="97" spans="1:9" x14ac:dyDescent="0.25">
      <c r="A97" s="82" t="s">
        <v>6</v>
      </c>
      <c r="B97" s="84">
        <v>44562</v>
      </c>
      <c r="C97" s="133" t="str">
        <f>VLOOKUP(D97,PRACTICE!$A$1:$E$41,5,0)</f>
        <v>NW6</v>
      </c>
      <c r="D97" s="79" t="s">
        <v>55</v>
      </c>
      <c r="E97" s="82" t="s">
        <v>200</v>
      </c>
      <c r="F97" s="82" t="s">
        <v>200</v>
      </c>
      <c r="G97" s="82">
        <v>6</v>
      </c>
      <c r="H97" s="82">
        <v>2</v>
      </c>
      <c r="I97" s="105">
        <f t="shared" si="1"/>
        <v>8</v>
      </c>
    </row>
    <row r="98" spans="1:9" x14ac:dyDescent="0.25">
      <c r="A98" s="82" t="s">
        <v>6</v>
      </c>
      <c r="B98" s="84">
        <v>44562</v>
      </c>
      <c r="C98" s="133" t="str">
        <f>VLOOKUP(D98,PRACTICE!$A$1:$E$41,5,0)</f>
        <v>NW6</v>
      </c>
      <c r="D98" s="79" t="s">
        <v>61</v>
      </c>
      <c r="E98" s="82">
        <v>1</v>
      </c>
      <c r="F98" s="82">
        <v>1</v>
      </c>
      <c r="G98" s="82">
        <v>22</v>
      </c>
      <c r="H98" s="82">
        <v>2</v>
      </c>
      <c r="I98" s="105">
        <f t="shared" si="1"/>
        <v>26</v>
      </c>
    </row>
    <row r="99" spans="1:9" x14ac:dyDescent="0.25">
      <c r="A99" s="82" t="s">
        <v>6</v>
      </c>
      <c r="B99" s="84">
        <v>44562</v>
      </c>
      <c r="C99" s="133" t="str">
        <f>VLOOKUP(D99,PRACTICE!$A$1:$E$41,5,0)</f>
        <v>NW1</v>
      </c>
      <c r="D99" s="79" t="s">
        <v>19</v>
      </c>
      <c r="E99" s="82">
        <v>1</v>
      </c>
      <c r="F99" s="82" t="s">
        <v>200</v>
      </c>
      <c r="G99" s="82" t="s">
        <v>200</v>
      </c>
      <c r="H99" s="82">
        <v>6</v>
      </c>
      <c r="I99" s="105">
        <f t="shared" si="1"/>
        <v>7</v>
      </c>
    </row>
    <row r="100" spans="1:9" x14ac:dyDescent="0.25">
      <c r="A100" s="82" t="s">
        <v>6</v>
      </c>
      <c r="B100" s="84">
        <v>44562</v>
      </c>
      <c r="C100" s="133" t="str">
        <f>VLOOKUP(D100,PRACTICE!$A$1:$E$41,5,0)</f>
        <v>NW7</v>
      </c>
      <c r="D100" s="79" t="s">
        <v>70</v>
      </c>
      <c r="E100" s="82">
        <v>1</v>
      </c>
      <c r="F100" s="82" t="s">
        <v>200</v>
      </c>
      <c r="G100" s="82">
        <v>64</v>
      </c>
      <c r="H100" s="82">
        <v>5</v>
      </c>
      <c r="I100" s="105">
        <f t="shared" si="1"/>
        <v>70</v>
      </c>
    </row>
    <row r="101" spans="1:9" x14ac:dyDescent="0.25">
      <c r="A101" s="82" t="s">
        <v>6</v>
      </c>
      <c r="B101" s="84">
        <v>44562</v>
      </c>
      <c r="C101" s="133" t="str">
        <f>VLOOKUP(D101,PRACTICE!$A$1:$E$41,5,0)</f>
        <v>NW6</v>
      </c>
      <c r="D101" s="79" t="s">
        <v>57</v>
      </c>
      <c r="E101" s="82" t="s">
        <v>200</v>
      </c>
      <c r="F101" s="82" t="s">
        <v>200</v>
      </c>
      <c r="G101" s="82">
        <v>8</v>
      </c>
      <c r="H101" s="82">
        <v>3</v>
      </c>
      <c r="I101" s="105">
        <f t="shared" si="1"/>
        <v>11</v>
      </c>
    </row>
    <row r="102" spans="1:9" x14ac:dyDescent="0.25">
      <c r="A102" s="82" t="s">
        <v>6</v>
      </c>
      <c r="B102" s="84">
        <v>44562</v>
      </c>
      <c r="C102" s="133" t="str">
        <f>VLOOKUP(D102,PRACTICE!$A$1:$E$41,5,0)</f>
        <v>NW6</v>
      </c>
      <c r="D102" s="79" t="s">
        <v>137</v>
      </c>
      <c r="E102" s="82" t="s">
        <v>200</v>
      </c>
      <c r="F102" s="82" t="s">
        <v>200</v>
      </c>
      <c r="G102" s="82">
        <v>51</v>
      </c>
      <c r="H102" s="82">
        <v>6</v>
      </c>
      <c r="I102" s="105">
        <f t="shared" si="1"/>
        <v>57</v>
      </c>
    </row>
    <row r="103" spans="1:9" x14ac:dyDescent="0.25">
      <c r="A103" s="82" t="s">
        <v>6</v>
      </c>
      <c r="B103" s="84">
        <v>44562</v>
      </c>
      <c r="C103" s="133" t="str">
        <f>VLOOKUP(D103,PRACTICE!$A$1:$E$41,5,0)</f>
        <v>NW3&amp;4</v>
      </c>
      <c r="D103" s="79" t="s">
        <v>32</v>
      </c>
      <c r="E103" s="82" t="s">
        <v>200</v>
      </c>
      <c r="F103" s="82" t="s">
        <v>200</v>
      </c>
      <c r="G103" s="82">
        <v>12</v>
      </c>
      <c r="H103" s="82">
        <v>7</v>
      </c>
      <c r="I103" s="105">
        <f t="shared" si="1"/>
        <v>19</v>
      </c>
    </row>
    <row r="104" spans="1:9" x14ac:dyDescent="0.25">
      <c r="A104" s="82" t="s">
        <v>6</v>
      </c>
      <c r="B104" s="84">
        <v>44562</v>
      </c>
      <c r="C104" s="133" t="str">
        <f>VLOOKUP(D104,PRACTICE!$A$1:$E$41,5,0)</f>
        <v>NW3&amp;4</v>
      </c>
      <c r="D104" s="79" t="s">
        <v>40</v>
      </c>
      <c r="E104" s="82" t="s">
        <v>200</v>
      </c>
      <c r="F104" s="82" t="s">
        <v>200</v>
      </c>
      <c r="G104" s="82">
        <v>5</v>
      </c>
      <c r="H104" s="82">
        <v>2</v>
      </c>
      <c r="I104" s="105">
        <f t="shared" si="1"/>
        <v>7</v>
      </c>
    </row>
    <row r="105" spans="1:9" x14ac:dyDescent="0.25">
      <c r="A105" s="82" t="s">
        <v>6</v>
      </c>
      <c r="B105" s="84">
        <v>44562</v>
      </c>
      <c r="C105" s="133" t="str">
        <f>VLOOKUP(D105,PRACTICE!$A$1:$E$41,5,0)</f>
        <v>NW3&amp;4</v>
      </c>
      <c r="D105" s="79" t="s">
        <v>38</v>
      </c>
      <c r="E105" s="82">
        <v>3</v>
      </c>
      <c r="F105" s="82" t="s">
        <v>200</v>
      </c>
      <c r="G105" s="82">
        <v>38</v>
      </c>
      <c r="H105" s="82">
        <v>6</v>
      </c>
      <c r="I105" s="105">
        <f t="shared" si="1"/>
        <v>47</v>
      </c>
    </row>
    <row r="106" spans="1:9" x14ac:dyDescent="0.25">
      <c r="A106" s="82" t="s">
        <v>6</v>
      </c>
      <c r="B106" s="84">
        <v>44562</v>
      </c>
      <c r="C106" s="133" t="str">
        <f>VLOOKUP(D106,PRACTICE!$A$1:$E$41,5,0)</f>
        <v>NW5</v>
      </c>
      <c r="D106" s="79" t="s">
        <v>52</v>
      </c>
      <c r="E106" s="82" t="s">
        <v>200</v>
      </c>
      <c r="F106" s="82" t="s">
        <v>200</v>
      </c>
      <c r="G106" s="82">
        <v>10</v>
      </c>
      <c r="H106" s="82" t="s">
        <v>200</v>
      </c>
      <c r="I106" s="105">
        <f t="shared" si="1"/>
        <v>10</v>
      </c>
    </row>
    <row r="107" spans="1:9" x14ac:dyDescent="0.25">
      <c r="A107" s="82" t="s">
        <v>6</v>
      </c>
      <c r="B107" s="84">
        <v>44197</v>
      </c>
      <c r="C107" s="133" t="e">
        <f>VLOOKUP(D107,PRACTICE!$A$1:$E$41,5,0)</f>
        <v>#N/A</v>
      </c>
      <c r="D107" s="79" t="s">
        <v>134</v>
      </c>
      <c r="E107" s="82" t="s">
        <v>150</v>
      </c>
      <c r="F107" s="82" t="s">
        <v>151</v>
      </c>
      <c r="G107" s="82" t="s">
        <v>152</v>
      </c>
      <c r="H107" s="82" t="s">
        <v>153</v>
      </c>
      <c r="I107" s="105">
        <f t="shared" si="1"/>
        <v>0</v>
      </c>
    </row>
    <row r="108" spans="1:9" x14ac:dyDescent="0.25">
      <c r="A108" s="82" t="s">
        <v>5</v>
      </c>
      <c r="B108" s="84">
        <v>44652</v>
      </c>
      <c r="C108" s="133" t="str">
        <f>VLOOKUP(D108,PRACTICE!$A$1:$E$41,5,0)</f>
        <v>NW3&amp;4</v>
      </c>
      <c r="D108" s="79" t="s">
        <v>34</v>
      </c>
      <c r="E108" s="82" t="s">
        <v>200</v>
      </c>
      <c r="F108" s="82" t="s">
        <v>200</v>
      </c>
      <c r="G108" s="82">
        <v>36</v>
      </c>
      <c r="H108" s="82">
        <v>7</v>
      </c>
      <c r="I108" s="105">
        <f t="shared" si="1"/>
        <v>43</v>
      </c>
    </row>
    <row r="109" spans="1:9" x14ac:dyDescent="0.25">
      <c r="A109" s="82" t="s">
        <v>5</v>
      </c>
      <c r="B109" s="84">
        <v>44652</v>
      </c>
      <c r="C109" s="133" t="str">
        <f>VLOOKUP(D109,PRACTICE!$A$1:$E$41,5,0)</f>
        <v>NW2</v>
      </c>
      <c r="D109" s="79" t="s">
        <v>24</v>
      </c>
      <c r="E109" s="82" t="s">
        <v>200</v>
      </c>
      <c r="F109" s="82" t="s">
        <v>200</v>
      </c>
      <c r="G109" s="82">
        <v>71</v>
      </c>
      <c r="H109" s="82">
        <v>13</v>
      </c>
      <c r="I109" s="105">
        <f t="shared" si="1"/>
        <v>84</v>
      </c>
    </row>
    <row r="110" spans="1:9" x14ac:dyDescent="0.25">
      <c r="A110" s="82" t="s">
        <v>5</v>
      </c>
      <c r="B110" s="84">
        <v>44652</v>
      </c>
      <c r="C110" s="133" t="str">
        <f>VLOOKUP(D110,PRACTICE!$A$1:$E$41,5,0)</f>
        <v>NW2</v>
      </c>
      <c r="D110" s="79" t="s">
        <v>22</v>
      </c>
      <c r="E110" s="82" t="s">
        <v>200</v>
      </c>
      <c r="F110" s="82">
        <v>1</v>
      </c>
      <c r="G110" s="82">
        <v>15</v>
      </c>
      <c r="H110" s="82">
        <v>9</v>
      </c>
      <c r="I110" s="105">
        <f t="shared" si="1"/>
        <v>25</v>
      </c>
    </row>
    <row r="111" spans="1:9" x14ac:dyDescent="0.25">
      <c r="A111" s="82" t="s">
        <v>5</v>
      </c>
      <c r="B111" s="84">
        <v>44652</v>
      </c>
      <c r="C111" s="133" t="str">
        <f>VLOOKUP(D111,PRACTICE!$A$1:$E$41,5,0)</f>
        <v>NW5</v>
      </c>
      <c r="D111" s="79" t="s">
        <v>48</v>
      </c>
      <c r="E111" s="82" t="s">
        <v>200</v>
      </c>
      <c r="F111" s="82" t="s">
        <v>200</v>
      </c>
      <c r="G111" s="82">
        <v>4</v>
      </c>
      <c r="H111" s="82">
        <v>1</v>
      </c>
      <c r="I111" s="105">
        <f t="shared" si="1"/>
        <v>5</v>
      </c>
    </row>
    <row r="112" spans="1:9" x14ac:dyDescent="0.25">
      <c r="A112" s="82" t="s">
        <v>5</v>
      </c>
      <c r="B112" s="84">
        <v>44652</v>
      </c>
      <c r="C112" s="133" t="str">
        <f>VLOOKUP(D112,PRACTICE!$A$1:$E$41,5,0)</f>
        <v>NW1</v>
      </c>
      <c r="D112" s="79" t="s">
        <v>14</v>
      </c>
      <c r="E112" s="82">
        <v>3</v>
      </c>
      <c r="F112" s="82" t="s">
        <v>200</v>
      </c>
      <c r="G112" s="82">
        <v>25</v>
      </c>
      <c r="H112" s="82">
        <v>3</v>
      </c>
      <c r="I112" s="105">
        <f t="shared" si="1"/>
        <v>31</v>
      </c>
    </row>
    <row r="113" spans="1:9" x14ac:dyDescent="0.25">
      <c r="A113" s="82" t="s">
        <v>5</v>
      </c>
      <c r="B113" s="84">
        <v>44652</v>
      </c>
      <c r="C113" s="133" t="str">
        <f>VLOOKUP(D113,PRACTICE!$A$1:$E$41,5,0)</f>
        <v>NW7</v>
      </c>
      <c r="D113" s="79" t="s">
        <v>68</v>
      </c>
      <c r="E113" s="82" t="s">
        <v>200</v>
      </c>
      <c r="F113" s="82" t="s">
        <v>200</v>
      </c>
      <c r="G113" s="82">
        <v>55</v>
      </c>
      <c r="H113" s="82">
        <v>14</v>
      </c>
      <c r="I113" s="105">
        <f t="shared" si="1"/>
        <v>69</v>
      </c>
    </row>
    <row r="114" spans="1:9" x14ac:dyDescent="0.25">
      <c r="A114" s="82" t="s">
        <v>5</v>
      </c>
      <c r="B114" s="84">
        <v>44652</v>
      </c>
      <c r="C114" s="133" t="str">
        <f>VLOOKUP(D114,PRACTICE!$A$1:$E$41,5,0)</f>
        <v>NW5</v>
      </c>
      <c r="D114" s="79" t="s">
        <v>44</v>
      </c>
      <c r="E114" s="82" t="s">
        <v>200</v>
      </c>
      <c r="F114" s="82" t="s">
        <v>200</v>
      </c>
      <c r="G114" s="82">
        <v>2</v>
      </c>
      <c r="H114" s="82">
        <v>2</v>
      </c>
      <c r="I114" s="105">
        <f t="shared" si="1"/>
        <v>4</v>
      </c>
    </row>
    <row r="115" spans="1:9" x14ac:dyDescent="0.25">
      <c r="A115" s="82" t="s">
        <v>5</v>
      </c>
      <c r="B115" s="84">
        <v>44652</v>
      </c>
      <c r="C115" s="133" t="str">
        <f>VLOOKUP(D115,PRACTICE!$A$1:$E$41,5,0)</f>
        <v>NW2</v>
      </c>
      <c r="D115" s="79" t="s">
        <v>28</v>
      </c>
      <c r="E115" s="82">
        <v>2</v>
      </c>
      <c r="F115" s="82" t="s">
        <v>200</v>
      </c>
      <c r="G115" s="82">
        <v>56</v>
      </c>
      <c r="H115" s="82">
        <v>7</v>
      </c>
      <c r="I115" s="105">
        <f t="shared" si="1"/>
        <v>65</v>
      </c>
    </row>
    <row r="116" spans="1:9" x14ac:dyDescent="0.25">
      <c r="A116" s="82" t="s">
        <v>5</v>
      </c>
      <c r="B116" s="84">
        <v>44652</v>
      </c>
      <c r="C116" s="133" t="str">
        <f>VLOOKUP(D116,PRACTICE!$A$1:$E$41,5,0)</f>
        <v>NW2</v>
      </c>
      <c r="D116" s="79" t="s">
        <v>26</v>
      </c>
      <c r="E116" s="82" t="s">
        <v>200</v>
      </c>
      <c r="F116" s="82" t="s">
        <v>200</v>
      </c>
      <c r="G116" s="82">
        <v>1</v>
      </c>
      <c r="H116" s="82">
        <v>1</v>
      </c>
      <c r="I116" s="105">
        <f t="shared" si="1"/>
        <v>2</v>
      </c>
    </row>
    <row r="117" spans="1:9" x14ac:dyDescent="0.25">
      <c r="A117" s="82" t="s">
        <v>5</v>
      </c>
      <c r="B117" s="84">
        <v>44652</v>
      </c>
      <c r="C117" s="133" t="str">
        <f>VLOOKUP(D117,PRACTICE!$A$1:$E$41,5,0)</f>
        <v>NW1</v>
      </c>
      <c r="D117" s="79" t="s">
        <v>16</v>
      </c>
      <c r="E117" s="82" t="s">
        <v>200</v>
      </c>
      <c r="F117" s="82" t="s">
        <v>200</v>
      </c>
      <c r="G117" s="82">
        <v>11</v>
      </c>
      <c r="H117" s="82">
        <v>12</v>
      </c>
      <c r="I117" s="105">
        <f t="shared" si="1"/>
        <v>23</v>
      </c>
    </row>
    <row r="118" spans="1:9" x14ac:dyDescent="0.25">
      <c r="A118" s="82" t="s">
        <v>5</v>
      </c>
      <c r="B118" s="84">
        <v>44652</v>
      </c>
      <c r="C118" s="133" t="str">
        <f>VLOOKUP(D118,PRACTICE!$A$1:$E$41,5,0)</f>
        <v>NW8</v>
      </c>
      <c r="D118" s="79" t="s">
        <v>78</v>
      </c>
      <c r="E118" s="82" t="s">
        <v>200</v>
      </c>
      <c r="F118" s="82" t="s">
        <v>200</v>
      </c>
      <c r="G118" s="82">
        <v>41</v>
      </c>
      <c r="H118" s="82">
        <v>6</v>
      </c>
      <c r="I118" s="105">
        <f t="shared" si="1"/>
        <v>47</v>
      </c>
    </row>
    <row r="119" spans="1:9" x14ac:dyDescent="0.25">
      <c r="A119" s="82" t="s">
        <v>5</v>
      </c>
      <c r="B119" s="84">
        <v>44652</v>
      </c>
      <c r="C119" s="133" t="str">
        <f>VLOOKUP(D119,PRACTICE!$A$1:$E$41,5,0)</f>
        <v>NW8</v>
      </c>
      <c r="D119" s="79" t="s">
        <v>76</v>
      </c>
      <c r="E119" s="82">
        <v>1</v>
      </c>
      <c r="F119" s="82" t="s">
        <v>200</v>
      </c>
      <c r="G119" s="82">
        <v>14</v>
      </c>
      <c r="H119" s="82">
        <v>2</v>
      </c>
      <c r="I119" s="105">
        <f t="shared" si="1"/>
        <v>17</v>
      </c>
    </row>
    <row r="120" spans="1:9" x14ac:dyDescent="0.25">
      <c r="A120" s="82" t="s">
        <v>5</v>
      </c>
      <c r="B120" s="84">
        <v>44652</v>
      </c>
      <c r="C120" s="133" t="str">
        <f>VLOOKUP(D120,PRACTICE!$A$1:$E$41,5,0)</f>
        <v>NW3&amp;4</v>
      </c>
      <c r="D120" s="79" t="s">
        <v>36</v>
      </c>
      <c r="E120" s="82" t="s">
        <v>200</v>
      </c>
      <c r="F120" s="82" t="s">
        <v>200</v>
      </c>
      <c r="G120" s="82">
        <v>23</v>
      </c>
      <c r="H120" s="82">
        <v>10</v>
      </c>
      <c r="I120" s="105">
        <f t="shared" si="1"/>
        <v>33</v>
      </c>
    </row>
    <row r="121" spans="1:9" x14ac:dyDescent="0.25">
      <c r="A121" s="82" t="s">
        <v>5</v>
      </c>
      <c r="B121" s="84">
        <v>44652</v>
      </c>
      <c r="C121" s="133" t="str">
        <f>VLOOKUP(D121,PRACTICE!$A$1:$E$41,5,0)</f>
        <v>NW5</v>
      </c>
      <c r="D121" s="79" t="s">
        <v>46</v>
      </c>
      <c r="E121" s="82">
        <v>4</v>
      </c>
      <c r="F121" s="82" t="s">
        <v>200</v>
      </c>
      <c r="G121" s="82">
        <v>53</v>
      </c>
      <c r="H121" s="82">
        <v>15</v>
      </c>
      <c r="I121" s="105">
        <f t="shared" si="1"/>
        <v>72</v>
      </c>
    </row>
    <row r="122" spans="1:9" x14ac:dyDescent="0.25">
      <c r="A122" s="82" t="s">
        <v>5</v>
      </c>
      <c r="B122" s="84">
        <v>44652</v>
      </c>
      <c r="C122" s="133" t="str">
        <f>VLOOKUP(D122,PRACTICE!$A$1:$E$41,5,0)</f>
        <v>NW6</v>
      </c>
      <c r="D122" s="79" t="s">
        <v>59</v>
      </c>
      <c r="E122" s="82" t="s">
        <v>200</v>
      </c>
      <c r="F122" s="82" t="s">
        <v>200</v>
      </c>
      <c r="G122" s="82">
        <v>7</v>
      </c>
      <c r="H122" s="82">
        <v>3</v>
      </c>
      <c r="I122" s="105">
        <f t="shared" si="1"/>
        <v>10</v>
      </c>
    </row>
    <row r="123" spans="1:9" x14ac:dyDescent="0.25">
      <c r="A123" s="82" t="s">
        <v>5</v>
      </c>
      <c r="B123" s="84">
        <v>44652</v>
      </c>
      <c r="C123" s="133" t="str">
        <f>VLOOKUP(D123,PRACTICE!$A$1:$E$41,5,0)</f>
        <v>NW3&amp;4</v>
      </c>
      <c r="D123" s="79" t="s">
        <v>30</v>
      </c>
      <c r="E123" s="82">
        <v>1</v>
      </c>
      <c r="F123" s="82">
        <v>1</v>
      </c>
      <c r="G123" s="82">
        <v>12</v>
      </c>
      <c r="H123" s="82">
        <v>3</v>
      </c>
      <c r="I123" s="105">
        <f t="shared" si="1"/>
        <v>17</v>
      </c>
    </row>
    <row r="124" spans="1:9" x14ac:dyDescent="0.25">
      <c r="A124" s="82" t="s">
        <v>5</v>
      </c>
      <c r="B124" s="84">
        <v>44652</v>
      </c>
      <c r="C124" s="133" t="str">
        <f>VLOOKUP(D124,PRACTICE!$A$1:$E$41,5,0)</f>
        <v>NW8</v>
      </c>
      <c r="D124" s="79" t="s">
        <v>72</v>
      </c>
      <c r="E124" s="82" t="s">
        <v>200</v>
      </c>
      <c r="F124" s="82">
        <v>2</v>
      </c>
      <c r="G124" s="82">
        <v>21</v>
      </c>
      <c r="H124" s="82">
        <v>2</v>
      </c>
      <c r="I124" s="105">
        <f t="shared" si="1"/>
        <v>25</v>
      </c>
    </row>
    <row r="125" spans="1:9" x14ac:dyDescent="0.25">
      <c r="A125" s="82" t="s">
        <v>5</v>
      </c>
      <c r="B125" s="84">
        <v>44652</v>
      </c>
      <c r="C125" s="133" t="str">
        <f>VLOOKUP(D125,PRACTICE!$A$1:$E$41,5,0)</f>
        <v>NW7</v>
      </c>
      <c r="D125" s="79" t="s">
        <v>66</v>
      </c>
      <c r="E125" s="82">
        <v>1</v>
      </c>
      <c r="F125" s="82" t="s">
        <v>200</v>
      </c>
      <c r="G125" s="82">
        <v>60</v>
      </c>
      <c r="H125" s="82">
        <v>7</v>
      </c>
      <c r="I125" s="105">
        <f t="shared" si="1"/>
        <v>68</v>
      </c>
    </row>
    <row r="126" spans="1:9" x14ac:dyDescent="0.25">
      <c r="A126" s="82" t="s">
        <v>5</v>
      </c>
      <c r="B126" s="84">
        <v>44652</v>
      </c>
      <c r="C126" s="133" t="str">
        <f>VLOOKUP(D126,PRACTICE!$A$1:$E$41,5,0)</f>
        <v>NW1</v>
      </c>
      <c r="D126" s="79" t="s">
        <v>12</v>
      </c>
      <c r="E126" s="82" t="s">
        <v>200</v>
      </c>
      <c r="F126" s="82">
        <v>1</v>
      </c>
      <c r="G126" s="82">
        <v>62</v>
      </c>
      <c r="H126" s="82">
        <v>17</v>
      </c>
      <c r="I126" s="105">
        <f t="shared" si="1"/>
        <v>80</v>
      </c>
    </row>
    <row r="127" spans="1:9" x14ac:dyDescent="0.25">
      <c r="A127" s="82" t="s">
        <v>5</v>
      </c>
      <c r="B127" s="84">
        <v>44652</v>
      </c>
      <c r="C127" s="133" t="str">
        <f>VLOOKUP(D127,PRACTICE!$A$1:$E$41,5,0)</f>
        <v>NW7</v>
      </c>
      <c r="D127" s="79" t="s">
        <v>64</v>
      </c>
      <c r="E127" s="82" t="s">
        <v>200</v>
      </c>
      <c r="F127" s="82" t="s">
        <v>200</v>
      </c>
      <c r="G127" s="82">
        <v>22</v>
      </c>
      <c r="H127" s="82">
        <v>2</v>
      </c>
      <c r="I127" s="105">
        <f t="shared" si="1"/>
        <v>24</v>
      </c>
    </row>
    <row r="128" spans="1:9" x14ac:dyDescent="0.25">
      <c r="A128" s="82" t="s">
        <v>5</v>
      </c>
      <c r="B128" s="84">
        <v>44652</v>
      </c>
      <c r="C128" s="133" t="str">
        <f>VLOOKUP(D128,PRACTICE!$A$1:$E$41,5,0)</f>
        <v>NW5</v>
      </c>
      <c r="D128" s="79" t="s">
        <v>50</v>
      </c>
      <c r="E128" s="82">
        <v>1</v>
      </c>
      <c r="F128" s="82">
        <v>2</v>
      </c>
      <c r="G128" s="82">
        <v>23</v>
      </c>
      <c r="H128" s="82">
        <v>3</v>
      </c>
      <c r="I128" s="105">
        <f t="shared" si="1"/>
        <v>29</v>
      </c>
    </row>
    <row r="129" spans="1:9" x14ac:dyDescent="0.25">
      <c r="A129" s="82" t="s">
        <v>5</v>
      </c>
      <c r="B129" s="84">
        <v>44652</v>
      </c>
      <c r="C129" s="133" t="str">
        <f>VLOOKUP(D129,PRACTICE!$A$1:$E$41,5,0)</f>
        <v>NW8</v>
      </c>
      <c r="D129" s="79" t="s">
        <v>74</v>
      </c>
      <c r="E129" s="82" t="s">
        <v>200</v>
      </c>
      <c r="F129" s="82" t="s">
        <v>200</v>
      </c>
      <c r="G129" s="82">
        <v>3</v>
      </c>
      <c r="H129" s="82" t="s">
        <v>200</v>
      </c>
      <c r="I129" s="105">
        <f t="shared" si="1"/>
        <v>3</v>
      </c>
    </row>
    <row r="130" spans="1:9" x14ac:dyDescent="0.25">
      <c r="A130" s="82" t="s">
        <v>5</v>
      </c>
      <c r="B130" s="84">
        <v>44652</v>
      </c>
      <c r="C130" s="133" t="str">
        <f>VLOOKUP(D130,PRACTICE!$A$1:$E$41,5,0)</f>
        <v>NW6</v>
      </c>
      <c r="D130" s="79" t="s">
        <v>55</v>
      </c>
      <c r="E130" s="82" t="s">
        <v>200</v>
      </c>
      <c r="F130" s="82" t="s">
        <v>200</v>
      </c>
      <c r="G130" s="82">
        <v>1</v>
      </c>
      <c r="H130" s="82">
        <v>2</v>
      </c>
      <c r="I130" s="105">
        <f t="shared" si="1"/>
        <v>3</v>
      </c>
    </row>
    <row r="131" spans="1:9" x14ac:dyDescent="0.25">
      <c r="A131" s="82" t="s">
        <v>5</v>
      </c>
      <c r="B131" s="84">
        <v>44652</v>
      </c>
      <c r="C131" s="133" t="str">
        <f>VLOOKUP(D131,PRACTICE!$A$1:$E$41,5,0)</f>
        <v>NW6</v>
      </c>
      <c r="D131" s="79" t="s">
        <v>61</v>
      </c>
      <c r="E131" s="82">
        <v>1</v>
      </c>
      <c r="F131" s="82" t="s">
        <v>200</v>
      </c>
      <c r="G131" s="82">
        <v>18</v>
      </c>
      <c r="H131" s="82">
        <v>4</v>
      </c>
      <c r="I131" s="105">
        <f t="shared" si="1"/>
        <v>23</v>
      </c>
    </row>
    <row r="132" spans="1:9" x14ac:dyDescent="0.25">
      <c r="A132" s="82" t="s">
        <v>5</v>
      </c>
      <c r="B132" s="84">
        <v>44652</v>
      </c>
      <c r="C132" s="133" t="str">
        <f>VLOOKUP(D132,PRACTICE!$A$1:$E$41,5,0)</f>
        <v>NW1</v>
      </c>
      <c r="D132" s="79" t="s">
        <v>19</v>
      </c>
      <c r="E132" s="82" t="s">
        <v>200</v>
      </c>
      <c r="F132" s="82" t="s">
        <v>200</v>
      </c>
      <c r="G132" s="82">
        <v>5</v>
      </c>
      <c r="H132" s="82">
        <v>6</v>
      </c>
      <c r="I132" s="105">
        <f t="shared" ref="I132:I145" si="2">SUM(E132:H132)</f>
        <v>11</v>
      </c>
    </row>
    <row r="133" spans="1:9" x14ac:dyDescent="0.25">
      <c r="A133" s="82" t="s">
        <v>5</v>
      </c>
      <c r="B133" s="84">
        <v>44652</v>
      </c>
      <c r="C133" s="133" t="str">
        <f>VLOOKUP(D133,PRACTICE!$A$1:$E$41,5,0)</f>
        <v>NW7</v>
      </c>
      <c r="D133" s="79" t="s">
        <v>70</v>
      </c>
      <c r="E133" s="82">
        <v>2</v>
      </c>
      <c r="F133" s="82" t="s">
        <v>200</v>
      </c>
      <c r="G133" s="82">
        <v>63</v>
      </c>
      <c r="H133" s="82">
        <v>3</v>
      </c>
      <c r="I133" s="105">
        <f t="shared" si="2"/>
        <v>68</v>
      </c>
    </row>
    <row r="134" spans="1:9" x14ac:dyDescent="0.25">
      <c r="A134" s="82" t="s">
        <v>5</v>
      </c>
      <c r="B134" s="84">
        <v>44652</v>
      </c>
      <c r="C134" s="133" t="str">
        <f>VLOOKUP(D134,PRACTICE!$A$1:$E$41,5,0)</f>
        <v>NW6</v>
      </c>
      <c r="D134" s="79" t="s">
        <v>57</v>
      </c>
      <c r="E134" s="82">
        <v>1</v>
      </c>
      <c r="F134" s="82" t="s">
        <v>200</v>
      </c>
      <c r="G134" s="82">
        <v>8</v>
      </c>
      <c r="H134" s="82">
        <v>2</v>
      </c>
      <c r="I134" s="105">
        <f t="shared" si="2"/>
        <v>11</v>
      </c>
    </row>
    <row r="135" spans="1:9" x14ac:dyDescent="0.25">
      <c r="A135" s="82" t="s">
        <v>5</v>
      </c>
      <c r="B135" s="84">
        <v>44652</v>
      </c>
      <c r="C135" s="133" t="str">
        <f>VLOOKUP(D135,PRACTICE!$A$1:$E$41,5,0)</f>
        <v>NW6</v>
      </c>
      <c r="D135" s="79" t="s">
        <v>137</v>
      </c>
      <c r="E135" s="82">
        <v>1</v>
      </c>
      <c r="F135" s="82" t="s">
        <v>200</v>
      </c>
      <c r="G135" s="82">
        <v>48</v>
      </c>
      <c r="H135" s="82">
        <v>4</v>
      </c>
      <c r="I135" s="105">
        <f t="shared" si="2"/>
        <v>53</v>
      </c>
    </row>
    <row r="136" spans="1:9" x14ac:dyDescent="0.25">
      <c r="A136" s="82" t="s">
        <v>5</v>
      </c>
      <c r="B136" s="84">
        <v>44652</v>
      </c>
      <c r="C136" s="133" t="str">
        <f>VLOOKUP(D136,PRACTICE!$A$1:$E$41,5,0)</f>
        <v>NW3&amp;4</v>
      </c>
      <c r="D136" s="79" t="s">
        <v>32</v>
      </c>
      <c r="E136" s="82">
        <v>1</v>
      </c>
      <c r="F136" s="82" t="s">
        <v>200</v>
      </c>
      <c r="G136" s="82">
        <v>17</v>
      </c>
      <c r="H136" s="82">
        <v>5</v>
      </c>
      <c r="I136" s="105">
        <f t="shared" si="2"/>
        <v>23</v>
      </c>
    </row>
    <row r="137" spans="1:9" x14ac:dyDescent="0.25">
      <c r="A137" s="82" t="s">
        <v>5</v>
      </c>
      <c r="B137" s="84">
        <v>44652</v>
      </c>
      <c r="C137" s="133" t="str">
        <f>VLOOKUP(D137,PRACTICE!$A$1:$E$41,5,0)</f>
        <v>NW3&amp;4</v>
      </c>
      <c r="D137" s="79" t="s">
        <v>40</v>
      </c>
      <c r="E137" s="82" t="s">
        <v>200</v>
      </c>
      <c r="F137" s="82" t="s">
        <v>200</v>
      </c>
      <c r="G137" s="82">
        <v>1</v>
      </c>
      <c r="H137" s="82">
        <v>2</v>
      </c>
      <c r="I137" s="105">
        <f t="shared" si="2"/>
        <v>3</v>
      </c>
    </row>
    <row r="138" spans="1:9" x14ac:dyDescent="0.25">
      <c r="A138" s="82" t="s">
        <v>5</v>
      </c>
      <c r="B138" s="84">
        <v>44652</v>
      </c>
      <c r="C138" s="133" t="str">
        <f>VLOOKUP(D138,PRACTICE!$A$1:$E$41,5,0)</f>
        <v>NW3&amp;4</v>
      </c>
      <c r="D138" s="79" t="s">
        <v>38</v>
      </c>
      <c r="E138" s="82">
        <v>4</v>
      </c>
      <c r="F138" s="82">
        <v>1</v>
      </c>
      <c r="G138" s="82">
        <v>24</v>
      </c>
      <c r="H138" s="82">
        <v>8</v>
      </c>
      <c r="I138" s="105">
        <f t="shared" si="2"/>
        <v>37</v>
      </c>
    </row>
    <row r="139" spans="1:9" x14ac:dyDescent="0.25">
      <c r="A139" s="82" t="s">
        <v>5</v>
      </c>
      <c r="B139" s="84">
        <v>44652</v>
      </c>
      <c r="C139" s="133" t="str">
        <f>VLOOKUP(D139,PRACTICE!$A$1:$E$41,5,0)</f>
        <v>NW5</v>
      </c>
      <c r="D139" s="79" t="s">
        <v>52</v>
      </c>
      <c r="E139" s="82">
        <v>1</v>
      </c>
      <c r="F139" s="82" t="s">
        <v>200</v>
      </c>
      <c r="G139" s="82">
        <v>13</v>
      </c>
      <c r="H139" s="82">
        <v>5</v>
      </c>
      <c r="I139" s="105">
        <f t="shared" si="2"/>
        <v>19</v>
      </c>
    </row>
    <row r="140" spans="1:9" x14ac:dyDescent="0.25">
      <c r="A140" s="82" t="s">
        <v>5</v>
      </c>
      <c r="B140" s="84">
        <v>44287</v>
      </c>
      <c r="C140" s="133" t="e">
        <f>VLOOKUP(D140,PRACTICE!$A$1:$E$41,5,0)</f>
        <v>#N/A</v>
      </c>
      <c r="I140" s="105">
        <f t="shared" si="2"/>
        <v>0</v>
      </c>
    </row>
    <row r="141" spans="1:9" x14ac:dyDescent="0.25">
      <c r="A141" s="82" t="s">
        <v>5</v>
      </c>
      <c r="B141" s="84">
        <v>44287</v>
      </c>
      <c r="C141" s="133" t="e">
        <f>VLOOKUP(D141,PRACTICE!$A$1:$E$41,5,0)</f>
        <v>#N/A</v>
      </c>
      <c r="I141" s="105">
        <f t="shared" si="2"/>
        <v>0</v>
      </c>
    </row>
    <row r="142" spans="1:9" x14ac:dyDescent="0.25">
      <c r="A142" s="82" t="s">
        <v>5</v>
      </c>
      <c r="B142" s="84">
        <v>44287</v>
      </c>
      <c r="C142" s="133" t="e">
        <f>VLOOKUP(D142,PRACTICE!$A$1:$E$41,5,0)</f>
        <v>#N/A</v>
      </c>
      <c r="I142" s="105">
        <f t="shared" si="2"/>
        <v>0</v>
      </c>
    </row>
    <row r="143" spans="1:9" x14ac:dyDescent="0.25">
      <c r="A143" s="82" t="s">
        <v>5</v>
      </c>
      <c r="B143" s="84">
        <v>44287</v>
      </c>
      <c r="C143" s="133" t="e">
        <f>VLOOKUP(D143,PRACTICE!$A$1:$E$41,5,0)</f>
        <v>#N/A</v>
      </c>
      <c r="I143" s="105">
        <f t="shared" si="2"/>
        <v>0</v>
      </c>
    </row>
    <row r="144" spans="1:9" x14ac:dyDescent="0.25">
      <c r="A144" s="82" t="s">
        <v>5</v>
      </c>
      <c r="B144" s="84">
        <v>44287</v>
      </c>
      <c r="C144" s="133" t="e">
        <f>VLOOKUP(D144,PRACTICE!$A$1:$E$41,5,0)</f>
        <v>#N/A</v>
      </c>
      <c r="I144" s="105">
        <f t="shared" si="2"/>
        <v>0</v>
      </c>
    </row>
    <row r="145" spans="1:9" x14ac:dyDescent="0.25">
      <c r="A145" s="82" t="s">
        <v>5</v>
      </c>
      <c r="B145" s="84">
        <v>44287</v>
      </c>
      <c r="C145" s="133" t="e">
        <f>VLOOKUP(D145,PRACTICE!$A$1:$E$41,5,0)</f>
        <v>#N/A</v>
      </c>
      <c r="I145" s="105">
        <f t="shared" si="2"/>
        <v>0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59E0720E-4EFD-4FF4-A3B0-E6CE198D64F1}"/>
</file>

<file path=customXml/itemProps2.xml><?xml version="1.0" encoding="utf-8"?>
<ds:datastoreItem xmlns:ds="http://schemas.openxmlformats.org/officeDocument/2006/customXml" ds:itemID="{A7F73F63-8308-4E2D-B65E-D6766FAAC5A7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C886B4E5-50B0-4892-8F6B-2F42DB7034DE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CB10ACB-A9A0-4F08-92B2-A54DBAEA4322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Surgical Aftercare</vt:lpstr>
      <vt:lpstr>Non-Payment</vt:lpstr>
      <vt:lpstr>CONTROL</vt:lpstr>
      <vt:lpstr>PRACTICE</vt:lpstr>
      <vt:lpstr>DATA1</vt:lpstr>
      <vt:lpstr>DATA2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r.south</dc:creator>
  <cp:lastModifiedBy>Thomas Bradshaw</cp:lastModifiedBy>
  <dcterms:created xsi:type="dcterms:W3CDTF">2014-03-27T14:41:37Z</dcterms:created>
  <dcterms:modified xsi:type="dcterms:W3CDTF">2022-06-07T08:53:51Z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