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Reports/"/>
    </mc:Choice>
  </mc:AlternateContent>
  <xr:revisionPtr revIDLastSave="261" documentId="13_ncr:1_{3A0E7FC9-62D7-455C-A948-079520F016C8}" xr6:coauthVersionLast="47" xr6:coauthVersionMax="47" xr10:uidLastSave="{39C26789-EEA0-487B-8DD2-4A85CF0F3081}"/>
  <bookViews>
    <workbookView showSheetTabs="0" xWindow="-120" yWindow="-120" windowWidth="29040" windowHeight="15840" firstSheet="1"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data!$A$1:$BV$860</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44"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M22" i="4"/>
  <c r="J22" i="7"/>
  <c r="N22" i="5"/>
  <c r="I22" i="8"/>
  <c r="P22" i="5"/>
  <c r="H22" i="9"/>
  <c r="O22" i="9"/>
  <c r="I22" i="11"/>
  <c r="E22" i="5"/>
  <c r="Q22" i="11"/>
  <c r="B10" i="17"/>
  <c r="B13" i="14"/>
  <c r="B14" i="17"/>
  <c r="O22" i="22"/>
  <c r="J22" i="11"/>
  <c r="B12" i="17"/>
  <c r="O22" i="1"/>
  <c r="B10" i="14"/>
  <c r="G22" i="8"/>
  <c r="B14" i="3"/>
  <c r="P22" i="7"/>
  <c r="B12" i="19"/>
  <c r="Q22" i="7"/>
  <c r="K22" i="5"/>
  <c r="M22" i="8"/>
  <c r="L22" i="11"/>
  <c r="M22" i="1"/>
  <c r="N22" i="8"/>
  <c r="B14" i="18"/>
  <c r="B12" i="12"/>
  <c r="L22" i="5"/>
  <c r="L22" i="10"/>
  <c r="H22" i="10"/>
  <c r="P22" i="4"/>
  <c r="I22" i="1"/>
  <c r="B13" i="12"/>
  <c r="L22" i="7"/>
  <c r="B13" i="3"/>
  <c r="P22" i="1"/>
  <c r="B10" i="15"/>
  <c r="K22" i="9"/>
  <c r="B11" i="3"/>
  <c r="B14" i="23"/>
  <c r="F22" i="22"/>
  <c r="F22" i="10"/>
  <c r="G22" i="7"/>
  <c r="B11" i="19"/>
  <c r="M22" i="9"/>
  <c r="K22" i="1"/>
  <c r="I22" i="7"/>
  <c r="I22" i="9"/>
  <c r="N22" i="11"/>
  <c r="I22" i="5"/>
  <c r="F22" i="5"/>
  <c r="L22" i="9"/>
  <c r="B12" i="23"/>
  <c r="P22" i="6"/>
  <c r="Q22" i="5"/>
  <c r="F22" i="4"/>
  <c r="B13" i="15"/>
  <c r="B13" i="23"/>
  <c r="B10" i="18"/>
  <c r="Q22" i="6"/>
  <c r="G22" i="1"/>
  <c r="H22" i="11"/>
  <c r="F22" i="1"/>
  <c r="M22" i="7"/>
  <c r="B11" i="15"/>
  <c r="B12" i="3"/>
  <c r="B10" i="3"/>
  <c r="B14" i="19"/>
  <c r="B12" i="18"/>
  <c r="K22" i="7"/>
  <c r="J22" i="4"/>
  <c r="Q22" i="9"/>
  <c r="L22" i="4"/>
  <c r="G22" i="6"/>
  <c r="K22" i="6"/>
  <c r="P22" i="9"/>
  <c r="F22" i="7"/>
  <c r="H22" i="4"/>
  <c r="B14" i="15"/>
  <c r="L22" i="22"/>
  <c r="N22" i="6"/>
  <c r="Q22" i="10"/>
  <c r="G22" i="22"/>
  <c r="F22" i="11"/>
  <c r="P22" i="8"/>
  <c r="E22" i="7"/>
  <c r="M22" i="6"/>
  <c r="F22" i="6"/>
  <c r="H22" i="6"/>
  <c r="B14" i="16"/>
  <c r="K22" i="10"/>
  <c r="J22" i="22"/>
  <c r="B11" i="13"/>
  <c r="B12" i="13"/>
  <c r="G22" i="5"/>
  <c r="B10" i="12"/>
  <c r="O22" i="5"/>
  <c r="I22" i="4"/>
  <c r="B12" i="14"/>
  <c r="Q22" i="1"/>
  <c r="J22" i="10"/>
  <c r="O22" i="6"/>
  <c r="K22" i="8"/>
  <c r="H22" i="1"/>
  <c r="H22" i="5"/>
  <c r="B13" i="17"/>
  <c r="B11" i="17"/>
  <c r="B13" i="13"/>
  <c r="K22" i="11"/>
  <c r="Q22" i="8"/>
  <c r="N22" i="10"/>
  <c r="B10" i="16"/>
  <c r="E22" i="4"/>
  <c r="M22" i="22"/>
  <c r="L22" i="1"/>
  <c r="B13" i="18"/>
  <c r="P22" i="11"/>
  <c r="K22" i="4"/>
  <c r="N22" i="9"/>
  <c r="B11" i="16"/>
  <c r="E22" i="9"/>
  <c r="G22" i="9"/>
  <c r="P22" i="22"/>
  <c r="F22" i="9"/>
  <c r="E22" i="11"/>
  <c r="G22" i="11"/>
  <c r="P22" i="10"/>
  <c r="N22" i="1"/>
  <c r="N22" i="4"/>
  <c r="K22" i="22"/>
  <c r="M22" i="11"/>
  <c r="I22" i="10"/>
  <c r="B11" i="12"/>
  <c r="O22" i="10"/>
  <c r="E22" i="22"/>
  <c r="O22" i="11"/>
  <c r="E22" i="6"/>
  <c r="J22" i="6"/>
  <c r="B12" i="15"/>
  <c r="H22" i="22"/>
  <c r="G22" i="10"/>
  <c r="B10" i="19"/>
  <c r="N22" i="7"/>
  <c r="B14" i="13"/>
  <c r="N22" i="22"/>
  <c r="O22" i="4"/>
  <c r="M22" i="5"/>
  <c r="L22" i="8"/>
  <c r="H22" i="7"/>
  <c r="Q22" i="4"/>
  <c r="J22" i="5"/>
  <c r="G22" i="4"/>
  <c r="L22" i="6"/>
  <c r="B10" i="23"/>
  <c r="H22" i="8"/>
  <c r="B14" i="12"/>
  <c r="Q22" i="22"/>
  <c r="M22" i="10"/>
  <c r="B11" i="23"/>
  <c r="E22" i="8"/>
  <c r="E22" i="1"/>
  <c r="J22" i="8"/>
  <c r="O22" i="8"/>
  <c r="O22" i="7"/>
  <c r="B12" i="16"/>
  <c r="B10" i="13"/>
  <c r="J22" i="9"/>
  <c r="E22" i="10"/>
  <c r="J22" i="1"/>
  <c r="F22" i="8"/>
  <c r="B13" i="16"/>
  <c r="B11" i="18"/>
  <c r="B11" i="14"/>
  <c r="B14" i="14"/>
  <c r="I22" i="6"/>
  <c r="B13" i="19"/>
  <c r="I22" i="22"/>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7"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<sst xmlns="http://schemas.openxmlformats.org/spreadsheetml/2006/main" count="6244" uniqueCount="750">
  <si>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</si>
  <si>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</si>
  <si>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</si>
  <si>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</si>
  <si>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</si>
  <si>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</si>
  <si>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</si>
  <si>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</si>
  <si>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</si>
  <si>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</si>
  <si>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</si>
  <si>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</si>
  <si>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</si>
  <si>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</si>
  <si>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</si>
  <si>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</si>
  <si>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</si>
  <si>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</si>
  <si>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</si>
  <si>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</si>
  <si>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</si>
  <si>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</si>
  <si>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</si>
  <si>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</si>
  <si>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</si>
  <si>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</si>
  <si>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</si>
  <si>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</si>
  <si>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</si>
  <si>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</si>
  <si>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</si>
  <si>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</si>
  <si>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</si>
  <si>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</si>
  <si>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</si>
  <si>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</si>
  <si>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</si>
  <si>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</si>
  <si>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</si>
  <si>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</si>
  <si>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</si>
  <si>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</si>
  <si>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</si>
  <si>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</si>
  <si>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</si>
  <si>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</si>
  <si>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</si>
  <si>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</si>
  <si>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</si>
  <si>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</si>
  <si>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</si>
  <si>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</si>
  <si>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</si>
  <si>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</si>
  <si>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</si>
  <si>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</si>
  <si>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</si>
  <si>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</si>
  <si>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</si>
  <si>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</si>
  <si>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</si>
  <si>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</si>
  <si>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</si>
  <si>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</si>
  <si>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</si>
  <si>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</si>
  <si>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</si>
  <si>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</si>
  <si>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</si>
  <si>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</si>
  <si>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</si>
  <si>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</si>
  <si>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</si>
  <si>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</si>
  <si>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</si>
  <si>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</si>
  <si>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</si>
  <si>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</si>
  <si>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</si>
  <si>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</si>
  <si>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</si>
  <si>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</si>
  <si>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</si>
  <si>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</si>
  <si>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</si>
  <si>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</si>
  <si>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</si>
  <si>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</si>
  <si>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</si>
  <si>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</si>
  <si>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</si>
  <si>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</si>
  <si>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</si>
  <si>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</si>
  <si>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</si>
  <si>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</si>
  <si>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</si>
  <si>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</si>
  <si>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</si>
  <si>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</si>
  <si>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</si>
  <si>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</si>
  <si>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</si>
  <si>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</si>
  <si>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</si>
  <si>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</si>
  <si>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</si>
  <si>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</si>
  <si>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</si>
  <si>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</si>
  <si>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</si>
  <si>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</si>
  <si>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</si>
  <si>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</si>
  <si>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</si>
  <si>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</si>
  <si>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</si>
  <si>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</si>
  <si>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</si>
  <si>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</si>
  <si>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</si>
  <si>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</si>
  <si>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</si>
  <si>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</si>
  <si>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</si>
  <si>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</si>
  <si>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</si>
  <si>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</si>
  <si>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</si>
  <si>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</si>
  <si>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</si>
  <si>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</si>
  <si>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</si>
  <si>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</si>
  <si>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</si>
  <si>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</si>
  <si>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</si>
  <si>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</si>
  <si>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</si>
  <si>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</si>
  <si>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</si>
  <si>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</si>
  <si>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</si>
  <si>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</si>
  <si>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</si>
  <si>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</si>
  <si>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</si>
  <si>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</si>
  <si>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</si>
  <si>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</si>
  <si>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</si>
  <si>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</si>
  <si>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</si>
  <si>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</si>
  <si>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</si>
  <si>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</si>
  <si>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</si>
  <si>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</si>
  <si>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</si>
  <si>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</si>
  <si>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</si>
  <si>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</si>
  <si>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</si>
  <si>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</si>
  <si>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</si>
  <si>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</si>
  <si>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</si>
  <si>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</si>
  <si>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</si>
  <si>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</si>
  <si>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</si>
  <si>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</si>
  <si>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</si>
  <si>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</si>
  <si>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</si>
  <si>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</si>
  <si>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</si>
  <si>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</si>
  <si>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</si>
  <si>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</si>
  <si>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</si>
  <si>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</si>
  <si>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</si>
  <si>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</si>
  <si>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</si>
  <si>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</si>
  <si>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</si>
  <si>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</si>
  <si>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</si>
  <si>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</si>
  <si>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</si>
  <si>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</si>
  <si>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</si>
  <si>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</si>
  <si>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</si>
  <si>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</si>
  <si>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</si>
  <si>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</si>
  <si>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</si>
  <si>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</si>
  <si>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</si>
  <si>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</si>
  <si>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</si>
  <si>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</si>
  <si>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</si>
  <si>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</si>
  <si>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</si>
  <si>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</si>
  <si>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</si>
  <si>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</si>
  <si>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</si>
  <si>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</si>
  <si>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</si>
  <si>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</si>
  <si>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</si>
  <si>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</si>
  <si>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</si>
  <si>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</si>
  <si>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</si>
  <si>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</si>
  <si>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</si>
  <si>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</si>
  <si>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</si>
  <si>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</si>
  <si>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</si>
  <si>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</si>
  <si>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</si>
  <si>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</si>
  <si>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</si>
  <si>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</si>
  <si>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</si>
  <si>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</si>
  <si>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</si>
  <si>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</si>
  <si>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</si>
  <si>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</si>
  <si>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</si>
  <si>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</si>
  <si>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</si>
  <si>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</si>
  <si>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</si>
  <si>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</si>
  <si>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</si>
  <si>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</si>
  <si>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</si>
  <si>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</si>
  <si>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</si>
  <si>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</si>
  <si>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</si>
  <si>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</si>
  <si>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</si>
  <si>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</si>
  <si>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</si>
  <si>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</si>
  <si>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</si>
  <si>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</si>
  <si>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</si>
  <si>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</si>
  <si>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</si>
  <si>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</si>
  <si>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</si>
  <si>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</si>
  <si>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</si>
  <si>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</si>
  <si>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</si>
  <si>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</si>
  <si>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</si>
  <si>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</si>
  <si>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</si>
  <si>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</si>
  <si>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</si>
  <si>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</si>
  <si>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</si>
  <si>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</si>
  <si>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</si>
  <si>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</si>
  <si>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</si>
  <si>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</si>
  <si>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</si>
  <si>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</si>
  <si>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</si>
  <si>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</si>
  <si>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</si>
  <si>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</si>
  <si>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</si>
  <si>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</si>
  <si>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</si>
  <si>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</si>
  <si>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</si>
  <si>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</si>
  <si>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</si>
  <si>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</si>
  <si>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</si>
  <si>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</si>
  <si>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</si>
  <si>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</si>
  <si>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</si>
  <si>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</si>
  <si>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</si>
  <si>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</si>
  <si>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</si>
  <si>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</si>
  <si>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</si>
  <si>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</si>
  <si>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</si>
  <si>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</si>
  <si>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</si>
  <si>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</si>
  <si>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</si>
  <si>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</si>
  <si>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</si>
  <si>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</si>
  <si>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</si>
  <si>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</si>
  <si>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</si>
  <si>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</si>
  <si>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</si>
  <si>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</si>
  <si>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</si>
  <si>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</si>
  <si>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</si>
  <si>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</si>
  <si>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</si>
  <si>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</si>
  <si>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</si>
  <si>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</si>
  <si>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</si>
  <si>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</si>
  <si>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</si>
  <si>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</si>
  <si>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</si>
  <si>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</si>
  <si>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</si>
  <si>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</si>
  <si>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</si>
  <si>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</si>
  <si>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</si>
  <si>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</si>
  <si>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</si>
  <si>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</si>
  <si>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</si>
  <si>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</si>
  <si>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</si>
  <si>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</si>
  <si>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</si>
  <si>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</si>
  <si>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</si>
  <si>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</si>
  <si>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</si>
  <si>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</si>
  <si>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</si>
  <si>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</si>
  <si>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</si>
  <si>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</si>
  <si>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</si>
  <si>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</si>
  <si>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</si>
  <si>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</si>
  <si>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</si>
  <si>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</si>
  <si>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</si>
  <si>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</si>
  <si>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</si>
  <si>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</si>
  <si>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</si>
  <si>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</si>
  <si>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</si>
  <si>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</si>
  <si>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</si>
  <si>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</si>
  <si>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</si>
  <si>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</si>
  <si>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</si>
  <si>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</si>
  <si>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</si>
  <si>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</si>
  <si>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</si>
  <si>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</si>
  <si>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</si>
  <si>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</si>
  <si>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</si>
  <si>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</si>
  <si>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</si>
  <si>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</si>
  <si>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</si>
  <si>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</si>
  <si>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</si>
  <si>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</si>
  <si>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</si>
  <si>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</si>
  <si>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</si>
  <si>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</si>
  <si>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</si>
  <si>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</si>
  <si>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</si>
  <si>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</si>
  <si>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</si>
  <si>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</si>
  <si>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</si>
  <si>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</si>
  <si>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</si>
  <si>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</si>
  <si>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</si>
  <si>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</si>
  <si>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</si>
  <si>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</si>
  <si>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Central 1</t>
  </si>
  <si>
    <t>Boleyn Medical Centre</t>
  </si>
  <si>
    <t>Greengate Medical Practice</t>
  </si>
  <si>
    <t>Market Street Health Group</t>
  </si>
  <si>
    <t>Newham Medical Centre</t>
  </si>
  <si>
    <t>St Bartholomew Surgery</t>
  </si>
  <si>
    <t>The Azad Practice</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</si>
  <si>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</si>
  <si>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</si>
  <si>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</si>
  <si>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</si>
  <si>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</si>
  <si>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</si>
  <si>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</si>
  <si>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</si>
  <si>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</si>
  <si>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</si>
  <si>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</si>
  <si>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</si>
  <si>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</si>
  <si>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</si>
  <si>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</si>
  <si>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</si>
  <si>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</si>
  <si>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</si>
  <si>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</si>
  <si>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</si>
  <si>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</si>
  <si>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</si>
  <si>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</si>
  <si>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</si>
  <si>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</si>
  <si>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</si>
  <si>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</si>
  <si>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Highgrove Surgery</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</si>
  <si>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</si>
  <si>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</si>
  <si>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</si>
  <si>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</si>
  <si>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</si>
  <si>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</si>
  <si>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</si>
  <si>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</si>
  <si>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</si>
  <si>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</si>
  <si>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</si>
  <si>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</si>
  <si>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</si>
  <si>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</si>
  <si>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</si>
  <si>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</si>
  <si>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</si>
  <si>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</si>
  <si>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Newham</t>
  </si>
  <si>
    <t>Claremont Clinic</t>
  </si>
  <si>
    <t>North East 2</t>
  </si>
  <si>
    <t>Dr Sathyajith Surgery</t>
  </si>
  <si>
    <t>Docklands</t>
  </si>
  <si>
    <t>E16 Health</t>
  </si>
  <si>
    <t>Stratford</t>
  </si>
  <si>
    <t>First4Health Church Road</t>
  </si>
  <si>
    <t>Newham Central</t>
  </si>
  <si>
    <t>Lucas Avenue Surgery</t>
  </si>
  <si>
    <t>Stratford Village Surgery</t>
  </si>
  <si>
    <t>North East 1</t>
  </si>
  <si>
    <t>The Manor Park Practice</t>
  </si>
  <si>
    <t>The Vicarage Lane Surgery</t>
  </si>
  <si>
    <t>Tollgate Health Centre</t>
  </si>
  <si>
    <t>Westbury Road Medical Practice</t>
  </si>
  <si>
    <t>Redbridge</t>
  </si>
  <si>
    <t>Wanstead &amp; Woodford</t>
  </si>
  <si>
    <t>Broadway Surgery</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</si>
  <si>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</si>
  <si>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</si>
  <si>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</si>
  <si>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</si>
  <si>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</si>
  <si>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</si>
  <si>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</si>
  <si>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</si>
  <si>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</si>
  <si>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</si>
  <si>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</si>
  <si>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</si>
  <si>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</si>
  <si>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</si>
  <si>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Lane Surgery</t>
  </si>
  <si>
    <t>Ilford Medical Centre</t>
  </si>
  <si>
    <t>Mathukias Surgery</t>
  </si>
  <si>
    <t>Oak Tree Medical Practice</t>
  </si>
  <si>
    <t>Seven Kings Practice</t>
  </si>
  <si>
    <t>Southdene Surgery</t>
  </si>
  <si>
    <t>St Clements Surgery</t>
  </si>
  <si>
    <t>The Practice Loxford</t>
  </si>
  <si>
    <t>York Road Surgery</t>
  </si>
  <si>
    <t>Waltham Forest</t>
  </si>
  <si>
    <t>Chingford E4</t>
  </si>
  <si>
    <t>Chingford Medical Practice</t>
  </si>
  <si>
    <t>Chingford/ Walthamstow</t>
  </si>
  <si>
    <t>Forest Surgery</t>
  </si>
  <si>
    <t>Handsworth Medical Centre</t>
  </si>
  <si>
    <t>Leyton Collaborative</t>
  </si>
  <si>
    <t>Leyton Healthcare (Oliver Road)</t>
  </si>
  <si>
    <t>Forest Integrated Health</t>
  </si>
  <si>
    <t>The Ecclesbourne Practice</t>
  </si>
  <si>
    <t>The Manor Practice</t>
  </si>
  <si>
    <t>The Microfaculty</t>
  </si>
  <si>
    <t>Aurora Medcare</t>
  </si>
  <si>
    <t>Barking Medical  Group Practice</t>
  </si>
  <si>
    <t>Becontree Medical Centre</t>
  </si>
  <si>
    <t>Broad Street Medical Centre</t>
  </si>
  <si>
    <t>Church Elm Lane Medical Practice</t>
  </si>
  <si>
    <t>Dr Gupta &amp; Partner</t>
  </si>
  <si>
    <t>Faircross Health Centre</t>
  </si>
  <si>
    <t>First Avenue Surgery</t>
  </si>
  <si>
    <t>Five Elms</t>
  </si>
  <si>
    <t>Gables Surgery</t>
  </si>
  <si>
    <t>Green Lane Surgery</t>
  </si>
  <si>
    <t>Halbutt Street Surgery</t>
  </si>
  <si>
    <t>Heathway Medical Centre</t>
  </si>
  <si>
    <t>Hedgemans Surgery</t>
  </si>
  <si>
    <t>Julia Engwell Surgery</t>
  </si>
  <si>
    <t>Laburnum Health centre</t>
  </si>
  <si>
    <t>Marks Gate Medical Practice</t>
  </si>
  <si>
    <t>Parkview Medical Practice</t>
  </si>
  <si>
    <t>Shifa Medical Practice</t>
  </si>
  <si>
    <t>St Albans Surgery</t>
  </si>
  <si>
    <t>The Surgery</t>
  </si>
  <si>
    <t>The Surgery (Dr Ola)</t>
  </si>
  <si>
    <t>The White House</t>
  </si>
  <si>
    <t>Valence Medical Centre</t>
  </si>
  <si>
    <t>Victoria Medical Centre</t>
  </si>
  <si>
    <t>Allerton Road Medical Centre</t>
  </si>
  <si>
    <t>Hackney Marshes (SE1)</t>
  </si>
  <si>
    <t>Athena Medical Centre</t>
  </si>
  <si>
    <t>Clissold Park (NW2)</t>
  </si>
  <si>
    <t>Barretts Grove Surgery</t>
  </si>
  <si>
    <t>Barton House Health Centre</t>
  </si>
  <si>
    <t>London Fields (SW1)</t>
  </si>
  <si>
    <t>Beechwood Medical Centre</t>
  </si>
  <si>
    <t>Brooke Road Surgery</t>
  </si>
  <si>
    <t>Hackney Downs (NE2)</t>
  </si>
  <si>
    <t>Clapton Surgery</t>
  </si>
  <si>
    <t>Springfield Park (NE1)</t>
  </si>
  <si>
    <t>Cranwich Road Surgery</t>
  </si>
  <si>
    <t>Dalston Practice</t>
  </si>
  <si>
    <t>Shoreditch Park &amp; City (SW2)</t>
  </si>
  <si>
    <t>De Beauvoir Surgery</t>
  </si>
  <si>
    <t>Elm Practice</t>
  </si>
  <si>
    <t>Well Street Common (SE2)</t>
  </si>
  <si>
    <t>Elsdale Street Surgery</t>
  </si>
  <si>
    <t>Healy Medical Centre</t>
  </si>
  <si>
    <t>Kingsmead Healthcare</t>
  </si>
  <si>
    <t>Latimer Health Centre</t>
  </si>
  <si>
    <t>London Fields Medical Centre</t>
  </si>
  <si>
    <t>Lower Clapton Group Practice</t>
  </si>
  <si>
    <t>Queensbridge Group Practice</t>
  </si>
  <si>
    <t>Richmond Road Medical Centre</t>
  </si>
  <si>
    <t>Rosewood Practice</t>
  </si>
  <si>
    <t>Shoreditch Park Surgery</t>
  </si>
  <si>
    <t>Somerford Grove Practice</t>
  </si>
  <si>
    <t>Southgate &amp; Whiston Road Surgery</t>
  </si>
  <si>
    <t>Spring Hill Practice</t>
  </si>
  <si>
    <t>Stamford Hill Surgery</t>
  </si>
  <si>
    <t>Statham Grove Surgery</t>
  </si>
  <si>
    <t>The Gadvhi Practice</t>
  </si>
  <si>
    <t>The Greenhouse</t>
  </si>
  <si>
    <t>The Heron Practice</t>
  </si>
  <si>
    <t>The Hoxton Surgery</t>
  </si>
  <si>
    <t>The Lawson Practice</t>
  </si>
  <si>
    <t>The Lea Surgery</t>
  </si>
  <si>
    <t>The Neaman Practice</t>
  </si>
  <si>
    <t>The Nightingale Practice</t>
  </si>
  <si>
    <t>The Riverside Practice</t>
  </si>
  <si>
    <t>The Sandringham Practice</t>
  </si>
  <si>
    <t>The Well Street Surgery</t>
  </si>
  <si>
    <t>The Wick Health Centre</t>
  </si>
  <si>
    <t>Trowbridge Surgery</t>
  </si>
  <si>
    <t>AbbaMoor Surgery</t>
  </si>
  <si>
    <t>Avon Road Surgery (Cranham Health Centre)</t>
  </si>
  <si>
    <t>Berwick Surgery</t>
  </si>
  <si>
    <t>Havering Crest</t>
  </si>
  <si>
    <t>Billet Lane Medical Centre</t>
  </si>
  <si>
    <t>Brentwood Road Surgery (Dr Marks)</t>
  </si>
  <si>
    <t>Central Park Surgery (Dr Kakad)</t>
  </si>
  <si>
    <t>Chadwell Heath Health Centre - The Upstairs Surgery (Dr Hamilton-Smith)</t>
  </si>
  <si>
    <t>Chadwell Heath Health Centre (Dr A Patel)</t>
  </si>
  <si>
    <t>Cranham Village Surgery (Dr C Dahs &amp; Dr IP Humberstone Surgery)</t>
  </si>
  <si>
    <t>Dr N K Gupta Surgery</t>
  </si>
  <si>
    <t>Haiderian Medical Centre</t>
  </si>
  <si>
    <t>Harlow Road Surgery (Dr N Tariq)</t>
  </si>
  <si>
    <t>Harold Hill Health Centre (Dr Kuchhai)</t>
  </si>
  <si>
    <t>High Street Surgery (Dr Pervez)</t>
  </si>
  <si>
    <t>Ingrebourne Medical Centre</t>
  </si>
  <si>
    <t>Lynwood Medical Centre</t>
  </si>
  <si>
    <t>Maylands Health Care</t>
  </si>
  <si>
    <t>Havering Marshall</t>
  </si>
  <si>
    <t>North Street Medical Care</t>
  </si>
  <si>
    <t>Oak Lodge Surgery (Dr Chowdhury)</t>
  </si>
  <si>
    <t>Petersfield Surgery</t>
  </si>
  <si>
    <t>Rainham Health Centre</t>
  </si>
  <si>
    <t>Rush Green Medical Centre (Dr Poologanathan &amp; Partners)</t>
  </si>
  <si>
    <t>Rush Green Medical Centre (Dr Sanomi)</t>
  </si>
  <si>
    <t>South Hornchurch Medical Practice</t>
  </si>
  <si>
    <t>St Edwards Surgery</t>
  </si>
  <si>
    <t>Sutton Ave surgery (P M Patel)</t>
  </si>
  <si>
    <t>The Greenwood Practice</t>
  </si>
  <si>
    <t>The Modern Medical Centre</t>
  </si>
  <si>
    <t>The New Medical Centre</t>
  </si>
  <si>
    <t>The Robins Surgery</t>
  </si>
  <si>
    <t>The Rosewood Medical Centre</t>
  </si>
  <si>
    <t>The Surgery (Dr Rahman)</t>
  </si>
  <si>
    <t>The Upminster Bridge Surgery (Dr O'Moore)</t>
  </si>
  <si>
    <t>Upminster Medical Centre</t>
  </si>
  <si>
    <t>Western Road Medical Centre</t>
  </si>
  <si>
    <t>Wood Lane Medical Centre</t>
  </si>
  <si>
    <t>Abbey Road Medical Practice</t>
  </si>
  <si>
    <t>Balaam Street Practice</t>
  </si>
  <si>
    <t>Birchdale Road Medical Practice</t>
  </si>
  <si>
    <t>Carpenter's Practice</t>
  </si>
  <si>
    <t>South One Newham</t>
  </si>
  <si>
    <t>Cumberland Road Medical Practice</t>
  </si>
  <si>
    <t>Custom House Surgery</t>
  </si>
  <si>
    <t>Dr CM Patel</t>
  </si>
  <si>
    <t>Dr Ruiz – St Lukes Medical Centre</t>
  </si>
  <si>
    <t>North West 2</t>
  </si>
  <si>
    <t>Dr Samuel &amp; Dr Khan's Practice</t>
  </si>
  <si>
    <t>E12 Medical Practice</t>
  </si>
  <si>
    <t>E7 Health - First 4 Health Group</t>
  </si>
  <si>
    <t>East End Medical Centre</t>
  </si>
  <si>
    <t>Essex Lodge</t>
  </si>
  <si>
    <t>Glen Road Medical Centre</t>
  </si>
  <si>
    <t>Lathom Medical Centre</t>
  </si>
  <si>
    <t>Liberty Bridge Road</t>
  </si>
  <si>
    <t>Newham Transitional Team</t>
  </si>
  <si>
    <t>Plashet Medical Centre</t>
  </si>
  <si>
    <t>Royal Docks Medical Centre</t>
  </si>
  <si>
    <t>Sangam Surgery</t>
  </si>
  <si>
    <t>Shrewsbury Road Surgery</t>
  </si>
  <si>
    <t>Star Lane Medical Centre</t>
  </si>
  <si>
    <t>Stratford Health Centre</t>
  </si>
  <si>
    <t>The Forest Practice</t>
  </si>
  <si>
    <t>The Project Surgery</t>
  </si>
  <si>
    <t>The Summit Practice</t>
  </si>
  <si>
    <t>Upton Lane Medical Centre</t>
  </si>
  <si>
    <t>Woodgrange Medical Practice</t>
  </si>
  <si>
    <t>Wordsworth Health Centre</t>
  </si>
  <si>
    <t>Aldersbrook Medical Centre</t>
  </si>
  <si>
    <t>Balfour Road Surgery</t>
  </si>
  <si>
    <t>Castleton Road Surgery</t>
  </si>
  <si>
    <t>Clayhall Clinic</t>
  </si>
  <si>
    <t>Cranbrook Surgery</t>
  </si>
  <si>
    <t>Eastern Avenue Medical Centre</t>
  </si>
  <si>
    <t>Elmhurst Practice</t>
  </si>
  <si>
    <t>Fencepiece Road Medical Practice</t>
  </si>
  <si>
    <t>Forest Edge Practice</t>
  </si>
  <si>
    <t>Fullwell Avenue Surgery</t>
  </si>
  <si>
    <t>Gants Hill Medical Centre</t>
  </si>
  <si>
    <t>Goodmayes Medical Centre</t>
  </si>
  <si>
    <t>Green Lane, Goodmayes Medical practice</t>
  </si>
  <si>
    <t>Kenwood Medical Centre</t>
  </si>
  <si>
    <t>Newbury Group Practice</t>
  </si>
  <si>
    <t>Queen Mary Practice</t>
  </si>
  <si>
    <t>Redbridge Surgery</t>
  </si>
  <si>
    <t>Rydal Practice</t>
  </si>
  <si>
    <t>Shrubberies Medical Centre</t>
  </si>
  <si>
    <t>The Evergreen Practice</t>
  </si>
  <si>
    <t>The Palms Medical Centre</t>
  </si>
  <si>
    <t>The Willows Practice</t>
  </si>
  <si>
    <t>Wanstead Place Surgery</t>
  </si>
  <si>
    <t>Tower Hamlets</t>
  </si>
  <si>
    <t>Poplar and Limehouse Network</t>
  </si>
  <si>
    <t>Aberfeldy Practice</t>
  </si>
  <si>
    <t>East End Health Network</t>
  </si>
  <si>
    <t>Albion Health Centre</t>
  </si>
  <si>
    <t>Healthy Island Network</t>
  </si>
  <si>
    <t>Barkantine Practice</t>
  </si>
  <si>
    <t>The One Network</t>
  </si>
  <si>
    <t>Bethnal Green Health Centre</t>
  </si>
  <si>
    <t>Blithehale Medical Centre</t>
  </si>
  <si>
    <t>Chrisp Street Health Centre</t>
  </si>
  <si>
    <t>Tower Network</t>
  </si>
  <si>
    <t>City Square Medical Group</t>
  </si>
  <si>
    <t>Docklands Medical Centre</t>
  </si>
  <si>
    <t>Globe Town Surgery</t>
  </si>
  <si>
    <t>Goodman’s Field Health Centre</t>
  </si>
  <si>
    <t>Gough Walk (Dr Selvan)</t>
  </si>
  <si>
    <t>Bow Health</t>
  </si>
  <si>
    <t>Grove Road Surgery (Dr Shah)</t>
  </si>
  <si>
    <t>Harford Health Centre</t>
  </si>
  <si>
    <t>Harley Grove Medical Centre</t>
  </si>
  <si>
    <t>Health E1</t>
  </si>
  <si>
    <t>Island Health</t>
  </si>
  <si>
    <t>Island Medical Centre</t>
  </si>
  <si>
    <t>Jubilee Street Practice</t>
  </si>
  <si>
    <t>Limehouse Practice (Gill Street)</t>
  </si>
  <si>
    <t>Mile End East and Bromley by Bow Network</t>
  </si>
  <si>
    <t>Merchant Street (Dr Rana)</t>
  </si>
  <si>
    <t>Ruston Street Clinic (Dr Amin)</t>
  </si>
  <si>
    <t>Spitalfields Practice</t>
  </si>
  <si>
    <t>St Andrews Health Centre</t>
  </si>
  <si>
    <t>St Katharine Docks Practice</t>
  </si>
  <si>
    <t>St Pauls Way Medical Centre</t>
  </si>
  <si>
    <t>St Stephens Health Centre</t>
  </si>
  <si>
    <t>Stroudley Walk Centre</t>
  </si>
  <si>
    <t>Strouts Place Medical Centre</t>
  </si>
  <si>
    <t>The Mission Practice</t>
  </si>
  <si>
    <t>The Tredegar Practice</t>
  </si>
  <si>
    <t>Wapping Group Practice</t>
  </si>
  <si>
    <t>XXP/BBB</t>
  </si>
  <si>
    <t xml:space="preserve"> Crawley Road Medical Centre</t>
  </si>
  <si>
    <t>Central Walthamstow</t>
  </si>
  <si>
    <t xml:space="preserve"> The Firs</t>
  </si>
  <si>
    <t xml:space="preserve"> The Penryhn Surgery</t>
  </si>
  <si>
    <t>Addison Road Medical Practice</t>
  </si>
  <si>
    <t>Churchill Medical Centre</t>
  </si>
  <si>
    <t>Claremont Medical Centre</t>
  </si>
  <si>
    <t>Dr Dhital Practice</t>
  </si>
  <si>
    <t>Dr Shantir Practice</t>
  </si>
  <si>
    <t>Francis Road Medical Centre</t>
  </si>
  <si>
    <t>South Leytonstone</t>
  </si>
  <si>
    <t>Green Man Medical Centre</t>
  </si>
  <si>
    <t>Walthamstow West</t>
  </si>
  <si>
    <t>Hampton Medical Centre</t>
  </si>
  <si>
    <t>High Road Surgery</t>
  </si>
  <si>
    <t>Higham Hill Medical Centre</t>
  </si>
  <si>
    <t>Kings Head Medical Practice</t>
  </si>
  <si>
    <t>Kiyani Medical Practice</t>
  </si>
  <si>
    <t>Larkshall Medical Centre</t>
  </si>
  <si>
    <t>Lime Tree &amp; Sinnott Healthcare Ltd</t>
  </si>
  <si>
    <t>Lime Tree Surgery</t>
  </si>
  <si>
    <t>LL Medical Care (Agarwal &amp; Agrwal Practice)</t>
  </si>
  <si>
    <t>Old Church Surgery</t>
  </si>
  <si>
    <t>Queens Road Medical Centre</t>
  </si>
  <si>
    <t>Seymour Medical Centre</t>
  </si>
  <si>
    <t>Sma Medical Centre</t>
  </si>
  <si>
    <t>St James Medical Practice Ltd</t>
  </si>
  <si>
    <t>The Allum Medical Centre</t>
  </si>
  <si>
    <t>The Bailey Practice</t>
  </si>
  <si>
    <t>The Harrow Road Surgery</t>
  </si>
  <si>
    <t>The Langthorne Sharma Family Practice</t>
  </si>
  <si>
    <t>The Lyndhurst Surgery</t>
  </si>
  <si>
    <t>The Ridgeway Surgery</t>
  </si>
  <si>
    <t>Waltham Forest Community &amp; Family Health Services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</si>
</sst>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1">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cellXfs>
  <cellStyles count="3">
    <cellStyle name="Comma" xfId="1" builtinId="3"/>
    <cellStyle name="Normal" xfId="0" builtinId="0"/>
    <cellStyle name="Percent" xfId="2" builtinId="5"/>
  </cellStyles>
  <dxfs count="20">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21826</c:v>
                </c:pt>
                <c:pt idx="1">
                  <c:v>1</c:v>
                </c:pt>
                <c:pt idx="2">
                  <c:v>1545</c:v>
                </c:pt>
                <c:pt idx="3">
                  <c:v>2257</c:v>
                </c:pt>
                <c:pt idx="4">
                  <c:v>667</c:v>
                </c:pt>
                <c:pt idx="5">
                  <c:v>26296</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676</c:v>
                </c:pt>
                <c:pt idx="1">
                  <c:v>0</c:v>
                </c:pt>
                <c:pt idx="2">
                  <c:v>44</c:v>
                </c:pt>
                <c:pt idx="3">
                  <c:v>20</c:v>
                </c:pt>
                <c:pt idx="4">
                  <c:v>3</c:v>
                </c:pt>
                <c:pt idx="5">
                  <c:v>743</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179</c:v>
                </c:pt>
                <c:pt idx="1">
                  <c:v>0</c:v>
                </c:pt>
                <c:pt idx="2">
                  <c:v>12</c:v>
                </c:pt>
                <c:pt idx="3">
                  <c:v>6</c:v>
                </c:pt>
                <c:pt idx="4">
                  <c:v>3</c:v>
                </c:pt>
                <c:pt idx="5">
                  <c:v>200</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3467</c:v>
                </c:pt>
                <c:pt idx="1">
                  <c:v>0</c:v>
                </c:pt>
                <c:pt idx="2">
                  <c:v>129</c:v>
                </c:pt>
                <c:pt idx="3">
                  <c:v>35</c:v>
                </c:pt>
                <c:pt idx="4">
                  <c:v>46</c:v>
                </c:pt>
                <c:pt idx="5">
                  <c:v>3677</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103344</c:v>
                </c:pt>
                <c:pt idx="1">
                  <c:v>6</c:v>
                </c:pt>
                <c:pt idx="2">
                  <c:v>6213</c:v>
                </c:pt>
                <c:pt idx="3">
                  <c:v>3737</c:v>
                </c:pt>
                <c:pt idx="4">
                  <c:v>2267</c:v>
                </c:pt>
                <c:pt idx="5">
                  <c:v>115567</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177871</c:v>
                </c:pt>
                <c:pt idx="1">
                  <c:v>8</c:v>
                </c:pt>
                <c:pt idx="2">
                  <c:v>15429</c:v>
                </c:pt>
                <c:pt idx="3">
                  <c:v>33325</c:v>
                </c:pt>
                <c:pt idx="4">
                  <c:v>11826</c:v>
                </c:pt>
                <c:pt idx="5">
                  <c:v>238459</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148214</c:v>
                </c:pt>
                <c:pt idx="1">
                  <c:v>5</c:v>
                </c:pt>
                <c:pt idx="2">
                  <c:v>9346</c:v>
                </c:pt>
                <c:pt idx="3">
                  <c:v>28375</c:v>
                </c:pt>
                <c:pt idx="4">
                  <c:v>18574</c:v>
                </c:pt>
                <c:pt idx="5">
                  <c:v>204514</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22240</c:v>
                </c:pt>
                <c:pt idx="1">
                  <c:v>1</c:v>
                </c:pt>
                <c:pt idx="2">
                  <c:v>1225</c:v>
                </c:pt>
                <c:pt idx="3">
                  <c:v>6495</c:v>
                </c:pt>
                <c:pt idx="4">
                  <c:v>2960</c:v>
                </c:pt>
                <c:pt idx="5">
                  <c:v>32921</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11115</c:v>
                </c:pt>
                <c:pt idx="1">
                  <c:v>0</c:v>
                </c:pt>
                <c:pt idx="2">
                  <c:v>932</c:v>
                </c:pt>
                <c:pt idx="3">
                  <c:v>269</c:v>
                </c:pt>
                <c:pt idx="4">
                  <c:v>125</c:v>
                </c:pt>
                <c:pt idx="5">
                  <c:v>12441</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534804</c:v>
                </c:pt>
                <c:pt idx="1">
                  <c:v>7</c:v>
                </c:pt>
                <c:pt idx="2">
                  <c:v>26255</c:v>
                </c:pt>
                <c:pt idx="3">
                  <c:v>257075</c:v>
                </c:pt>
                <c:pt idx="4">
                  <c:v>207300</c:v>
                </c:pt>
                <c:pt idx="5">
                  <c:v>1025441</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10584</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46568</xdr:rowOff>
    </xdr:from>
    <xdr:to>
      <xdr:col>1</xdr:col>
      <xdr:colOff>2031999</xdr:colOff>
      <xdr:row>34</xdr:row>
      <xdr:rowOff>84668</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634999</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666750</xdr:colOff>
      <xdr:row>1</xdr:row>
      <xdr:rowOff>74083</xdr:rowOff>
    </xdr:from>
    <xdr:to>
      <xdr:col>10</xdr:col>
      <xdr:colOff>687916</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1375830</xdr:colOff>
      <xdr:row>4</xdr:row>
      <xdr:rowOff>148167</xdr:rowOff>
    </xdr:from>
    <xdr:to>
      <xdr:col>6</xdr:col>
      <xdr:colOff>4233</xdr:colOff>
      <xdr:row>27</xdr:row>
      <xdr:rowOff>33866</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709083</xdr:colOff>
      <xdr:row>1</xdr:row>
      <xdr:rowOff>74083</xdr:rowOff>
    </xdr:from>
    <xdr:to>
      <xdr:col>11</xdr:col>
      <xdr:colOff>846665</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1905000</xdr:colOff>
      <xdr:row>4</xdr:row>
      <xdr:rowOff>169335</xdr:rowOff>
    </xdr:from>
    <xdr:to>
      <xdr:col>5</xdr:col>
      <xdr:colOff>529167</xdr:colOff>
      <xdr:row>27</xdr:row>
      <xdr:rowOff>12701</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1788584</xdr:colOff>
      <xdr:row>4</xdr:row>
      <xdr:rowOff>169334</xdr:rowOff>
    </xdr:from>
    <xdr:to>
      <xdr:col>5</xdr:col>
      <xdr:colOff>656167</xdr:colOff>
      <xdr:row>26</xdr:row>
      <xdr:rowOff>2116</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1788583</xdr:colOff>
      <xdr:row>4</xdr:row>
      <xdr:rowOff>137584</xdr:rowOff>
    </xdr:from>
    <xdr:to>
      <xdr:col>5</xdr:col>
      <xdr:colOff>582083</xdr:colOff>
      <xdr:row>27</xdr:row>
      <xdr:rowOff>65618</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1777999</xdr:colOff>
      <xdr:row>4</xdr:row>
      <xdr:rowOff>158751</xdr:rowOff>
    </xdr:from>
    <xdr:to>
      <xdr:col>5</xdr:col>
      <xdr:colOff>592667</xdr:colOff>
      <xdr:row>27</xdr:row>
      <xdr:rowOff>55034</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1979082</xdr:colOff>
      <xdr:row>3</xdr:row>
      <xdr:rowOff>95250</xdr:rowOff>
    </xdr:from>
    <xdr:to>
      <xdr:col>5</xdr:col>
      <xdr:colOff>380999</xdr:colOff>
      <xdr:row>28</xdr:row>
      <xdr:rowOff>84667</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1862665</xdr:colOff>
      <xdr:row>4</xdr:row>
      <xdr:rowOff>116417</xdr:rowOff>
    </xdr:from>
    <xdr:to>
      <xdr:col>5</xdr:col>
      <xdr:colOff>423332</xdr:colOff>
      <xdr:row>27</xdr:row>
      <xdr:rowOff>86783</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1862668</xdr:colOff>
      <xdr:row>3</xdr:row>
      <xdr:rowOff>169333</xdr:rowOff>
    </xdr:from>
    <xdr:to>
      <xdr:col>5</xdr:col>
      <xdr:colOff>402168</xdr:colOff>
      <xdr:row>28</xdr:row>
      <xdr:rowOff>33866</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1725082</xdr:colOff>
      <xdr:row>4</xdr:row>
      <xdr:rowOff>148167</xdr:rowOff>
    </xdr:from>
    <xdr:to>
      <xdr:col>5</xdr:col>
      <xdr:colOff>656166</xdr:colOff>
      <xdr:row>27</xdr:row>
      <xdr:rowOff>65616</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1</xdr:col>
      <xdr:colOff>1576914</xdr:colOff>
      <xdr:row>5</xdr:row>
      <xdr:rowOff>116417</xdr:rowOff>
    </xdr:from>
    <xdr:to>
      <xdr:col>5</xdr:col>
      <xdr:colOff>984248</xdr:colOff>
      <xdr:row>27</xdr:row>
      <xdr:rowOff>160867</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Fahmida Akthar" refreshedDate="44614.641302777774" createdVersion="7" refreshedVersion="7" minRefreshableVersion="3" recordCount="859" xr:uid="{0D6EEE31-E186-401E-9B78-BE42219C5FF9}">
  <cacheSource type="worksheet">
    <worksheetSource name="data"/>
  </cacheSource>
  <cacheFields count="167">
    <cacheField name="Locality" numFmtId="0">
      <sharedItems count="8">
        <s v="Barking and Dagenham"/>
        <s v="City &amp; Hackney"/>
        <s v="Havering"/>
        <s v="Newham"/>
        <s v="Redbridge"/>
        <s v="Tower Hamlets"/>
        <s v="Waltham Forest"/>
        <s v="" u="1"/>
      </sharedItems>
    </cacheField>
    <cacheField name="SubLocality" numFmtId="0">
      <sharedItems count="48">
        <s v="West"/>
        <s v="West One"/>
        <s v="Central"/>
        <s v="East"/>
        <s v="East One"/>
        <s v="North"/>
        <s v="Woodberry Wetlands (NW1)"/>
        <s v="Hackney Marshes (SE1)"/>
        <s v="Clissold Park (NW2)"/>
        <s v="London Fields (SW1)"/>
        <s v="Hackney Downs (NE2)"/>
        <s v="Springfield Park (NE1)"/>
        <s v="Shoreditch Park &amp; City (SW2)"/>
        <s v="Well Street Common (SE2)"/>
        <s v="Havering North"/>
        <s v="Havering South"/>
        <s v="Havering Crest"/>
        <s v="Havering Marshall"/>
        <s v="Stratford"/>
        <s v="Newham Central"/>
        <s v="North East 1"/>
        <s v="Central 1"/>
        <s v="North Newham"/>
        <s v="South One Newham"/>
        <s v="North West 2"/>
        <s v="North East 2"/>
        <s v="Docklands"/>
        <s v="Wanstead &amp; Woodford"/>
        <s v="Cranbrook"/>
        <s v="Seven Kings"/>
        <s v="Fairlop"/>
        <s v="NewCross Alliance"/>
        <s v="Loxford"/>
        <s v="Poplar and Limehouse Network"/>
        <s v="East End Health Network"/>
        <s v="Healthy Island Network"/>
        <s v="The One Network"/>
        <s v="Tower Network"/>
        <s v="Bow Health"/>
        <s v="Mile End East and Bromley by Bow Network"/>
        <s v="Forest Integrated Health"/>
        <s v="Central Walthamstow"/>
        <s v="Chingford/ Walthamstow"/>
        <s v="Chingford E4"/>
        <s v="South Leytonstone"/>
        <s v="Walthamstow West"/>
        <s v="Leyton Collaborative"/>
        <s v="" u="1"/>
      </sharedItems>
    </cacheField>
    <cacheField name="Practice" numFmtId="0">
      <sharedItems count="274">
        <s v="Abbey Medical centre"/>
        <s v="Aurora Medcare"/>
        <s v="Barking Medical  Group Practice"/>
        <s v="Becontree Medical Centre"/>
        <s v="Broad Street Medical Centre"/>
        <s v="Church Elm Lane Medical Practice"/>
        <s v="Dr Alkaisy Surgery"/>
        <s v="Dr Gupta &amp; Partner"/>
        <s v="Faircross Health Centre"/>
        <s v="First Avenue Surgery"/>
        <s v="Five Elms"/>
        <s v="Gables Surgery"/>
        <s v="Green Lane Surgery"/>
        <s v="Halbutt Street Surgery"/>
        <s v="Heathway Medical Centre"/>
        <s v="Hedgemans Surgery"/>
        <s v="Highgrove Surgery"/>
        <s v="John Smith House"/>
        <s v="Julia Engwell Surgery"/>
        <s v="Laburnum Health centre"/>
        <s v="Marks Gate Medical Practice"/>
        <s v="Oval Road Practice"/>
        <s v="Parkview Medical Practice"/>
        <s v="Porters Avenue Doctors Surgery"/>
        <s v="Ripple Road Medical Centre"/>
        <s v="Shifa Medical Practice"/>
        <s v="St Albans Surgery"/>
        <s v="The Surgery"/>
        <s v="The Surgery (Dr Ola)"/>
        <s v="The White House"/>
        <s v="Tulasi Medical Centre"/>
        <s v="Valence Medical Centre"/>
        <s v="Victoria Medical Centre"/>
        <s v="Allerton Road Medical Centre"/>
        <s v="Athena Medical Centre"/>
        <s v="Barretts Grove Surgery"/>
        <s v="Barton House Health Centre"/>
        <s v="Beechwood Medical Centre"/>
        <s v="Brooke Road Surgery"/>
        <s v="Cedar Practice"/>
        <s v="Clapton Surgery"/>
        <s v="Cranwich Road Surgery"/>
        <s v="Dalston Practice"/>
        <s v="De Beauvoir Surgery"/>
        <s v="Elm Practice"/>
        <s v="Elsdale Street Surgery"/>
        <s v="Healy Medical Centre"/>
        <s v="Kingsmead Healthcare"/>
        <s v="Latimer Health Centre"/>
        <s v="London Fields Medical Centre"/>
        <s v="Lower Clapton Group Practice"/>
        <s v="Queensbridge Group Practice"/>
        <s v="Richmond Road Medical Centre"/>
        <s v="Rosewood Practice"/>
        <s v="Shoreditch Park Surgery"/>
        <s v="Somerford Grove Practice"/>
        <s v="Southgate &amp; Whiston Road Surgery"/>
        <s v="Spring Hill Practice"/>
        <s v="Stamford Hill Surgery"/>
        <s v="Statham Grove Surgery"/>
        <s v="The Gadvhi Practice"/>
        <s v="The Greenhouse"/>
        <s v="The Heron Practice"/>
        <s v="The Hoxton Surgery"/>
        <s v="The Lawson Practice"/>
        <s v="The Lea Surgery"/>
        <s v="The Neaman Practice"/>
        <s v="The Nightingale Practice"/>
        <s v="The Riverside Practice"/>
        <s v="The Sandringham Practice"/>
        <s v="The Well Street Surgery"/>
        <s v="The Wick Health Centre"/>
        <s v="Trowbridge Surgery"/>
        <s v="AbbaMoor Surgery"/>
        <s v="Avon Road Surgery (Cranham Health Centre)"/>
        <s v="Berwick Surgery"/>
        <s v="Billet Lane Medical Centre"/>
        <s v="Brentwood Road Surgery (Dr Marks)"/>
        <s v="Central Park Surgery (Dr Kakad)"/>
        <s v="Chadwell Heath Health Centre - The Upstairs Surgery (Dr Hamilton-Smith)"/>
        <s v="Chadwell Heath Health Centre (Dr A Patel)"/>
        <s v="Chase Cross Medical Centre (Dr Kulendran)"/>
        <s v="Cranham Village Surgery (Dr C Dahs &amp; Dr IP Humberstone Surgery)"/>
        <s v="Dr N K Gupta Surgery"/>
        <s v="Haiderian Medical Centre"/>
        <s v="Harlow Road Surgery (Dr N Tariq)"/>
        <s v="Harold Hill Health Centre (Dr Kuchhai)"/>
        <s v="High Street Surgery (Dr Pervez)"/>
        <s v="Hornchurch Healthcare"/>
        <s v="Ingrebourne Medical Centre"/>
        <s v="Kings Park Surgery"/>
        <s v="Lynwood Medical Centre"/>
        <s v="Maylands Health Care"/>
        <s v="North Street Medical Care"/>
        <s v="Oak Lodge Surgery (Dr Chowdhury)"/>
        <s v="Petersfield Surgery"/>
        <s v="Rainham Health Centre"/>
        <s v="Rush Green Medical Centre (Dr Poologanathan &amp; Partners)"/>
        <s v="Rush Green Medical Centre (Dr Sanomi)"/>
        <s v="South Hornchurch Medical Practice"/>
        <s v="St Edwards Surgery"/>
        <s v="Straight Road Doctors Surgery (Dr Prasad)"/>
        <s v="Sutton Ave surgery (P M Patel)"/>
        <s v="The Greenwood Practice"/>
        <s v="The Modern Medical Centre"/>
        <s v="The New Medical Centre"/>
        <s v="The Robins Surgery"/>
        <s v="The Rosewood Medical Centre"/>
        <s v="The Surgery (Dr Rahman)"/>
        <s v="The Upminster Bridge Surgery (Dr O'Moore)"/>
        <s v="Upminster Medical Centre"/>
        <s v="Western Road Medical Centre"/>
        <s v="Wood Lane Medical Centre"/>
        <s v="Abbey Road Medical Practice"/>
        <s v="Balaam Street Practice"/>
        <s v="Birchdale Road Medical Practice"/>
        <s v="Boleyn Medical Centre"/>
        <s v="Carpenter's Practice"/>
        <s v="Claremont Clinic"/>
        <s v="Cumberland Road Medical Practice"/>
        <s v="Custom House Surgery"/>
        <s v="Dr CM Patel"/>
        <s v="Dr Ruiz – St Lukes Medical Centre"/>
        <s v="Dr Samuel &amp; Dr Khan's Practice"/>
        <s v="Dr Sathyajith Surgery"/>
        <s v="E12 Medical Practice"/>
        <s v="E16 Health"/>
        <s v="E7 Health - First 4 Health Group"/>
        <s v="East End Medical Centre"/>
        <s v="Essex Lodge"/>
        <s v="First4Health Church Road"/>
        <s v="Glen Road Medical Centre"/>
        <s v="Greengate Medical Practice"/>
        <s v="Lathom Medical Centre"/>
        <s v="Liberty Bridge Road"/>
        <s v="Lucas Avenue Surgery"/>
        <s v="Market Street Health Group"/>
        <s v="Newham Medical Centre"/>
        <s v="Newham Transitional Team"/>
        <s v="Plashet Medical Centre"/>
        <s v="Royal Docks Medical Centre"/>
        <s v="Sangam Surgery"/>
        <s v="Shrewsbury Road Surgery"/>
        <s v="St Bartholomew Surgery"/>
        <s v="Star Lane Medical Centre"/>
        <s v="Stratford Health Centre"/>
        <s v="Stratford Village Surgery"/>
        <s v="The Azad Practice"/>
        <s v="The Forest Practice"/>
        <s v="The Manor Park Practice"/>
        <s v="The Project Surgery"/>
        <s v="The Summit Practice"/>
        <s v="The Vicarage Lane Surgery"/>
        <s v="Tollgate Health Centre"/>
        <s v="Upton Lane Medical Centre"/>
        <s v="Westbury Road Medical Practice"/>
        <s v="Woodgrange Medical Practice"/>
        <s v="Wordsworth Health Centre"/>
        <s v="Aldersbrook Medical Centre"/>
        <s v="Balfour Road Surgery"/>
        <s v="Broadway Surgery"/>
        <s v="Castleton Road Surgery"/>
        <s v="Chadwell Heath Surgery"/>
        <s v="Clayhall Clinic"/>
        <s v="Cranbrook Surgery"/>
        <s v="Doctor's House"/>
        <s v="Drive Surgery"/>
        <s v="Eastern Avenue Medical Centre"/>
        <s v="Elmhurst Practice"/>
        <s v="Fencepiece Road Medical Practice"/>
        <s v="Forest Edge Practice"/>
        <s v="Fullwell Avenue Surgery"/>
        <s v="Fullwell Cross Medical Centre"/>
        <s v="Gants Hill Medical Centre"/>
        <s v="Glebelands Practice"/>
        <s v="Goodmayes Medical Centre"/>
        <s v="Granville Medical Centre"/>
        <s v="Green Lane, Goodmayes Medical practice"/>
        <s v="Grove Surgery"/>
        <s v="Hainault Surgery"/>
        <s v="Heathcote Primary Care Centre"/>
        <s v="Ilford Lane Surgery"/>
        <s v="Ilford Medical Centre"/>
        <s v="Kenwood Medical Centre"/>
        <s v="Mathukias Surgery"/>
        <s v="Newbury Group Practice"/>
        <s v="Oak Tree Medical Practice"/>
        <s v="Queen Mary Practice"/>
        <s v="Redbridge Surgery"/>
        <s v="Rydal Practice"/>
        <s v="Seven Kings Practice"/>
        <s v="Shrubberies Medical Centre"/>
        <s v="Southdene Surgery"/>
        <s v="St Clements Surgery"/>
        <s v="The Evergreen Practice"/>
        <s v="The Palms Medical Centre"/>
        <s v="The Practice Loxford"/>
        <s v="The Willows Practice"/>
        <s v="Wanstead Place Surgery"/>
        <s v="York Road Surgery"/>
        <s v="Aberfeldy Practice"/>
        <s v="Albion Health Centre"/>
        <s v="Barkantine Practice"/>
        <s v="Bethnal Green Health Centre"/>
        <s v="Blithehale Medical Centre"/>
        <s v="Chrisp Street Health Centre"/>
        <s v="City Square Medical Group"/>
        <s v="Docklands Medical Centre"/>
        <s v="Globe Town Surgery"/>
        <s v="Goodman’s Field Health Centre"/>
        <s v="Gough Walk (Dr Selvan)"/>
        <s v="Grove Road Surgery (Dr Shah)"/>
        <s v="Harford Health Centre"/>
        <s v="Harley Grove Medical Centre"/>
        <s v="Health E1"/>
        <s v="Island Health"/>
        <s v="Island Medical Centre"/>
        <s v="Jubilee Street Practice"/>
        <s v="Limehouse Practice (Gill Street)"/>
        <s v="Merchant Street (Dr Rana)"/>
        <s v="Ruston Street Clinic (Dr Amin)"/>
        <s v="Spitalfields Practice"/>
        <s v="St Andrews Health Centre"/>
        <s v="St Katharine Docks Practice"/>
        <s v="St Pauls Way Medical Centre"/>
        <s v="St Stephens Health Centre"/>
        <s v="Stroudley Walk Centre"/>
        <s v="Strouts Place Medical Centre"/>
        <s v="The Mission Practice"/>
        <s v="The Tredegar Practice"/>
        <s v="Wapping Group Practice"/>
        <s v="XXP/BBB"/>
        <s v=" Crawley Road Medical Centre"/>
        <s v=" The Firs"/>
        <s v=" The Penryhn Surgery"/>
        <s v="Addison Road Medical Practice"/>
        <s v="Chingford Medical Practice"/>
        <s v="Churchill Medical Centre"/>
        <s v="Claremont Medical Centre"/>
        <s v="Dr Dhital Practice"/>
        <s v="Dr Shantir Practice"/>
        <s v="Forest Surgery"/>
        <s v="Francis Road Medical Centre"/>
        <s v="Green Man Medical Centre"/>
        <s v="Hampton Medical Centre"/>
        <s v="Handsworth Medical Centre"/>
        <s v="High Road Surgery"/>
        <s v="Higham Hill Medical Centre"/>
        <s v="Kings Head Medical Practice"/>
        <s v="Kiyani Medical Practice"/>
        <s v="Larkshall Medical Centre"/>
        <s v="Leyton Healthcare (Oliver Road)"/>
        <s v="Lime Tree &amp; Sinnott Healthcare Ltd"/>
        <s v="Lime Tree Surgery"/>
        <s v="LL Medical Care (Agarwal &amp; Agrwal Practice)"/>
        <s v="Old Church Surgery"/>
        <s v="Queens Road Medical Centre"/>
        <s v="Seymour Medical Centre"/>
        <s v="Sma Medical Centre"/>
        <s v="St James Medical Practice Ltd"/>
        <s v="The Allum Medical Centre"/>
        <s v="The Bailey Practice"/>
        <s v="The Ecclesbourne Practice"/>
        <s v="The Harrow Road Surgery"/>
        <s v="The Langthorne Sharma Family Practice"/>
        <s v="The Lyndhurst Surgery"/>
        <s v="The Manor Practice"/>
        <s v="The Microfaculty"/>
        <s v="The Ridgeway Surgery"/>
        <s v="Waltham Forest Community &amp; Family Health Services Ltd"/>
        <s v="" u="1"/>
        <s v="Dr V M Patel Surgery" u="1"/>
        <s v="Esk Road Medical Practice" u="1"/>
        <s v="E16 Health - Albert Road Surgery" u="1"/>
      </sharedItems>
    </cacheField>
    <cacheField name="Rel_D" numFmtId="14">
      <sharedItems containsSemiMixedTypes="0" containsNonDate="0" containsDate="1" containsString="0" minDate="2021-10-24T00:00:00" maxDate="2022-11-02T00:00:00" count="42">
        <d v="2022-02-07T00:00:00"/>
        <d v="2022-02-14T00:00:00"/>
        <d v="2022-02-21T00:00:00"/>
        <d v="2022-01-11T00:00:00" u="1"/>
        <d v="2021-12-16T00:00:00" u="1"/>
        <d v="2022-01-30T00:00:00" u="1"/>
        <d v="2022-01-04T00:00:00" u="1"/>
        <d v="2022-01-23T00:00:00" u="1"/>
        <d v="2021-12-28T00:00:00" u="1"/>
        <d v="2022-01-16T00:00:00" u="1"/>
        <d v="2022-01-09T00:00:00" u="1"/>
        <d v="2021-11-28T00:00:00" u="1"/>
        <d v="2021-11-21T00:00:00" u="1"/>
        <d v="2021-11-14T00:00:00" u="1"/>
        <d v="2021-10-28T00:00:00" u="1"/>
        <d v="2021-12-19T00:00:00" u="1"/>
        <d v="2021-11-07T00:00:00" u="1"/>
        <d v="2021-12-12T00:00:00" u="1"/>
        <d v="2021-12-05T00:00:00" u="1"/>
        <d v="2021-10-26T00:00:00" u="1"/>
        <d v="2021-12-17T00:00:00" u="1"/>
        <d v="2022-01-31T00:00:00" u="1"/>
        <d v="2022-01-24T00:00:00" u="1"/>
        <d v="2021-12-29T00:00:00" u="1"/>
        <d v="2022-01-17T00:00:00" u="1"/>
        <d v="2021-10-31T00:00:00" u="1"/>
        <d v="2022-02-22T00:00:00" u="1"/>
        <d v="2022-01-10T00:00:00" u="1"/>
        <d v="2021-10-24T00:00:00" u="1"/>
        <d v="2021-11-29T00:00:00" u="1"/>
        <d v="2022-01-03T00:00:00" u="1"/>
        <d v="2021-11-22T00:00:00" u="1"/>
        <d v="2022-02-01T00:00:00" u="1"/>
        <d v="2021-11-15T00:00:00" u="1"/>
        <d v="2021-12-20T00:00:00" u="1"/>
        <d v="2021-11-08T00:00:00" u="1"/>
        <d v="2021-12-13T00:00:00" u="1"/>
        <d v="2022-02-13T00:00:00" u="1"/>
        <d v="2021-11-01T00:00:00" u="1"/>
        <d v="2021-12-06T00:00:00" u="1"/>
        <d v="2022-11-01T00:00:00" u="1"/>
        <d v="2022-01-18T00:00:00" u="1"/>
      </sharedItems>
    </cacheField>
    <cacheField name="01 Adults aged 12 yrs or over who are immunosuppressed" numFmtId="0">
      <sharedItems containsString="0" containsBlank="1" containsNumber="1" containsInteger="1" minValue="1" maxValue="677"/>
    </cacheField>
    <cacheField name="01.1 Housebound immunosuppressed patients" numFmtId="0">
      <sharedItems containsString="0" containsBlank="1" containsNumber="1" containsInteger="1" minValue="0" maxValue="27"/>
    </cacheField>
    <cacheField name="01.1a Vaccinated (Booster)" numFmtId="0">
      <sharedItems containsString="0" containsBlank="1" containsNumber="1" containsInteger="1" minValue="0" maxValue="18"/>
    </cacheField>
    <cacheField name="01.2 Residential/Care home immunosuppressed patients" numFmtId="0">
      <sharedItems containsString="0" containsBlank="1" containsNumber="1" containsInteger="1" minValue="0" maxValue="12"/>
    </cacheField>
    <cacheField name="01.2a Vaccinated (Booster)" numFmtId="0">
      <sharedItems containsString="0" containsBlank="1" containsNumber="1" containsInteger="1" minValue="0" maxValue="10"/>
    </cacheField>
    <cacheField name="01a Vaccinated (Booster)" numFmtId="0">
      <sharedItems containsString="0" containsBlank="1" containsNumber="1" containsInteger="1" minValue="1" maxValue="363"/>
    </cacheField>
    <cacheField name="01c Declined (excl vaccinated or contraindicated)" numFmtId="0">
      <sharedItems containsString="0" containsBlank="1" containsNumber="1" containsInteger="1" minValue="0" maxValue="113"/>
    </cacheField>
    <cacheField name="01d Invited no outcome (excl vac, contr, decl)" numFmtId="0">
      <sharedItems containsString="0" containsBlank="1" containsNumber="1" containsInteger="1" minValue="0" maxValue="68"/>
    </cacheField>
    <cacheField name="01e No contact coded [CALL]" numFmtId="0">
      <sharedItems containsString="0" containsBlank="1" containsNumber="1" containsInteger="1" minValue="0" maxValue="28"/>
    </cacheField>
    <cacheField name="02 Older adults residing in a care home (exc immunosuppressed)" numFmtId="0">
      <sharedItems containsString="0" containsBlank="1" containsNumber="1" containsInteger="1" minValue="0" maxValue="182"/>
    </cacheField>
    <cacheField name="02a Vaccinated (Booster)" numFmtId="0">
      <sharedItems containsString="0" containsBlank="1" containsNumber="1" containsInteger="1" minValue="0" maxValue="165"/>
    </cacheField>
    <cacheField name="02c Declined (excl vaccinated or contraindicated)" numFmtId="0">
      <sharedItems containsString="0" containsBlank="1" containsNumber="1" containsInteger="1" minValue="0" maxValue="9"/>
    </cacheField>
    <cacheField name="02e No contact coded [CALL]" numFmtId="0">
      <sharedItems containsString="0" containsBlank="1" containsNumber="1" containsInteger="1" minValue="0" maxValue="5"/>
    </cacheField>
    <cacheField name="03 Adults aged 70 yrs or over" numFmtId="0">
      <sharedItems containsString="0" containsBlank="1" containsNumber="1" containsInteger="1" minValue="1" maxValue="2276"/>
    </cacheField>
    <cacheField name="03a Vaccinated (Booster)" numFmtId="0">
      <sharedItems containsString="0" containsBlank="1" containsNumber="1" containsInteger="1" minValue="1" maxValue="2098"/>
    </cacheField>
    <cacheField name="03c Declined (excl vaccinated or contraindicated)" numFmtId="0">
      <sharedItems containsString="0" containsBlank="1" containsNumber="1" containsInteger="1" minValue="0" maxValue="92"/>
    </cacheField>
    <cacheField name="03d Invited no outcome (excl vac, contr, decl)" numFmtId="0">
      <sharedItems containsString="0" containsBlank="1" containsNumber="1" containsInteger="1" minValue="0" maxValue="97"/>
    </cacheField>
    <cacheField name="03e No contact coded [CALL]" numFmtId="0">
      <sharedItems containsString="0" containsBlank="1" containsNumber="1" containsInteger="1" minValue="0" maxValue="99"/>
    </cacheField>
    <cacheField name="04 Adults aged 16 - 69 Clinically Extremely Vulnerable" numFmtId="0">
      <sharedItems containsString="0" containsBlank="1" containsNumber="1" containsInteger="1" minValue="1" maxValue="4308"/>
    </cacheField>
    <cacheField name="04a Vaccinated (Booster)" numFmtId="0">
      <sharedItems containsString="0" containsBlank="1" containsNumber="1" containsInteger="1" minValue="1" maxValue="2464"/>
    </cacheField>
    <cacheField name="04c Declined (excl vaccinated or contraindicated)" numFmtId="0">
      <sharedItems containsString="0" containsBlank="1" containsNumber="1" containsInteger="1" minValue="0" maxValue="532"/>
    </cacheField>
    <cacheField name="04d Invited no outcome (excl vac, contr, decl)" numFmtId="0">
      <sharedItems containsString="0" containsBlank="1" containsNumber="1" containsInteger="1" minValue="1" maxValue="512"/>
    </cacheField>
    <cacheField name="04e No contact coded [CALL]" numFmtId="0">
      <sharedItems containsString="0" containsBlank="1" containsNumber="1" containsInteger="1" minValue="0" maxValue="475"/>
    </cacheField>
    <cacheField name="05 Adults aged 50 to 69 yrs" numFmtId="0">
      <sharedItems containsString="0" containsBlank="1" containsNumber="1" containsInteger="1" minValue="1" maxValue="3214"/>
    </cacheField>
    <cacheField name="05a Vaccinated (Booster)" numFmtId="0">
      <sharedItems containsString="0" containsBlank="1" containsNumber="1" containsInteger="1" minValue="1" maxValue="2328"/>
    </cacheField>
    <cacheField name="05c Declined (excl vaccinated or contraindicated)" numFmtId="0">
      <sharedItems containsString="0" containsBlank="1" containsNumber="1" containsInteger="1" minValue="0" maxValue="406"/>
    </cacheField>
    <cacheField name="05d Invited no outcome (excl vac, contr, decl)" numFmtId="0">
      <sharedItems containsString="0" containsBlank="1" containsNumber="1" containsInteger="1" minValue="0" maxValue="505"/>
    </cacheField>
    <cacheField name="05e No contact coded [CALL]" numFmtId="0">
      <sharedItems containsString="0" containsBlank="1" containsNumber="1" containsInteger="1" minValue="0" maxValue="464"/>
    </cacheField>
    <cacheField name="06 Adults aged 16 to 49 yrs at risk of Covid or Flu" numFmtId="0">
      <sharedItems containsString="0" containsBlank="1" containsNumber="1" containsInteger="1" minValue="1" maxValue="828"/>
    </cacheField>
    <cacheField name="06a Vaccinated (Booster)" numFmtId="0">
      <sharedItems containsString="0" containsBlank="1" containsNumber="1" containsInteger="1" minValue="3" maxValue="348"/>
    </cacheField>
    <cacheField name="06c Declined (excl vaccinated or contraindicated)" numFmtId="0">
      <sharedItems containsString="0" containsBlank="1" containsNumber="1" containsInteger="1" minValue="0" maxValue="47"/>
    </cacheField>
    <cacheField name="06d Invited no outcome (excl vac, contr, decl)" numFmtId="0">
      <sharedItems containsString="0" containsBlank="1" containsNumber="1" containsInteger="1" minValue="0" maxValue="140"/>
    </cacheField>
    <cacheField name="06e No contact coded [CALL]" numFmtId="0">
      <sharedItems containsString="0" containsBlank="1" containsNumber="1" containsInteger="1" minValue="0" maxValue="73"/>
    </cacheField>
    <cacheField name="07 Housebound (exc immunosuppressed)" numFmtId="0">
      <sharedItems containsString="0" containsBlank="1" containsNumber="1" containsInteger="1" minValue="0" maxValue="296"/>
    </cacheField>
    <cacheField name="07a Vaccinated (Booster)" numFmtId="0">
      <sharedItems containsString="0" containsBlank="1" containsNumber="1" containsInteger="1" minValue="0" maxValue="228"/>
    </cacheField>
    <cacheField name="07c Declined (excl vaccinated or contraindicated)" numFmtId="0">
      <sharedItems containsString="0" containsBlank="1" containsNumber="1" containsInteger="1" minValue="0" maxValue="26"/>
    </cacheField>
    <cacheField name="07d Invited no outcome (excl vac, contr, decl)" numFmtId="0">
      <sharedItems containsString="0" containsBlank="1" containsNumber="1" containsInteger="1" minValue="0" maxValue="8"/>
    </cacheField>
    <cacheField name="07e No contact coded [CALL]" numFmtId="0">
      <sharedItems containsString="0" containsBlank="1" containsNumber="1" containsInteger="1" minValue="0" maxValue="7"/>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6"/>
    </cacheField>
    <cacheField name="01.1d Invited no outcome (excl vac, contr, decl)" numFmtId="0">
      <sharedItems containsString="0" containsBlank="1" containsNumber="1" containsInteger="1" minValue="0" maxValue="2"/>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1"/>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0"/>
    </cacheField>
    <cacheField name="02d Invited no outcome (excl vac, contr, decl)" numFmtId="0">
      <sharedItems containsString="0" containsBlank="1" containsNumber="1" containsInteger="1" minValue="0" maxValue="7"/>
    </cacheField>
    <cacheField name="03b Contraindicated (inc allergies, exclu vaccinated)" numFmtId="0">
      <sharedItems containsString="0" containsBlank="1" containsNumber="1" containsInteger="1" minValue="0" maxValue="2"/>
    </cacheField>
    <cacheField name="04b Contraindicated (inc allergies, exclu vaccinated)" numFmtId="0">
      <sharedItems containsString="0" containsBlank="1" containsNumber="1" containsInteger="1" minValue="0" maxValue="1"/>
    </cacheField>
    <cacheField name="05b Contraindicated (inc allergies, exclu vaccinated)" numFmtId="0">
      <sharedItems containsString="0" containsBlank="1" containsNumber="1" containsInteger="1" minValue="0" maxValue="3"/>
    </cacheField>
    <cacheField name="06b Contraindicated (inc allergies, exclu vaccinated)" numFmtId="0">
      <sharedItems containsString="0" containsBlank="1" containsNumber="1" containsInteger="1" minValue="0" maxValue="1"/>
    </cacheField>
    <cacheField name="07b Contraindicated (inc allergies, exclu vaccinated)" numFmtId="0">
      <sharedItems containsString="0" containsBlank="1" containsNumber="1" containsInteger="1" minValue="0" maxValue="0"/>
    </cacheField>
    <cacheField name="01.1f Second Vaccination" numFmtId="0">
      <sharedItems containsString="0" containsBlank="1" containsNumber="1" containsInteger="1" minValue="0" maxValue="21"/>
    </cacheField>
    <cacheField name="01.2f Second Vaccination" numFmtId="0">
      <sharedItems containsString="0" containsBlank="1" containsNumber="1" containsInteger="1" minValue="0" maxValue="11"/>
    </cacheField>
    <cacheField name="01f Second Vaccination" numFmtId="0">
      <sharedItems containsString="0" containsBlank="1" containsNumber="1" containsInteger="1" minValue="1" maxValue="502"/>
    </cacheField>
    <cacheField name="02f Second Vaccination" numFmtId="0">
      <sharedItems containsString="0" containsBlank="1" containsNumber="1" containsInteger="1" minValue="0" maxValue="174"/>
    </cacheField>
    <cacheField name="03f Second Vaccination" numFmtId="0">
      <sharedItems containsString="0" containsBlank="1" containsNumber="1" containsInteger="1" minValue="1" maxValue="2133"/>
    </cacheField>
    <cacheField name="04f Second Vaccination" numFmtId="0">
      <sharedItems containsString="0" containsBlank="1" containsNumber="1" containsInteger="1" minValue="1" maxValue="2672"/>
    </cacheField>
    <cacheField name="05f Second Vaccination" numFmtId="0">
      <sharedItems containsString="0" containsBlank="1" containsNumber="1" containsInteger="1" minValue="1" maxValue="2431"/>
    </cacheField>
    <cacheField name="06f Second Vaccination" numFmtId="0">
      <sharedItems containsString="0" containsBlank="1" containsNumber="1" containsInteger="1" minValue="1" maxValue="440"/>
    </cacheField>
    <cacheField name="07f Second Vaccination" numFmtId="0">
      <sharedItems containsString="0" containsBlank="1" containsNumber="1" containsInteger="1" minValue="0" maxValue="192"/>
    </cacheField>
    <cacheField name="08 Healthy adults aged 18+" numFmtId="0">
      <sharedItems containsString="0" containsBlank="1" containsNumber="1" containsInteger="1" minValue="1" maxValue="20049"/>
    </cacheField>
    <cacheField name="08a Vaccinated (Booster)" numFmtId="0">
      <sharedItems containsString="0" containsBlank="1" containsNumber="1" containsInteger="1" minValue="1" maxValue="7438"/>
    </cacheField>
    <cacheField name="08b Contraindicated (inc allergies, exclu vaccinated)" numFmtId="0">
      <sharedItems containsString="0" containsBlank="1" containsNumber="1" containsInteger="1" minValue="0" maxValue="3"/>
    </cacheField>
    <cacheField name="08c Declined (excl vaccinated or contraindicated)" numFmtId="0">
      <sharedItems containsString="0" containsBlank="1" containsNumber="1" containsInteger="1" minValue="1" maxValue="1281"/>
    </cacheField>
    <cacheField name="08d Invited no outcome (excl vac, contr, decl)" numFmtId="0">
      <sharedItems containsString="0" containsBlank="1" containsNumber="1" containsInteger="1" minValue="1" maxValue="4996"/>
    </cacheField>
    <cacheField name="08e No contact coded [CALL]" numFmtId="0">
      <sharedItems containsString="0" containsBlank="1" containsNumber="1" containsInteger="1" minValue="1" maxValue="4765"/>
    </cacheField>
    <cacheField name="08f Second Vaccination" numFmtId="0">
      <sharedItems containsString="0" containsBlank="1" containsNumber="1" containsInteger="1" minValue="1" maxValue="12308"/>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859">
  <r>
    <x v="0"/>
    <x v="0"/>
    <x v="0"/>
    <x v="0"/>
    <n v="88"/>
    <n v="0"/>
    <n v="0"/>
    <n v="0"/>
    <n v="0"/>
    <n v="46"/>
    <n v="1"/>
    <n v="6"/>
    <n v="7"/>
    <n v="4"/>
    <n v="3"/>
    <n v="0"/>
    <n v="0"/>
    <n v="262"/>
    <n v="165"/>
    <n v="5"/>
    <n v="11"/>
    <n v="20"/>
    <n v="1130"/>
    <n v="500"/>
    <n v="17"/>
    <n v="91"/>
    <n v="133"/>
    <n v="724"/>
    <n v="303"/>
    <n v="1"/>
    <n v="37"/>
    <n v="197"/>
    <n v="147"/>
    <n v="51"/>
    <n v="1"/>
    <n v="17"/>
    <n v="13"/>
    <n v="22"/>
    <n v="15"/>
    <n v="1"/>
    <n v="1"/>
    <n v="0"/>
    <n v="0"/>
    <n v="0"/>
    <n v="0"/>
    <n v="0"/>
    <n v="0"/>
    <n v="0"/>
    <n v="0"/>
    <n v="0"/>
    <n v="0"/>
    <n v="0"/>
    <n v="0"/>
    <n v="0"/>
    <n v="0"/>
    <n v="0"/>
    <n v="0"/>
    <n v="0"/>
    <n v="0"/>
    <n v="0"/>
    <n v="69"/>
    <n v="4"/>
    <n v="215"/>
    <n v="836"/>
    <n v="467"/>
    <n v="104"/>
    <n v="19"/>
    <n v="4177"/>
    <n v="960"/>
    <n v="0"/>
    <n v="15"/>
    <n v="268"/>
    <n v="1393"/>
    <n v="2274"/>
  </r>
  <r>
    <x v="0"/>
    <x v="0"/>
    <x v="0"/>
    <x v="1"/>
    <n v="89"/>
    <n v="0"/>
    <n v="0"/>
    <n v="0"/>
    <n v="0"/>
    <n v="46"/>
    <n v="1"/>
    <n v="6"/>
    <n v="8"/>
    <n v="4"/>
    <n v="3"/>
    <n v="0"/>
    <n v="0"/>
    <n v="262"/>
    <n v="167"/>
    <n v="5"/>
    <n v="11"/>
    <n v="20"/>
    <n v="1137"/>
    <n v="507"/>
    <n v="17"/>
    <n v="91"/>
    <n v="133"/>
    <n v="721"/>
    <n v="305"/>
    <n v="1"/>
    <n v="37"/>
    <n v="194"/>
    <n v="147"/>
    <n v="51"/>
    <n v="1"/>
    <n v="17"/>
    <n v="13"/>
    <n v="22"/>
    <n v="16"/>
    <n v="1"/>
    <n v="1"/>
    <n v="0"/>
    <n v="0"/>
    <n v="0"/>
    <n v="0"/>
    <n v="0"/>
    <n v="0"/>
    <n v="0"/>
    <n v="0"/>
    <n v="0"/>
    <n v="0"/>
    <n v="0"/>
    <n v="0"/>
    <n v="0"/>
    <n v="0"/>
    <n v="0"/>
    <n v="0"/>
    <n v="0"/>
    <n v="0"/>
    <n v="0"/>
    <n v="69"/>
    <n v="4"/>
    <n v="215"/>
    <n v="842"/>
    <n v="469"/>
    <n v="106"/>
    <n v="19"/>
    <n v="4169"/>
    <n v="977"/>
    <n v="0"/>
    <n v="15"/>
    <n v="267"/>
    <n v="1385"/>
    <n v="2285"/>
  </r>
  <r>
    <x v="0"/>
    <x v="0"/>
    <x v="0"/>
    <x v="2"/>
    <n v="180"/>
    <n v="0"/>
    <n v="0"/>
    <n v="0"/>
    <n v="0"/>
    <n v="92"/>
    <n v="2"/>
    <n v="12"/>
    <n v="16"/>
    <n v="8"/>
    <n v="6"/>
    <n v="0"/>
    <n v="0"/>
    <n v="524"/>
    <n v="334"/>
    <n v="10"/>
    <n v="22"/>
    <n v="40"/>
    <n v="2272"/>
    <n v="1022"/>
    <n v="34"/>
    <n v="180"/>
    <n v="264"/>
    <n v="1440"/>
    <n v="612"/>
    <n v="2"/>
    <n v="74"/>
    <n v="388"/>
    <n v="294"/>
    <n v="100"/>
    <n v="2"/>
    <n v="36"/>
    <n v="26"/>
    <n v="44"/>
    <n v="32"/>
    <n v="2"/>
    <n v="2"/>
    <n v="0"/>
    <n v="0"/>
    <n v="0"/>
    <n v="0"/>
    <n v="0"/>
    <n v="0"/>
    <n v="0"/>
    <n v="0"/>
    <n v="0"/>
    <n v="0"/>
    <n v="0"/>
    <n v="0"/>
    <n v="0"/>
    <n v="0"/>
    <n v="0"/>
    <n v="0"/>
    <n v="0"/>
    <n v="0"/>
    <n v="0"/>
    <n v="70"/>
    <n v="4"/>
    <n v="215"/>
    <n v="842"/>
    <n v="468"/>
    <n v="105"/>
    <n v="19"/>
    <n v="4177"/>
    <n v="996"/>
    <n v="0"/>
    <n v="16"/>
    <n v="267"/>
    <n v="1385"/>
    <n v="2291"/>
  </r>
  <r>
    <x v="0"/>
    <x v="0"/>
    <x v="0"/>
    <x v="2"/>
    <m/>
    <m/>
    <m/>
    <m/>
    <m/>
    <m/>
    <m/>
    <m/>
    <m/>
    <m/>
    <m/>
    <m/>
    <m/>
    <m/>
    <m/>
    <m/>
    <m/>
    <m/>
    <n v="1"/>
    <m/>
    <m/>
    <n v="1"/>
    <n v="1"/>
    <m/>
    <m/>
    <m/>
    <m/>
    <m/>
    <m/>
    <m/>
    <m/>
    <m/>
    <m/>
    <m/>
    <m/>
    <m/>
    <m/>
    <m/>
    <m/>
    <m/>
    <m/>
    <m/>
    <m/>
    <m/>
    <m/>
    <m/>
    <m/>
    <m/>
    <m/>
    <m/>
    <m/>
    <m/>
    <m/>
    <m/>
    <m/>
    <m/>
    <m/>
    <m/>
    <m/>
    <m/>
    <m/>
    <m/>
    <m/>
    <n v="1"/>
    <m/>
    <m/>
    <m/>
    <m/>
    <n v="1"/>
    <m/>
  </r>
  <r>
    <x v="0"/>
    <x v="0"/>
    <x v="1"/>
    <x v="0"/>
    <n v="220"/>
    <n v="5"/>
    <n v="4"/>
    <n v="1"/>
    <n v="1"/>
    <n v="127"/>
    <n v="3"/>
    <n v="20"/>
    <n v="12"/>
    <n v="2"/>
    <n v="2"/>
    <n v="0"/>
    <n v="0"/>
    <n v="560"/>
    <n v="381"/>
    <n v="64"/>
    <n v="10"/>
    <n v="21"/>
    <n v="2781"/>
    <n v="1332"/>
    <n v="45"/>
    <n v="193"/>
    <n v="265"/>
    <n v="1877"/>
    <n v="891"/>
    <n v="16"/>
    <n v="60"/>
    <n v="378"/>
    <n v="400"/>
    <n v="132"/>
    <n v="5"/>
    <n v="57"/>
    <n v="44"/>
    <n v="58"/>
    <n v="47"/>
    <n v="6"/>
    <n v="0"/>
    <n v="0"/>
    <n v="0"/>
    <n v="0"/>
    <n v="0"/>
    <n v="0"/>
    <n v="0"/>
    <n v="0"/>
    <n v="0"/>
    <n v="0"/>
    <n v="0"/>
    <n v="0"/>
    <n v="0"/>
    <n v="0"/>
    <n v="1"/>
    <n v="0"/>
    <n v="0"/>
    <n v="0"/>
    <n v="5"/>
    <n v="1"/>
    <n v="182"/>
    <n v="2"/>
    <n v="453"/>
    <n v="2130"/>
    <n v="1356"/>
    <n v="264"/>
    <n v="52"/>
    <n v="10318"/>
    <n v="2758"/>
    <n v="0"/>
    <n v="109"/>
    <n v="631"/>
    <n v="2971"/>
    <n v="5940"/>
  </r>
  <r>
    <x v="0"/>
    <x v="0"/>
    <x v="1"/>
    <x v="1"/>
    <n v="218"/>
    <n v="5"/>
    <n v="4"/>
    <n v="1"/>
    <n v="1"/>
    <n v="126"/>
    <n v="3"/>
    <n v="20"/>
    <n v="12"/>
    <n v="2"/>
    <n v="2"/>
    <n v="0"/>
    <n v="0"/>
    <n v="561"/>
    <n v="381"/>
    <n v="64"/>
    <n v="10"/>
    <n v="22"/>
    <n v="2791"/>
    <n v="1340"/>
    <n v="45"/>
    <n v="191"/>
    <n v="265"/>
    <n v="1874"/>
    <n v="899"/>
    <n v="17"/>
    <n v="58"/>
    <n v="374"/>
    <n v="400"/>
    <n v="133"/>
    <n v="5"/>
    <n v="57"/>
    <n v="44"/>
    <n v="57"/>
    <n v="46"/>
    <n v="6"/>
    <n v="0"/>
    <n v="0"/>
    <n v="0"/>
    <n v="0"/>
    <n v="0"/>
    <n v="0"/>
    <n v="0"/>
    <n v="0"/>
    <n v="0"/>
    <n v="0"/>
    <n v="0"/>
    <n v="0"/>
    <n v="0"/>
    <n v="0"/>
    <n v="1"/>
    <n v="0"/>
    <n v="0"/>
    <n v="0"/>
    <n v="5"/>
    <n v="1"/>
    <n v="180"/>
    <n v="2"/>
    <n v="453"/>
    <n v="2145"/>
    <n v="1359"/>
    <n v="265"/>
    <n v="51"/>
    <n v="10318"/>
    <n v="2796"/>
    <n v="0"/>
    <n v="111"/>
    <n v="626"/>
    <n v="2957"/>
    <n v="5961"/>
  </r>
  <r>
    <x v="0"/>
    <x v="0"/>
    <x v="1"/>
    <x v="2"/>
    <n v="219"/>
    <n v="5"/>
    <n v="4"/>
    <n v="1"/>
    <n v="1"/>
    <n v="127"/>
    <n v="3"/>
    <n v="20"/>
    <n v="12"/>
    <n v="2"/>
    <n v="2"/>
    <n v="0"/>
    <n v="0"/>
    <n v="559"/>
    <n v="380"/>
    <n v="63"/>
    <n v="10"/>
    <n v="23"/>
    <n v="2795"/>
    <n v="1353"/>
    <n v="45"/>
    <n v="196"/>
    <n v="260"/>
    <n v="1875"/>
    <n v="903"/>
    <n v="17"/>
    <n v="60"/>
    <n v="372"/>
    <n v="398"/>
    <n v="139"/>
    <n v="5"/>
    <n v="55"/>
    <n v="44"/>
    <n v="56"/>
    <n v="45"/>
    <n v="6"/>
    <n v="0"/>
    <n v="0"/>
    <n v="0"/>
    <n v="0"/>
    <n v="0"/>
    <n v="0"/>
    <n v="0"/>
    <n v="0"/>
    <n v="0"/>
    <n v="0"/>
    <n v="0"/>
    <n v="0"/>
    <n v="0"/>
    <n v="0"/>
    <n v="1"/>
    <n v="0"/>
    <n v="0"/>
    <n v="0"/>
    <n v="5"/>
    <n v="1"/>
    <n v="181"/>
    <n v="2"/>
    <n v="452"/>
    <n v="2152"/>
    <n v="1362"/>
    <n v="265"/>
    <n v="50"/>
    <n v="10287"/>
    <n v="2828"/>
    <n v="0"/>
    <n v="111"/>
    <n v="630"/>
    <n v="2930"/>
    <n v="5963"/>
  </r>
  <r>
    <x v="0"/>
    <x v="0"/>
    <x v="1"/>
    <x v="2"/>
    <m/>
    <m/>
    <m/>
    <m/>
    <m/>
    <m/>
    <m/>
    <m/>
    <m/>
    <m/>
    <m/>
    <m/>
    <m/>
    <m/>
    <m/>
    <m/>
    <m/>
    <m/>
    <m/>
    <m/>
    <m/>
    <m/>
    <m/>
    <m/>
    <m/>
    <m/>
    <m/>
    <m/>
    <n v="1"/>
    <m/>
    <m/>
    <m/>
    <m/>
    <m/>
    <m/>
    <m/>
    <m/>
    <m/>
    <m/>
    <m/>
    <m/>
    <m/>
    <m/>
    <m/>
    <m/>
    <m/>
    <m/>
    <m/>
    <m/>
    <m/>
    <m/>
    <m/>
    <m/>
    <m/>
    <m/>
    <m/>
    <m/>
    <m/>
    <m/>
    <m/>
    <m/>
    <n v="1"/>
    <m/>
    <n v="1"/>
    <m/>
    <m/>
    <m/>
    <m/>
    <n v="1"/>
    <m/>
  </r>
  <r>
    <x v="0"/>
    <x v="1"/>
    <x v="2"/>
    <x v="0"/>
    <n v="250"/>
    <n v="7"/>
    <n v="6"/>
    <n v="6"/>
    <n v="6"/>
    <n v="188"/>
    <n v="10"/>
    <n v="1"/>
    <n v="8"/>
    <n v="19"/>
    <n v="17"/>
    <n v="1"/>
    <n v="0"/>
    <n v="587"/>
    <n v="477"/>
    <n v="38"/>
    <n v="0"/>
    <n v="2"/>
    <n v="1614"/>
    <n v="948"/>
    <n v="47"/>
    <n v="46"/>
    <n v="119"/>
    <n v="1240"/>
    <n v="735"/>
    <n v="10"/>
    <n v="38"/>
    <n v="165"/>
    <n v="296"/>
    <n v="100"/>
    <n v="3"/>
    <n v="9"/>
    <n v="46"/>
    <n v="114"/>
    <n v="82"/>
    <n v="12"/>
    <n v="0"/>
    <n v="2"/>
    <n v="0"/>
    <n v="1"/>
    <n v="0"/>
    <n v="0"/>
    <n v="0"/>
    <n v="0"/>
    <n v="0"/>
    <n v="0"/>
    <n v="0"/>
    <n v="0"/>
    <n v="0"/>
    <n v="0"/>
    <n v="0"/>
    <n v="0"/>
    <n v="0"/>
    <n v="0"/>
    <n v="6"/>
    <n v="6"/>
    <n v="229"/>
    <n v="18"/>
    <n v="530"/>
    <n v="1349"/>
    <n v="1002"/>
    <n v="223"/>
    <n v="98"/>
    <n v="6077"/>
    <n v="2062"/>
    <n v="0"/>
    <n v="56"/>
    <n v="208"/>
    <n v="1542"/>
    <n v="3956"/>
  </r>
  <r>
    <x v="0"/>
    <x v="1"/>
    <x v="2"/>
    <x v="1"/>
    <n v="250"/>
    <n v="7"/>
    <n v="6"/>
    <n v="6"/>
    <n v="6"/>
    <n v="188"/>
    <n v="10"/>
    <n v="1"/>
    <n v="8"/>
    <n v="19"/>
    <n v="17"/>
    <n v="1"/>
    <n v="0"/>
    <n v="583"/>
    <n v="474"/>
    <n v="37"/>
    <n v="0"/>
    <n v="2"/>
    <n v="1610"/>
    <n v="953"/>
    <n v="47"/>
    <n v="46"/>
    <n v="120"/>
    <n v="1241"/>
    <n v="737"/>
    <n v="10"/>
    <n v="38"/>
    <n v="166"/>
    <n v="295"/>
    <n v="101"/>
    <n v="3"/>
    <n v="9"/>
    <n v="44"/>
    <n v="114"/>
    <n v="82"/>
    <n v="11"/>
    <n v="0"/>
    <n v="2"/>
    <n v="0"/>
    <n v="1"/>
    <n v="0"/>
    <n v="0"/>
    <n v="0"/>
    <n v="0"/>
    <n v="0"/>
    <n v="0"/>
    <n v="0"/>
    <n v="0"/>
    <n v="0"/>
    <n v="0"/>
    <n v="0"/>
    <n v="0"/>
    <n v="0"/>
    <n v="0"/>
    <n v="6"/>
    <n v="6"/>
    <n v="229"/>
    <n v="18"/>
    <n v="527"/>
    <n v="1345"/>
    <n v="1001"/>
    <n v="225"/>
    <n v="98"/>
    <n v="6083"/>
    <n v="2089"/>
    <n v="0"/>
    <n v="56"/>
    <n v="204"/>
    <n v="1553"/>
    <n v="3957"/>
  </r>
  <r>
    <x v="0"/>
    <x v="1"/>
    <x v="2"/>
    <x v="2"/>
    <n v="249"/>
    <n v="7"/>
    <n v="6"/>
    <n v="7"/>
    <n v="7"/>
    <n v="189"/>
    <n v="10"/>
    <n v="1"/>
    <n v="8"/>
    <n v="20"/>
    <n v="18"/>
    <n v="1"/>
    <n v="0"/>
    <n v="583"/>
    <n v="474"/>
    <n v="37"/>
    <n v="0"/>
    <n v="2"/>
    <n v="1606"/>
    <n v="955"/>
    <n v="46"/>
    <n v="46"/>
    <n v="120"/>
    <n v="1245"/>
    <n v="743"/>
    <n v="9"/>
    <n v="38"/>
    <n v="166"/>
    <n v="296"/>
    <n v="103"/>
    <n v="3"/>
    <n v="9"/>
    <n v="44"/>
    <n v="114"/>
    <n v="82"/>
    <n v="11"/>
    <n v="0"/>
    <n v="2"/>
    <n v="0"/>
    <n v="1"/>
    <n v="0"/>
    <n v="0"/>
    <n v="0"/>
    <n v="0"/>
    <n v="0"/>
    <n v="0"/>
    <n v="0"/>
    <n v="0"/>
    <n v="0"/>
    <n v="0"/>
    <n v="0"/>
    <n v="0"/>
    <n v="0"/>
    <n v="0"/>
    <n v="6"/>
    <n v="7"/>
    <n v="228"/>
    <n v="19"/>
    <n v="527"/>
    <n v="1345"/>
    <n v="1005"/>
    <n v="226"/>
    <n v="98"/>
    <n v="6106"/>
    <n v="2117"/>
    <n v="0"/>
    <n v="55"/>
    <n v="205"/>
    <n v="1555"/>
    <n v="3971"/>
  </r>
  <r>
    <x v="0"/>
    <x v="2"/>
    <x v="3"/>
    <x v="0"/>
    <n v="95"/>
    <n v="2"/>
    <n v="2"/>
    <n v="0"/>
    <n v="0"/>
    <n v="66"/>
    <n v="2"/>
    <n v="7"/>
    <n v="4"/>
    <n v="0"/>
    <n v="0"/>
    <n v="0"/>
    <n v="0"/>
    <n v="358"/>
    <n v="306"/>
    <n v="9"/>
    <n v="2"/>
    <n v="9"/>
    <n v="1160"/>
    <n v="665"/>
    <n v="21"/>
    <n v="70"/>
    <n v="102"/>
    <n v="790"/>
    <n v="480"/>
    <n v="0"/>
    <n v="17"/>
    <n v="103"/>
    <n v="144"/>
    <n v="63"/>
    <n v="1"/>
    <n v="3"/>
    <n v="21"/>
    <n v="33"/>
    <n v="28"/>
    <n v="0"/>
    <n v="0"/>
    <n v="1"/>
    <n v="0"/>
    <n v="0"/>
    <n v="0"/>
    <n v="0"/>
    <n v="0"/>
    <n v="0"/>
    <n v="0"/>
    <n v="0"/>
    <n v="0"/>
    <n v="0"/>
    <n v="0"/>
    <n v="0"/>
    <n v="0"/>
    <n v="0"/>
    <n v="0"/>
    <n v="0"/>
    <n v="2"/>
    <n v="0"/>
    <n v="77"/>
    <n v="0"/>
    <n v="331"/>
    <n v="925"/>
    <n v="644"/>
    <n v="110"/>
    <n v="32"/>
    <n v="3668"/>
    <n v="1312"/>
    <n v="0"/>
    <n v="21"/>
    <n v="146"/>
    <n v="881"/>
    <n v="2428"/>
  </r>
  <r>
    <x v="0"/>
    <x v="2"/>
    <x v="3"/>
    <x v="1"/>
    <n v="95"/>
    <n v="2"/>
    <n v="2"/>
    <n v="0"/>
    <n v="0"/>
    <n v="66"/>
    <n v="2"/>
    <n v="7"/>
    <n v="4"/>
    <n v="0"/>
    <n v="0"/>
    <n v="0"/>
    <n v="0"/>
    <n v="357"/>
    <n v="305"/>
    <n v="9"/>
    <n v="2"/>
    <n v="8"/>
    <n v="1162"/>
    <n v="666"/>
    <n v="21"/>
    <n v="68"/>
    <n v="102"/>
    <n v="794"/>
    <n v="486"/>
    <n v="0"/>
    <n v="17"/>
    <n v="104"/>
    <n v="145"/>
    <n v="63"/>
    <n v="1"/>
    <n v="3"/>
    <n v="19"/>
    <n v="33"/>
    <n v="28"/>
    <n v="0"/>
    <n v="0"/>
    <n v="1"/>
    <n v="0"/>
    <n v="0"/>
    <n v="0"/>
    <n v="0"/>
    <n v="0"/>
    <n v="0"/>
    <n v="0"/>
    <n v="0"/>
    <n v="0"/>
    <n v="0"/>
    <n v="0"/>
    <n v="0"/>
    <n v="0"/>
    <n v="0"/>
    <n v="0"/>
    <n v="0"/>
    <n v="2"/>
    <n v="0"/>
    <n v="77"/>
    <n v="0"/>
    <n v="330"/>
    <n v="930"/>
    <n v="647"/>
    <n v="111"/>
    <n v="32"/>
    <n v="3668"/>
    <n v="1330"/>
    <n v="0"/>
    <n v="21"/>
    <n v="146"/>
    <n v="881"/>
    <n v="2435"/>
  </r>
  <r>
    <x v="0"/>
    <x v="2"/>
    <x v="3"/>
    <x v="2"/>
    <n v="95"/>
    <n v="2"/>
    <n v="2"/>
    <n v="0"/>
    <n v="0"/>
    <n v="66"/>
    <n v="2"/>
    <n v="7"/>
    <n v="4"/>
    <n v="0"/>
    <n v="0"/>
    <n v="0"/>
    <n v="0"/>
    <n v="356"/>
    <n v="305"/>
    <n v="9"/>
    <n v="1"/>
    <n v="9"/>
    <n v="1162"/>
    <n v="670"/>
    <n v="21"/>
    <n v="67"/>
    <n v="103"/>
    <n v="792"/>
    <n v="489"/>
    <n v="0"/>
    <n v="17"/>
    <n v="102"/>
    <n v="149"/>
    <n v="64"/>
    <n v="1"/>
    <n v="3"/>
    <n v="23"/>
    <n v="33"/>
    <n v="28"/>
    <n v="0"/>
    <n v="0"/>
    <n v="1"/>
    <n v="0"/>
    <n v="0"/>
    <n v="0"/>
    <n v="0"/>
    <n v="0"/>
    <n v="0"/>
    <n v="0"/>
    <n v="0"/>
    <n v="0"/>
    <n v="0"/>
    <n v="0"/>
    <n v="0"/>
    <n v="0"/>
    <n v="0"/>
    <n v="0"/>
    <n v="0"/>
    <n v="2"/>
    <n v="0"/>
    <n v="77"/>
    <n v="0"/>
    <n v="329"/>
    <n v="930"/>
    <n v="648"/>
    <n v="111"/>
    <n v="32"/>
    <n v="3665"/>
    <n v="1347"/>
    <n v="0"/>
    <n v="21"/>
    <n v="144"/>
    <n v="880"/>
    <n v="2433"/>
  </r>
  <r>
    <x v="0"/>
    <x v="3"/>
    <x v="4"/>
    <x v="0"/>
    <n v="72"/>
    <n v="0"/>
    <n v="0"/>
    <n v="3"/>
    <n v="3"/>
    <n v="40"/>
    <n v="3"/>
    <n v="4"/>
    <n v="2"/>
    <n v="38"/>
    <n v="20"/>
    <n v="2"/>
    <n v="4"/>
    <n v="203"/>
    <n v="139"/>
    <n v="25"/>
    <n v="3"/>
    <n v="9"/>
    <n v="924"/>
    <n v="409"/>
    <n v="45"/>
    <n v="74"/>
    <n v="108"/>
    <n v="600"/>
    <n v="284"/>
    <n v="41"/>
    <n v="78"/>
    <n v="46"/>
    <n v="123"/>
    <n v="34"/>
    <n v="1"/>
    <n v="7"/>
    <n v="30"/>
    <n v="23"/>
    <n v="15"/>
    <n v="2"/>
    <n v="0"/>
    <n v="1"/>
    <n v="0"/>
    <n v="0"/>
    <n v="0"/>
    <n v="0"/>
    <n v="0"/>
    <n v="0"/>
    <n v="0"/>
    <n v="0"/>
    <n v="0"/>
    <n v="0"/>
    <n v="0"/>
    <n v="0"/>
    <n v="0"/>
    <n v="0"/>
    <n v="0"/>
    <n v="0"/>
    <n v="0"/>
    <n v="3"/>
    <n v="62"/>
    <n v="28"/>
    <n v="161"/>
    <n v="651"/>
    <n v="423"/>
    <n v="76"/>
    <n v="17"/>
    <n v="3487"/>
    <n v="862"/>
    <n v="0"/>
    <n v="67"/>
    <n v="245"/>
    <n v="1126"/>
    <n v="1853"/>
  </r>
  <r>
    <x v="0"/>
    <x v="3"/>
    <x v="4"/>
    <x v="1"/>
    <n v="72"/>
    <n v="0"/>
    <n v="0"/>
    <n v="3"/>
    <n v="3"/>
    <n v="40"/>
    <n v="3"/>
    <n v="4"/>
    <n v="2"/>
    <n v="38"/>
    <n v="20"/>
    <n v="2"/>
    <n v="4"/>
    <n v="203"/>
    <n v="140"/>
    <n v="25"/>
    <n v="3"/>
    <n v="9"/>
    <n v="928"/>
    <n v="415"/>
    <n v="45"/>
    <n v="75"/>
    <n v="108"/>
    <n v="602"/>
    <n v="287"/>
    <n v="41"/>
    <n v="78"/>
    <n v="47"/>
    <n v="123"/>
    <n v="34"/>
    <n v="1"/>
    <n v="9"/>
    <n v="28"/>
    <n v="23"/>
    <n v="15"/>
    <n v="2"/>
    <n v="0"/>
    <n v="1"/>
    <n v="0"/>
    <n v="0"/>
    <n v="0"/>
    <n v="0"/>
    <n v="0"/>
    <n v="0"/>
    <n v="0"/>
    <n v="0"/>
    <n v="0"/>
    <n v="0"/>
    <n v="0"/>
    <n v="0"/>
    <n v="0"/>
    <n v="0"/>
    <n v="0"/>
    <n v="0"/>
    <n v="0"/>
    <n v="3"/>
    <n v="62"/>
    <n v="28"/>
    <n v="162"/>
    <n v="655"/>
    <n v="425"/>
    <n v="77"/>
    <n v="17"/>
    <n v="3496"/>
    <n v="885"/>
    <n v="0"/>
    <n v="69"/>
    <n v="245"/>
    <n v="1127"/>
    <n v="1869"/>
  </r>
  <r>
    <x v="0"/>
    <x v="3"/>
    <x v="4"/>
    <x v="2"/>
    <n v="70"/>
    <n v="0"/>
    <n v="0"/>
    <n v="3"/>
    <n v="3"/>
    <n v="40"/>
    <n v="3"/>
    <n v="3"/>
    <n v="2"/>
    <n v="37"/>
    <n v="21"/>
    <n v="2"/>
    <n v="3"/>
    <n v="204"/>
    <n v="141"/>
    <n v="25"/>
    <n v="3"/>
    <n v="9"/>
    <n v="929"/>
    <n v="416"/>
    <n v="45"/>
    <n v="79"/>
    <n v="105"/>
    <n v="605"/>
    <n v="291"/>
    <n v="41"/>
    <n v="77"/>
    <n v="49"/>
    <n v="124"/>
    <n v="34"/>
    <n v="1"/>
    <n v="10"/>
    <n v="26"/>
    <n v="23"/>
    <n v="15"/>
    <n v="2"/>
    <n v="0"/>
    <n v="1"/>
    <n v="0"/>
    <n v="0"/>
    <n v="0"/>
    <n v="0"/>
    <n v="0"/>
    <n v="0"/>
    <n v="0"/>
    <n v="0"/>
    <n v="0"/>
    <n v="0"/>
    <n v="0"/>
    <n v="0"/>
    <n v="0"/>
    <n v="0"/>
    <n v="0"/>
    <n v="0"/>
    <n v="0"/>
    <n v="3"/>
    <n v="61"/>
    <n v="29"/>
    <n v="163"/>
    <n v="654"/>
    <n v="428"/>
    <n v="78"/>
    <n v="17"/>
    <n v="3509"/>
    <n v="899"/>
    <n v="0"/>
    <n v="69"/>
    <n v="250"/>
    <n v="1126"/>
    <n v="1880"/>
  </r>
  <r>
    <x v="0"/>
    <x v="3"/>
    <x v="5"/>
    <x v="0"/>
    <n v="76"/>
    <n v="1"/>
    <n v="1"/>
    <n v="0"/>
    <n v="0"/>
    <n v="46"/>
    <n v="0"/>
    <n v="5"/>
    <n v="7"/>
    <n v="30"/>
    <n v="20"/>
    <n v="1"/>
    <n v="1"/>
    <n v="404"/>
    <n v="337"/>
    <n v="6"/>
    <n v="14"/>
    <n v="7"/>
    <n v="912"/>
    <n v="472"/>
    <n v="13"/>
    <n v="63"/>
    <n v="92"/>
    <n v="672"/>
    <n v="378"/>
    <n v="4"/>
    <n v="31"/>
    <n v="79"/>
    <n v="109"/>
    <n v="37"/>
    <n v="0"/>
    <n v="4"/>
    <n v="24"/>
    <n v="31"/>
    <n v="19"/>
    <n v="2"/>
    <n v="1"/>
    <n v="0"/>
    <n v="0"/>
    <n v="0"/>
    <n v="0"/>
    <n v="0"/>
    <n v="0"/>
    <n v="0"/>
    <n v="0"/>
    <n v="0"/>
    <n v="0"/>
    <n v="0"/>
    <n v="1"/>
    <n v="0"/>
    <n v="0"/>
    <n v="0"/>
    <n v="0"/>
    <n v="0"/>
    <n v="1"/>
    <n v="0"/>
    <n v="63"/>
    <n v="24"/>
    <n v="368"/>
    <n v="700"/>
    <n v="535"/>
    <n v="73"/>
    <n v="27"/>
    <n v="3167"/>
    <n v="1005"/>
    <n v="0"/>
    <n v="31"/>
    <n v="154"/>
    <n v="899"/>
    <n v="1926"/>
  </r>
  <r>
    <x v="0"/>
    <x v="3"/>
    <x v="5"/>
    <x v="1"/>
    <n v="76"/>
    <n v="1"/>
    <n v="1"/>
    <n v="0"/>
    <n v="0"/>
    <n v="46"/>
    <n v="0"/>
    <n v="5"/>
    <n v="7"/>
    <n v="28"/>
    <n v="19"/>
    <n v="1"/>
    <n v="1"/>
    <n v="404"/>
    <n v="338"/>
    <n v="6"/>
    <n v="14"/>
    <n v="7"/>
    <n v="914"/>
    <n v="474"/>
    <n v="13"/>
    <n v="64"/>
    <n v="90"/>
    <n v="674"/>
    <n v="381"/>
    <n v="4"/>
    <n v="31"/>
    <n v="80"/>
    <n v="108"/>
    <n v="38"/>
    <n v="0"/>
    <n v="5"/>
    <n v="23"/>
    <n v="28"/>
    <n v="19"/>
    <n v="2"/>
    <n v="1"/>
    <n v="0"/>
    <n v="0"/>
    <n v="0"/>
    <n v="0"/>
    <n v="0"/>
    <n v="0"/>
    <n v="0"/>
    <n v="0"/>
    <n v="0"/>
    <n v="0"/>
    <n v="0"/>
    <n v="1"/>
    <n v="0"/>
    <n v="0"/>
    <n v="0"/>
    <n v="0"/>
    <n v="0"/>
    <n v="1"/>
    <n v="0"/>
    <n v="63"/>
    <n v="22"/>
    <n v="368"/>
    <n v="702"/>
    <n v="536"/>
    <n v="73"/>
    <n v="24"/>
    <n v="3163"/>
    <n v="1012"/>
    <n v="0"/>
    <n v="32"/>
    <n v="158"/>
    <n v="891"/>
    <n v="1926"/>
  </r>
  <r>
    <x v="0"/>
    <x v="3"/>
    <x v="5"/>
    <x v="2"/>
    <n v="75"/>
    <n v="1"/>
    <n v="1"/>
    <n v="0"/>
    <n v="0"/>
    <n v="45"/>
    <n v="0"/>
    <n v="5"/>
    <n v="7"/>
    <n v="28"/>
    <n v="19"/>
    <n v="1"/>
    <n v="1"/>
    <n v="404"/>
    <n v="338"/>
    <n v="6"/>
    <n v="14"/>
    <n v="7"/>
    <n v="919"/>
    <n v="479"/>
    <n v="13"/>
    <n v="69"/>
    <n v="89"/>
    <n v="673"/>
    <n v="381"/>
    <n v="4"/>
    <n v="31"/>
    <n v="79"/>
    <n v="108"/>
    <n v="38"/>
    <n v="0"/>
    <n v="5"/>
    <n v="23"/>
    <n v="28"/>
    <n v="19"/>
    <n v="2"/>
    <n v="1"/>
    <n v="0"/>
    <n v="0"/>
    <n v="0"/>
    <n v="0"/>
    <n v="0"/>
    <n v="0"/>
    <n v="0"/>
    <n v="0"/>
    <n v="0"/>
    <n v="0"/>
    <n v="0"/>
    <n v="1"/>
    <n v="0"/>
    <n v="0"/>
    <n v="0"/>
    <n v="0"/>
    <n v="0"/>
    <n v="1"/>
    <n v="0"/>
    <n v="62"/>
    <n v="22"/>
    <n v="368"/>
    <n v="706"/>
    <n v="536"/>
    <n v="73"/>
    <n v="24"/>
    <n v="3164"/>
    <n v="1028"/>
    <n v="0"/>
    <n v="33"/>
    <n v="156"/>
    <n v="892"/>
    <n v="1930"/>
  </r>
  <r>
    <x v="0"/>
    <x v="4"/>
    <x v="6"/>
    <x v="0"/>
    <n v="69"/>
    <n v="3"/>
    <n v="3"/>
    <n v="6"/>
    <n v="6"/>
    <n v="50"/>
    <n v="1"/>
    <n v="0"/>
    <n v="8"/>
    <n v="162"/>
    <n v="143"/>
    <n v="4"/>
    <n v="0"/>
    <n v="276"/>
    <n v="220"/>
    <n v="1"/>
    <n v="0"/>
    <n v="23"/>
    <n v="685"/>
    <n v="403"/>
    <n v="8"/>
    <n v="5"/>
    <n v="80"/>
    <n v="577"/>
    <n v="311"/>
    <n v="1"/>
    <n v="7"/>
    <n v="113"/>
    <n v="101"/>
    <n v="37"/>
    <n v="0"/>
    <n v="3"/>
    <n v="18"/>
    <n v="107"/>
    <n v="91"/>
    <n v="2"/>
    <n v="1"/>
    <n v="2"/>
    <n v="0"/>
    <n v="0"/>
    <n v="0"/>
    <n v="0"/>
    <n v="0"/>
    <n v="0"/>
    <n v="0"/>
    <n v="0"/>
    <n v="0"/>
    <n v="0"/>
    <n v="0"/>
    <n v="0"/>
    <n v="0"/>
    <n v="0"/>
    <n v="0"/>
    <n v="0"/>
    <n v="3"/>
    <n v="6"/>
    <n v="59"/>
    <n v="157"/>
    <n v="248"/>
    <n v="569"/>
    <n v="447"/>
    <n v="74"/>
    <n v="101"/>
    <n v="2484"/>
    <n v="768"/>
    <n v="0"/>
    <n v="2"/>
    <n v="175"/>
    <n v="649"/>
    <n v="1524"/>
  </r>
  <r>
    <x v="0"/>
    <x v="4"/>
    <x v="6"/>
    <x v="1"/>
    <n v="70"/>
    <n v="4"/>
    <n v="4"/>
    <n v="7"/>
    <n v="7"/>
    <n v="51"/>
    <n v="1"/>
    <n v="0"/>
    <n v="8"/>
    <n v="182"/>
    <n v="165"/>
    <n v="4"/>
    <n v="1"/>
    <n v="260"/>
    <n v="209"/>
    <n v="0"/>
    <n v="0"/>
    <n v="23"/>
    <n v="684"/>
    <n v="407"/>
    <n v="9"/>
    <n v="5"/>
    <n v="79"/>
    <n v="574"/>
    <n v="308"/>
    <n v="1"/>
    <n v="7"/>
    <n v="114"/>
    <n v="101"/>
    <n v="37"/>
    <n v="0"/>
    <n v="3"/>
    <n v="17"/>
    <n v="105"/>
    <n v="96"/>
    <n v="2"/>
    <n v="1"/>
    <n v="2"/>
    <n v="0"/>
    <n v="0"/>
    <n v="0"/>
    <n v="0"/>
    <n v="0"/>
    <n v="0"/>
    <n v="0"/>
    <n v="0"/>
    <n v="0"/>
    <n v="0"/>
    <n v="0"/>
    <n v="0"/>
    <n v="0"/>
    <n v="0"/>
    <n v="0"/>
    <n v="0"/>
    <n v="4"/>
    <n v="7"/>
    <n v="60"/>
    <n v="174"/>
    <n v="234"/>
    <n v="569"/>
    <n v="445"/>
    <n v="74"/>
    <n v="99"/>
    <n v="2480"/>
    <n v="770"/>
    <n v="0"/>
    <n v="2"/>
    <n v="177"/>
    <n v="650"/>
    <n v="1521"/>
  </r>
  <r>
    <x v="0"/>
    <x v="4"/>
    <x v="6"/>
    <x v="2"/>
    <m/>
    <m/>
    <m/>
    <m/>
    <m/>
    <m/>
    <m/>
    <m/>
    <m/>
    <m/>
    <m/>
    <m/>
    <m/>
    <m/>
    <m/>
    <m/>
    <m/>
    <m/>
    <n v="1"/>
    <m/>
    <m/>
    <m/>
    <n v="1"/>
    <m/>
    <m/>
    <m/>
    <m/>
    <m/>
    <m/>
    <m/>
    <m/>
    <m/>
    <m/>
    <n v="1"/>
    <m/>
    <m/>
    <m/>
    <m/>
    <m/>
    <m/>
    <m/>
    <m/>
    <m/>
    <m/>
    <m/>
    <m/>
    <m/>
    <m/>
    <m/>
    <m/>
    <m/>
    <m/>
    <m/>
    <m/>
    <m/>
    <m/>
    <m/>
    <m/>
    <m/>
    <m/>
    <m/>
    <m/>
    <n v="1"/>
    <m/>
    <m/>
    <m/>
    <m/>
    <m/>
    <m/>
    <m/>
  </r>
  <r>
    <x v="0"/>
    <x v="4"/>
    <x v="6"/>
    <x v="2"/>
    <n v="71"/>
    <n v="4"/>
    <n v="4"/>
    <n v="7"/>
    <n v="7"/>
    <n v="52"/>
    <n v="1"/>
    <n v="0"/>
    <n v="8"/>
    <n v="172"/>
    <n v="157"/>
    <n v="4"/>
    <n v="1"/>
    <n v="264"/>
    <n v="212"/>
    <n v="0"/>
    <n v="0"/>
    <n v="24"/>
    <n v="685"/>
    <n v="411"/>
    <n v="9"/>
    <n v="5"/>
    <n v="78"/>
    <n v="576"/>
    <n v="311"/>
    <n v="1"/>
    <n v="7"/>
    <n v="114"/>
    <n v="101"/>
    <n v="37"/>
    <n v="0"/>
    <n v="3"/>
    <n v="17"/>
    <n v="104"/>
    <n v="95"/>
    <n v="2"/>
    <n v="1"/>
    <n v="2"/>
    <n v="0"/>
    <n v="0"/>
    <n v="0"/>
    <n v="0"/>
    <n v="0"/>
    <n v="0"/>
    <n v="0"/>
    <n v="0"/>
    <n v="0"/>
    <n v="0"/>
    <n v="0"/>
    <n v="0"/>
    <n v="0"/>
    <n v="0"/>
    <n v="0"/>
    <n v="0"/>
    <n v="4"/>
    <n v="7"/>
    <n v="61"/>
    <n v="165"/>
    <n v="237"/>
    <n v="572"/>
    <n v="447"/>
    <n v="74"/>
    <n v="98"/>
    <n v="2482"/>
    <n v="780"/>
    <n v="0"/>
    <n v="3"/>
    <n v="176"/>
    <n v="649"/>
    <n v="1524"/>
  </r>
  <r>
    <x v="0"/>
    <x v="1"/>
    <x v="7"/>
    <x v="0"/>
    <n v="38"/>
    <n v="1"/>
    <n v="0"/>
    <n v="0"/>
    <n v="0"/>
    <n v="20"/>
    <n v="2"/>
    <n v="1"/>
    <n v="4"/>
    <n v="0"/>
    <n v="0"/>
    <n v="0"/>
    <n v="0"/>
    <n v="191"/>
    <n v="134"/>
    <n v="9"/>
    <n v="9"/>
    <n v="7"/>
    <n v="692"/>
    <n v="363"/>
    <n v="8"/>
    <n v="37"/>
    <n v="80"/>
    <n v="557"/>
    <n v="209"/>
    <n v="0"/>
    <n v="11"/>
    <n v="202"/>
    <n v="94"/>
    <n v="31"/>
    <n v="0"/>
    <n v="2"/>
    <n v="14"/>
    <n v="5"/>
    <n v="1"/>
    <n v="0"/>
    <n v="0"/>
    <n v="0"/>
    <n v="0"/>
    <n v="0"/>
    <n v="0"/>
    <n v="0"/>
    <n v="0"/>
    <n v="0"/>
    <n v="0"/>
    <n v="0"/>
    <n v="0"/>
    <n v="0"/>
    <n v="0"/>
    <n v="0"/>
    <n v="0"/>
    <n v="0"/>
    <n v="0"/>
    <n v="0"/>
    <n v="1"/>
    <n v="0"/>
    <n v="29"/>
    <n v="0"/>
    <n v="163"/>
    <n v="549"/>
    <n v="318"/>
    <n v="72"/>
    <n v="5"/>
    <n v="3229"/>
    <n v="751"/>
    <n v="0"/>
    <n v="6"/>
    <n v="63"/>
    <n v="1357"/>
    <n v="1621"/>
  </r>
  <r>
    <x v="0"/>
    <x v="1"/>
    <x v="7"/>
    <x v="1"/>
    <n v="38"/>
    <n v="1"/>
    <n v="0"/>
    <n v="0"/>
    <n v="0"/>
    <n v="20"/>
    <n v="2"/>
    <n v="1"/>
    <n v="4"/>
    <n v="0"/>
    <n v="0"/>
    <n v="0"/>
    <n v="0"/>
    <n v="191"/>
    <n v="134"/>
    <n v="9"/>
    <n v="9"/>
    <n v="7"/>
    <n v="690"/>
    <n v="365"/>
    <n v="8"/>
    <n v="37"/>
    <n v="77"/>
    <n v="557"/>
    <n v="211"/>
    <n v="0"/>
    <n v="11"/>
    <n v="202"/>
    <n v="94"/>
    <n v="31"/>
    <n v="0"/>
    <n v="2"/>
    <n v="14"/>
    <n v="5"/>
    <n v="1"/>
    <n v="0"/>
    <n v="0"/>
    <n v="0"/>
    <n v="0"/>
    <n v="0"/>
    <n v="0"/>
    <n v="0"/>
    <n v="0"/>
    <n v="0"/>
    <n v="0"/>
    <n v="0"/>
    <n v="0"/>
    <n v="0"/>
    <n v="0"/>
    <n v="0"/>
    <n v="0"/>
    <n v="0"/>
    <n v="0"/>
    <n v="0"/>
    <n v="1"/>
    <n v="0"/>
    <n v="29"/>
    <n v="0"/>
    <n v="163"/>
    <n v="550"/>
    <n v="318"/>
    <n v="72"/>
    <n v="5"/>
    <n v="3240"/>
    <n v="769"/>
    <n v="0"/>
    <n v="6"/>
    <n v="65"/>
    <n v="1363"/>
    <n v="1626"/>
  </r>
  <r>
    <x v="0"/>
    <x v="1"/>
    <x v="7"/>
    <x v="2"/>
    <n v="37"/>
    <n v="1"/>
    <n v="0"/>
    <n v="0"/>
    <n v="0"/>
    <n v="20"/>
    <n v="2"/>
    <n v="1"/>
    <n v="4"/>
    <n v="0"/>
    <n v="0"/>
    <n v="0"/>
    <n v="0"/>
    <n v="193"/>
    <n v="137"/>
    <n v="9"/>
    <n v="9"/>
    <n v="7"/>
    <n v="684"/>
    <n v="366"/>
    <n v="8"/>
    <n v="36"/>
    <n v="75"/>
    <n v="555"/>
    <n v="213"/>
    <n v="0"/>
    <n v="11"/>
    <n v="200"/>
    <n v="95"/>
    <n v="34"/>
    <n v="0"/>
    <n v="2"/>
    <n v="14"/>
    <n v="5"/>
    <n v="1"/>
    <n v="0"/>
    <n v="0"/>
    <n v="0"/>
    <n v="0"/>
    <n v="0"/>
    <n v="0"/>
    <n v="0"/>
    <n v="0"/>
    <n v="0"/>
    <n v="0"/>
    <n v="0"/>
    <n v="0"/>
    <n v="0"/>
    <n v="0"/>
    <n v="0"/>
    <n v="0"/>
    <n v="0"/>
    <n v="0"/>
    <n v="0"/>
    <n v="1"/>
    <n v="0"/>
    <n v="29"/>
    <n v="0"/>
    <n v="165"/>
    <n v="548"/>
    <n v="318"/>
    <n v="73"/>
    <n v="5"/>
    <n v="3226"/>
    <n v="782"/>
    <n v="0"/>
    <n v="6"/>
    <n v="66"/>
    <n v="1350"/>
    <n v="1631"/>
  </r>
  <r>
    <x v="0"/>
    <x v="5"/>
    <x v="8"/>
    <x v="0"/>
    <n v="28"/>
    <n v="0"/>
    <n v="0"/>
    <n v="0"/>
    <n v="0"/>
    <n v="21"/>
    <n v="0"/>
    <n v="0"/>
    <n v="1"/>
    <n v="0"/>
    <n v="0"/>
    <n v="0"/>
    <n v="0"/>
    <n v="238"/>
    <n v="201"/>
    <n v="14"/>
    <n v="1"/>
    <n v="5"/>
    <n v="267"/>
    <n v="184"/>
    <n v="8"/>
    <n v="7"/>
    <n v="11"/>
    <n v="350"/>
    <n v="203"/>
    <n v="14"/>
    <n v="10"/>
    <n v="50"/>
    <n v="42"/>
    <n v="15"/>
    <n v="2"/>
    <n v="3"/>
    <n v="3"/>
    <n v="25"/>
    <n v="19"/>
    <n v="1"/>
    <n v="0"/>
    <n v="0"/>
    <n v="0"/>
    <n v="0"/>
    <n v="0"/>
    <n v="0"/>
    <n v="0"/>
    <n v="0"/>
    <n v="0"/>
    <n v="0"/>
    <n v="0"/>
    <n v="0"/>
    <n v="0"/>
    <n v="0"/>
    <n v="0"/>
    <n v="0"/>
    <n v="0"/>
    <n v="0"/>
    <n v="0"/>
    <n v="0"/>
    <n v="26"/>
    <n v="0"/>
    <n v="215"/>
    <n v="235"/>
    <n v="268"/>
    <n v="30"/>
    <n v="24"/>
    <n v="1316"/>
    <n v="509"/>
    <n v="0"/>
    <n v="48"/>
    <n v="63"/>
    <n v="286"/>
    <n v="852"/>
  </r>
  <r>
    <x v="0"/>
    <x v="5"/>
    <x v="8"/>
    <x v="1"/>
    <n v="28"/>
    <n v="0"/>
    <n v="0"/>
    <n v="0"/>
    <n v="0"/>
    <n v="21"/>
    <n v="0"/>
    <n v="0"/>
    <n v="1"/>
    <n v="0"/>
    <n v="0"/>
    <n v="0"/>
    <n v="0"/>
    <n v="238"/>
    <n v="202"/>
    <n v="14"/>
    <n v="1"/>
    <n v="4"/>
    <n v="268"/>
    <n v="186"/>
    <n v="8"/>
    <n v="7"/>
    <n v="11"/>
    <n v="350"/>
    <n v="201"/>
    <n v="14"/>
    <n v="10"/>
    <n v="50"/>
    <n v="43"/>
    <n v="15"/>
    <n v="2"/>
    <n v="4"/>
    <n v="3"/>
    <n v="24"/>
    <n v="19"/>
    <n v="1"/>
    <n v="0"/>
    <n v="0"/>
    <n v="0"/>
    <n v="0"/>
    <n v="0"/>
    <n v="0"/>
    <n v="0"/>
    <n v="0"/>
    <n v="0"/>
    <n v="0"/>
    <n v="0"/>
    <n v="0"/>
    <n v="0"/>
    <n v="0"/>
    <n v="0"/>
    <n v="0"/>
    <n v="0"/>
    <n v="0"/>
    <n v="0"/>
    <n v="0"/>
    <n v="26"/>
    <n v="0"/>
    <n v="216"/>
    <n v="236"/>
    <n v="268"/>
    <n v="30"/>
    <n v="23"/>
    <n v="1310"/>
    <n v="514"/>
    <n v="0"/>
    <n v="48"/>
    <n v="63"/>
    <n v="283"/>
    <n v="851"/>
  </r>
  <r>
    <x v="0"/>
    <x v="5"/>
    <x v="8"/>
    <x v="2"/>
    <n v="29"/>
    <n v="0"/>
    <n v="0"/>
    <n v="0"/>
    <n v="0"/>
    <n v="21"/>
    <n v="0"/>
    <n v="0"/>
    <n v="1"/>
    <n v="0"/>
    <n v="0"/>
    <n v="0"/>
    <n v="0"/>
    <n v="237"/>
    <n v="203"/>
    <n v="14"/>
    <n v="1"/>
    <n v="4"/>
    <n v="269"/>
    <n v="189"/>
    <n v="8"/>
    <n v="7"/>
    <n v="11"/>
    <n v="350"/>
    <n v="201"/>
    <n v="14"/>
    <n v="10"/>
    <n v="50"/>
    <n v="44"/>
    <n v="16"/>
    <n v="2"/>
    <n v="4"/>
    <n v="3"/>
    <n v="24"/>
    <n v="19"/>
    <n v="1"/>
    <n v="0"/>
    <n v="0"/>
    <n v="0"/>
    <n v="0"/>
    <n v="0"/>
    <n v="0"/>
    <n v="0"/>
    <n v="0"/>
    <n v="0"/>
    <n v="0"/>
    <n v="0"/>
    <n v="0"/>
    <n v="0"/>
    <n v="0"/>
    <n v="0"/>
    <n v="0"/>
    <n v="0"/>
    <n v="0"/>
    <n v="0"/>
    <n v="0"/>
    <n v="27"/>
    <n v="0"/>
    <n v="215"/>
    <n v="237"/>
    <n v="268"/>
    <n v="30"/>
    <n v="23"/>
    <n v="1311"/>
    <n v="525"/>
    <n v="0"/>
    <n v="48"/>
    <n v="63"/>
    <n v="284"/>
    <n v="850"/>
  </r>
  <r>
    <x v="0"/>
    <x v="4"/>
    <x v="9"/>
    <x v="0"/>
    <n v="59"/>
    <n v="0"/>
    <n v="0"/>
    <n v="0"/>
    <n v="0"/>
    <n v="43"/>
    <n v="0"/>
    <n v="1"/>
    <n v="2"/>
    <n v="0"/>
    <n v="0"/>
    <n v="0"/>
    <n v="0"/>
    <n v="370"/>
    <n v="311"/>
    <n v="7"/>
    <n v="1"/>
    <n v="14"/>
    <n v="793"/>
    <n v="438"/>
    <n v="9"/>
    <n v="10"/>
    <n v="95"/>
    <n v="786"/>
    <n v="455"/>
    <n v="2"/>
    <n v="6"/>
    <n v="119"/>
    <n v="97"/>
    <n v="32"/>
    <n v="1"/>
    <n v="5"/>
    <n v="13"/>
    <n v="31"/>
    <n v="21"/>
    <n v="0"/>
    <n v="0"/>
    <n v="1"/>
    <n v="0"/>
    <n v="0"/>
    <n v="0"/>
    <n v="0"/>
    <n v="0"/>
    <n v="0"/>
    <n v="0"/>
    <n v="0"/>
    <n v="0"/>
    <n v="0"/>
    <n v="0"/>
    <n v="0"/>
    <n v="0"/>
    <n v="0"/>
    <n v="0"/>
    <n v="0"/>
    <n v="0"/>
    <n v="0"/>
    <n v="55"/>
    <n v="0"/>
    <n v="343"/>
    <n v="644"/>
    <n v="636"/>
    <n v="67"/>
    <n v="28"/>
    <n v="3125"/>
    <n v="1092"/>
    <n v="0"/>
    <n v="13"/>
    <n v="38"/>
    <n v="873"/>
    <n v="2017"/>
  </r>
  <r>
    <x v="0"/>
    <x v="4"/>
    <x v="9"/>
    <x v="1"/>
    <n v="59"/>
    <n v="0"/>
    <n v="0"/>
    <n v="0"/>
    <n v="0"/>
    <n v="43"/>
    <n v="0"/>
    <n v="1"/>
    <n v="2"/>
    <n v="0"/>
    <n v="0"/>
    <n v="0"/>
    <n v="0"/>
    <n v="373"/>
    <n v="314"/>
    <n v="7"/>
    <n v="1"/>
    <n v="15"/>
    <n v="790"/>
    <n v="437"/>
    <n v="9"/>
    <n v="11"/>
    <n v="96"/>
    <n v="783"/>
    <n v="456"/>
    <n v="2"/>
    <n v="6"/>
    <n v="117"/>
    <n v="96"/>
    <n v="34"/>
    <n v="1"/>
    <n v="5"/>
    <n v="12"/>
    <n v="32"/>
    <n v="21"/>
    <n v="0"/>
    <n v="0"/>
    <n v="1"/>
    <n v="0"/>
    <n v="0"/>
    <n v="0"/>
    <n v="0"/>
    <n v="0"/>
    <n v="0"/>
    <n v="0"/>
    <n v="0"/>
    <n v="0"/>
    <n v="0"/>
    <n v="0"/>
    <n v="0"/>
    <n v="0"/>
    <n v="0"/>
    <n v="0"/>
    <n v="0"/>
    <n v="0"/>
    <n v="0"/>
    <n v="55"/>
    <n v="0"/>
    <n v="346"/>
    <n v="640"/>
    <n v="634"/>
    <n v="67"/>
    <n v="29"/>
    <n v="3121"/>
    <n v="1105"/>
    <n v="0"/>
    <n v="13"/>
    <n v="40"/>
    <n v="867"/>
    <n v="2022"/>
  </r>
  <r>
    <x v="0"/>
    <x v="4"/>
    <x v="9"/>
    <x v="2"/>
    <n v="59"/>
    <n v="0"/>
    <n v="0"/>
    <n v="0"/>
    <n v="0"/>
    <n v="44"/>
    <n v="0"/>
    <n v="1"/>
    <n v="2"/>
    <n v="0"/>
    <n v="0"/>
    <n v="0"/>
    <n v="0"/>
    <n v="371"/>
    <n v="314"/>
    <n v="7"/>
    <n v="1"/>
    <n v="14"/>
    <n v="783"/>
    <n v="436"/>
    <n v="9"/>
    <n v="10"/>
    <n v="94"/>
    <n v="783"/>
    <n v="460"/>
    <n v="2"/>
    <n v="6"/>
    <n v="116"/>
    <n v="98"/>
    <n v="35"/>
    <n v="1"/>
    <n v="6"/>
    <n v="12"/>
    <n v="32"/>
    <n v="21"/>
    <n v="0"/>
    <n v="0"/>
    <n v="1"/>
    <n v="0"/>
    <n v="0"/>
    <n v="0"/>
    <n v="0"/>
    <n v="0"/>
    <n v="0"/>
    <n v="0"/>
    <n v="0"/>
    <n v="0"/>
    <n v="0"/>
    <n v="0"/>
    <n v="0"/>
    <n v="0"/>
    <n v="0"/>
    <n v="0"/>
    <n v="0"/>
    <n v="0"/>
    <n v="0"/>
    <n v="55"/>
    <n v="0"/>
    <n v="346"/>
    <n v="635"/>
    <n v="634"/>
    <n v="68"/>
    <n v="29"/>
    <n v="3123"/>
    <n v="1117"/>
    <n v="0"/>
    <n v="13"/>
    <n v="42"/>
    <n v="870"/>
    <n v="2023"/>
  </r>
  <r>
    <x v="0"/>
    <x v="5"/>
    <x v="10"/>
    <x v="0"/>
    <n v="47"/>
    <n v="1"/>
    <n v="0"/>
    <n v="0"/>
    <n v="0"/>
    <n v="34"/>
    <n v="5"/>
    <n v="1"/>
    <n v="0"/>
    <n v="2"/>
    <n v="1"/>
    <n v="0"/>
    <n v="0"/>
    <n v="327"/>
    <n v="287"/>
    <n v="14"/>
    <n v="2"/>
    <n v="0"/>
    <n v="588"/>
    <n v="368"/>
    <n v="56"/>
    <n v="24"/>
    <n v="10"/>
    <n v="508"/>
    <n v="320"/>
    <n v="56"/>
    <n v="18"/>
    <n v="7"/>
    <n v="65"/>
    <n v="20"/>
    <n v="2"/>
    <n v="11"/>
    <n v="9"/>
    <n v="54"/>
    <n v="42"/>
    <n v="4"/>
    <n v="0"/>
    <n v="0"/>
    <n v="0"/>
    <n v="1"/>
    <n v="0"/>
    <n v="0"/>
    <n v="0"/>
    <n v="0"/>
    <n v="0"/>
    <n v="0"/>
    <n v="0"/>
    <n v="0"/>
    <n v="0"/>
    <n v="0"/>
    <n v="0"/>
    <n v="0"/>
    <n v="0"/>
    <n v="0"/>
    <n v="0"/>
    <n v="0"/>
    <n v="40"/>
    <n v="2"/>
    <n v="307"/>
    <n v="484"/>
    <n v="417"/>
    <n v="40"/>
    <n v="48"/>
    <n v="2026"/>
    <n v="762"/>
    <n v="0"/>
    <n v="99"/>
    <n v="150"/>
    <n v="382"/>
    <n v="1315"/>
  </r>
  <r>
    <x v="0"/>
    <x v="5"/>
    <x v="10"/>
    <x v="1"/>
    <n v="47"/>
    <n v="1"/>
    <n v="0"/>
    <n v="0"/>
    <n v="0"/>
    <n v="34"/>
    <n v="5"/>
    <n v="1"/>
    <n v="0"/>
    <n v="2"/>
    <n v="1"/>
    <n v="0"/>
    <n v="0"/>
    <n v="326"/>
    <n v="287"/>
    <n v="14"/>
    <n v="2"/>
    <n v="0"/>
    <n v="588"/>
    <n v="371"/>
    <n v="56"/>
    <n v="25"/>
    <n v="9"/>
    <n v="509"/>
    <n v="321"/>
    <n v="55"/>
    <n v="19"/>
    <n v="6"/>
    <n v="65"/>
    <n v="21"/>
    <n v="2"/>
    <n v="10"/>
    <n v="9"/>
    <n v="55"/>
    <n v="43"/>
    <n v="4"/>
    <n v="0"/>
    <n v="0"/>
    <n v="0"/>
    <n v="1"/>
    <n v="0"/>
    <n v="0"/>
    <n v="0"/>
    <n v="0"/>
    <n v="0"/>
    <n v="0"/>
    <n v="0"/>
    <n v="0"/>
    <n v="0"/>
    <n v="0"/>
    <n v="0"/>
    <n v="0"/>
    <n v="0"/>
    <n v="0"/>
    <n v="0"/>
    <n v="0"/>
    <n v="40"/>
    <n v="2"/>
    <n v="307"/>
    <n v="484"/>
    <n v="419"/>
    <n v="41"/>
    <n v="49"/>
    <n v="2029"/>
    <n v="774"/>
    <n v="0"/>
    <n v="98"/>
    <n v="150"/>
    <n v="381"/>
    <n v="1319"/>
  </r>
  <r>
    <x v="0"/>
    <x v="5"/>
    <x v="10"/>
    <x v="2"/>
    <n v="46"/>
    <n v="1"/>
    <n v="0"/>
    <n v="0"/>
    <n v="0"/>
    <n v="33"/>
    <n v="5"/>
    <n v="1"/>
    <n v="0"/>
    <n v="2"/>
    <n v="1"/>
    <n v="0"/>
    <n v="0"/>
    <n v="326"/>
    <n v="285"/>
    <n v="15"/>
    <n v="2"/>
    <n v="0"/>
    <n v="587"/>
    <n v="372"/>
    <n v="56"/>
    <n v="26"/>
    <n v="8"/>
    <n v="504"/>
    <n v="319"/>
    <n v="55"/>
    <n v="17"/>
    <n v="6"/>
    <n v="66"/>
    <n v="21"/>
    <n v="2"/>
    <n v="9"/>
    <n v="10"/>
    <n v="54"/>
    <n v="43"/>
    <n v="4"/>
    <n v="0"/>
    <n v="0"/>
    <n v="0"/>
    <n v="1"/>
    <n v="0"/>
    <n v="0"/>
    <n v="0"/>
    <n v="0"/>
    <n v="0"/>
    <n v="0"/>
    <n v="0"/>
    <n v="0"/>
    <n v="0"/>
    <n v="0"/>
    <n v="0"/>
    <n v="0"/>
    <n v="0"/>
    <n v="0"/>
    <n v="0"/>
    <n v="0"/>
    <n v="39"/>
    <n v="2"/>
    <n v="305"/>
    <n v="485"/>
    <n v="417"/>
    <n v="41"/>
    <n v="48"/>
    <n v="2031"/>
    <n v="780"/>
    <n v="0"/>
    <n v="98"/>
    <n v="157"/>
    <n v="377"/>
    <n v="1320"/>
  </r>
  <r>
    <x v="0"/>
    <x v="5"/>
    <x v="11"/>
    <x v="0"/>
    <n v="98"/>
    <n v="5"/>
    <n v="3"/>
    <n v="0"/>
    <n v="0"/>
    <n v="62"/>
    <n v="0"/>
    <n v="8"/>
    <n v="3"/>
    <n v="2"/>
    <n v="2"/>
    <n v="0"/>
    <n v="0"/>
    <n v="368"/>
    <n v="302"/>
    <n v="11"/>
    <n v="17"/>
    <n v="7"/>
    <n v="1076"/>
    <n v="592"/>
    <n v="9"/>
    <n v="85"/>
    <n v="112"/>
    <n v="738"/>
    <n v="414"/>
    <n v="1"/>
    <n v="35"/>
    <n v="123"/>
    <n v="146"/>
    <n v="63"/>
    <n v="1"/>
    <n v="11"/>
    <n v="22"/>
    <n v="53"/>
    <n v="41"/>
    <n v="0"/>
    <n v="1"/>
    <n v="0"/>
    <n v="0"/>
    <n v="0"/>
    <n v="0"/>
    <n v="0"/>
    <n v="0"/>
    <n v="0"/>
    <n v="0"/>
    <n v="0"/>
    <n v="0"/>
    <n v="0"/>
    <n v="0"/>
    <n v="0"/>
    <n v="0"/>
    <n v="0"/>
    <n v="0"/>
    <n v="0"/>
    <n v="4"/>
    <n v="0"/>
    <n v="84"/>
    <n v="2"/>
    <n v="332"/>
    <n v="831"/>
    <n v="556"/>
    <n v="102"/>
    <n v="52"/>
    <n v="3538"/>
    <n v="1100"/>
    <n v="0"/>
    <n v="9"/>
    <n v="182"/>
    <n v="1020"/>
    <n v="2146"/>
  </r>
  <r>
    <x v="0"/>
    <x v="5"/>
    <x v="11"/>
    <x v="1"/>
    <n v="98"/>
    <n v="5"/>
    <n v="3"/>
    <n v="0"/>
    <n v="0"/>
    <n v="62"/>
    <n v="0"/>
    <n v="8"/>
    <n v="3"/>
    <n v="2"/>
    <n v="2"/>
    <n v="0"/>
    <n v="0"/>
    <n v="369"/>
    <n v="302"/>
    <n v="11"/>
    <n v="18"/>
    <n v="7"/>
    <n v="1080"/>
    <n v="598"/>
    <n v="9"/>
    <n v="86"/>
    <n v="112"/>
    <n v="737"/>
    <n v="413"/>
    <n v="1"/>
    <n v="34"/>
    <n v="124"/>
    <n v="147"/>
    <n v="65"/>
    <n v="1"/>
    <n v="10"/>
    <n v="22"/>
    <n v="53"/>
    <n v="41"/>
    <n v="0"/>
    <n v="1"/>
    <n v="0"/>
    <n v="0"/>
    <n v="0"/>
    <n v="0"/>
    <n v="0"/>
    <n v="0"/>
    <n v="0"/>
    <n v="0"/>
    <n v="0"/>
    <n v="0"/>
    <n v="0"/>
    <n v="0"/>
    <n v="0"/>
    <n v="0"/>
    <n v="0"/>
    <n v="0"/>
    <n v="0"/>
    <n v="4"/>
    <n v="0"/>
    <n v="84"/>
    <n v="2"/>
    <n v="332"/>
    <n v="834"/>
    <n v="556"/>
    <n v="104"/>
    <n v="52"/>
    <n v="3552"/>
    <n v="1123"/>
    <n v="0"/>
    <n v="9"/>
    <n v="183"/>
    <n v="1025"/>
    <n v="2155"/>
  </r>
  <r>
    <x v="0"/>
    <x v="5"/>
    <x v="11"/>
    <x v="2"/>
    <n v="98"/>
    <n v="5"/>
    <n v="3"/>
    <n v="0"/>
    <n v="0"/>
    <n v="62"/>
    <n v="0"/>
    <n v="8"/>
    <n v="3"/>
    <n v="2"/>
    <n v="2"/>
    <n v="0"/>
    <n v="0"/>
    <n v="369"/>
    <n v="302"/>
    <n v="11"/>
    <n v="18"/>
    <n v="7"/>
    <n v="1084"/>
    <n v="601"/>
    <n v="9"/>
    <n v="85"/>
    <n v="114"/>
    <n v="735"/>
    <n v="412"/>
    <n v="1"/>
    <n v="35"/>
    <n v="122"/>
    <n v="147"/>
    <n v="66"/>
    <n v="1"/>
    <n v="9"/>
    <n v="22"/>
    <n v="53"/>
    <n v="41"/>
    <n v="0"/>
    <n v="1"/>
    <n v="0"/>
    <n v="0"/>
    <n v="0"/>
    <n v="0"/>
    <n v="0"/>
    <n v="0"/>
    <n v="0"/>
    <n v="0"/>
    <n v="0"/>
    <n v="0"/>
    <n v="0"/>
    <n v="0"/>
    <n v="0"/>
    <n v="0"/>
    <n v="0"/>
    <n v="0"/>
    <n v="0"/>
    <n v="4"/>
    <n v="0"/>
    <n v="84"/>
    <n v="2"/>
    <n v="332"/>
    <n v="836"/>
    <n v="556"/>
    <n v="105"/>
    <n v="52"/>
    <n v="3553"/>
    <n v="1138"/>
    <n v="0"/>
    <n v="9"/>
    <n v="185"/>
    <n v="1024"/>
    <n v="2159"/>
  </r>
  <r>
    <x v="0"/>
    <x v="5"/>
    <x v="12"/>
    <x v="0"/>
    <n v="68"/>
    <n v="0"/>
    <n v="0"/>
    <n v="0"/>
    <n v="0"/>
    <n v="37"/>
    <n v="6"/>
    <n v="2"/>
    <n v="7"/>
    <n v="0"/>
    <n v="0"/>
    <n v="0"/>
    <n v="0"/>
    <n v="153"/>
    <n v="123"/>
    <n v="12"/>
    <n v="0"/>
    <n v="0"/>
    <n v="473"/>
    <n v="279"/>
    <n v="40"/>
    <n v="15"/>
    <n v="18"/>
    <n v="491"/>
    <n v="271"/>
    <n v="78"/>
    <n v="26"/>
    <n v="19"/>
    <n v="24"/>
    <n v="10"/>
    <n v="0"/>
    <n v="1"/>
    <n v="4"/>
    <n v="6"/>
    <n v="6"/>
    <n v="0"/>
    <n v="0"/>
    <n v="0"/>
    <n v="0"/>
    <n v="0"/>
    <n v="0"/>
    <n v="0"/>
    <n v="0"/>
    <n v="0"/>
    <n v="0"/>
    <n v="0"/>
    <n v="0"/>
    <n v="0"/>
    <n v="0"/>
    <n v="0"/>
    <n v="0"/>
    <n v="0"/>
    <n v="0"/>
    <n v="0"/>
    <n v="0"/>
    <n v="0"/>
    <n v="50"/>
    <n v="0"/>
    <n v="138"/>
    <n v="383"/>
    <n v="357"/>
    <n v="18"/>
    <n v="6"/>
    <n v="2240"/>
    <n v="755"/>
    <n v="0"/>
    <n v="151"/>
    <n v="72"/>
    <n v="559"/>
    <n v="1372"/>
  </r>
  <r>
    <x v="0"/>
    <x v="5"/>
    <x v="12"/>
    <x v="1"/>
    <n v="68"/>
    <n v="0"/>
    <n v="0"/>
    <n v="0"/>
    <n v="0"/>
    <n v="37"/>
    <n v="6"/>
    <n v="2"/>
    <n v="7"/>
    <n v="0"/>
    <n v="0"/>
    <n v="0"/>
    <n v="0"/>
    <n v="153"/>
    <n v="123"/>
    <n v="12"/>
    <n v="0"/>
    <n v="0"/>
    <n v="471"/>
    <n v="279"/>
    <n v="40"/>
    <n v="15"/>
    <n v="18"/>
    <n v="491"/>
    <n v="273"/>
    <n v="78"/>
    <n v="26"/>
    <n v="19"/>
    <n v="25"/>
    <n v="11"/>
    <n v="0"/>
    <n v="1"/>
    <n v="4"/>
    <n v="6"/>
    <n v="6"/>
    <n v="0"/>
    <n v="0"/>
    <n v="0"/>
    <n v="0"/>
    <n v="0"/>
    <n v="0"/>
    <n v="0"/>
    <n v="0"/>
    <n v="0"/>
    <n v="0"/>
    <n v="0"/>
    <n v="0"/>
    <n v="0"/>
    <n v="0"/>
    <n v="0"/>
    <n v="0"/>
    <n v="0"/>
    <n v="0"/>
    <n v="0"/>
    <n v="0"/>
    <n v="0"/>
    <n v="50"/>
    <n v="0"/>
    <n v="138"/>
    <n v="382"/>
    <n v="357"/>
    <n v="19"/>
    <n v="6"/>
    <n v="2247"/>
    <n v="771"/>
    <n v="0"/>
    <n v="152"/>
    <n v="73"/>
    <n v="557"/>
    <n v="1381"/>
  </r>
  <r>
    <x v="0"/>
    <x v="5"/>
    <x v="12"/>
    <x v="2"/>
    <n v="68"/>
    <n v="0"/>
    <n v="0"/>
    <n v="0"/>
    <n v="0"/>
    <n v="37"/>
    <n v="6"/>
    <n v="2"/>
    <n v="7"/>
    <n v="0"/>
    <n v="0"/>
    <n v="0"/>
    <n v="0"/>
    <n v="154"/>
    <n v="124"/>
    <n v="12"/>
    <n v="0"/>
    <n v="0"/>
    <n v="468"/>
    <n v="277"/>
    <n v="40"/>
    <n v="14"/>
    <n v="18"/>
    <n v="489"/>
    <n v="271"/>
    <n v="78"/>
    <n v="26"/>
    <n v="19"/>
    <n v="26"/>
    <n v="11"/>
    <n v="0"/>
    <n v="1"/>
    <n v="4"/>
    <n v="6"/>
    <n v="6"/>
    <n v="0"/>
    <n v="0"/>
    <n v="0"/>
    <n v="0"/>
    <n v="0"/>
    <n v="0"/>
    <n v="0"/>
    <n v="0"/>
    <n v="0"/>
    <n v="0"/>
    <n v="0"/>
    <n v="0"/>
    <n v="0"/>
    <n v="0"/>
    <n v="0"/>
    <n v="0"/>
    <n v="0"/>
    <n v="0"/>
    <n v="0"/>
    <n v="0"/>
    <n v="0"/>
    <n v="50"/>
    <n v="0"/>
    <n v="139"/>
    <n v="380"/>
    <n v="355"/>
    <n v="21"/>
    <n v="6"/>
    <n v="2245"/>
    <n v="773"/>
    <n v="0"/>
    <n v="152"/>
    <n v="77"/>
    <n v="556"/>
    <n v="1378"/>
  </r>
  <r>
    <x v="0"/>
    <x v="3"/>
    <x v="13"/>
    <x v="0"/>
    <n v="69"/>
    <n v="1"/>
    <n v="1"/>
    <n v="0"/>
    <n v="0"/>
    <n v="36"/>
    <n v="8"/>
    <n v="2"/>
    <n v="1"/>
    <n v="3"/>
    <n v="1"/>
    <n v="1"/>
    <n v="0"/>
    <n v="289"/>
    <n v="203"/>
    <n v="14"/>
    <n v="10"/>
    <n v="29"/>
    <n v="842"/>
    <n v="411"/>
    <n v="95"/>
    <n v="35"/>
    <n v="45"/>
    <n v="865"/>
    <n v="431"/>
    <n v="58"/>
    <n v="54"/>
    <n v="116"/>
    <n v="100"/>
    <n v="37"/>
    <n v="2"/>
    <n v="4"/>
    <n v="23"/>
    <n v="43"/>
    <n v="35"/>
    <n v="4"/>
    <n v="0"/>
    <n v="0"/>
    <n v="0"/>
    <n v="0"/>
    <n v="0"/>
    <n v="0"/>
    <n v="0"/>
    <n v="0"/>
    <n v="0"/>
    <n v="0"/>
    <n v="0"/>
    <n v="0"/>
    <n v="0"/>
    <n v="0"/>
    <n v="0"/>
    <n v="0"/>
    <n v="0"/>
    <n v="0"/>
    <n v="1"/>
    <n v="0"/>
    <n v="55"/>
    <n v="2"/>
    <n v="231"/>
    <n v="621"/>
    <n v="613"/>
    <n v="62"/>
    <n v="37"/>
    <n v="3383"/>
    <n v="992"/>
    <n v="0"/>
    <n v="124"/>
    <n v="171"/>
    <n v="1061"/>
    <n v="1846"/>
  </r>
  <r>
    <x v="0"/>
    <x v="3"/>
    <x v="13"/>
    <x v="1"/>
    <n v="69"/>
    <n v="1"/>
    <n v="1"/>
    <n v="0"/>
    <n v="0"/>
    <n v="37"/>
    <n v="8"/>
    <n v="2"/>
    <n v="1"/>
    <n v="3"/>
    <n v="1"/>
    <n v="1"/>
    <n v="0"/>
    <n v="291"/>
    <n v="205"/>
    <n v="14"/>
    <n v="10"/>
    <n v="29"/>
    <n v="840"/>
    <n v="417"/>
    <n v="94"/>
    <n v="35"/>
    <n v="45"/>
    <n v="871"/>
    <n v="438"/>
    <n v="58"/>
    <n v="56"/>
    <n v="116"/>
    <n v="101"/>
    <n v="38"/>
    <n v="2"/>
    <n v="5"/>
    <n v="21"/>
    <n v="43"/>
    <n v="35"/>
    <n v="4"/>
    <n v="0"/>
    <n v="0"/>
    <n v="0"/>
    <n v="0"/>
    <n v="0"/>
    <n v="0"/>
    <n v="0"/>
    <n v="0"/>
    <n v="0"/>
    <n v="0"/>
    <n v="0"/>
    <n v="0"/>
    <n v="0"/>
    <n v="0"/>
    <n v="0"/>
    <n v="0"/>
    <n v="0"/>
    <n v="0"/>
    <n v="1"/>
    <n v="0"/>
    <n v="55"/>
    <n v="2"/>
    <n v="233"/>
    <n v="621"/>
    <n v="617"/>
    <n v="64"/>
    <n v="37"/>
    <n v="3393"/>
    <n v="1007"/>
    <n v="0"/>
    <n v="125"/>
    <n v="192"/>
    <n v="1041"/>
    <n v="1859"/>
  </r>
  <r>
    <x v="0"/>
    <x v="3"/>
    <x v="13"/>
    <x v="2"/>
    <n v="70"/>
    <n v="1"/>
    <n v="1"/>
    <n v="0"/>
    <n v="0"/>
    <n v="38"/>
    <n v="8"/>
    <n v="2"/>
    <n v="1"/>
    <n v="3"/>
    <n v="1"/>
    <n v="1"/>
    <n v="0"/>
    <n v="290"/>
    <n v="205"/>
    <n v="13"/>
    <n v="10"/>
    <n v="29"/>
    <n v="838"/>
    <n v="421"/>
    <n v="94"/>
    <n v="35"/>
    <n v="44"/>
    <n v="868"/>
    <n v="437"/>
    <n v="58"/>
    <n v="59"/>
    <n v="113"/>
    <n v="101"/>
    <n v="39"/>
    <n v="2"/>
    <n v="6"/>
    <n v="20"/>
    <n v="44"/>
    <n v="35"/>
    <n v="5"/>
    <n v="0"/>
    <n v="0"/>
    <n v="0"/>
    <n v="0"/>
    <n v="0"/>
    <n v="0"/>
    <n v="0"/>
    <n v="0"/>
    <n v="0"/>
    <n v="0"/>
    <n v="0"/>
    <n v="0"/>
    <n v="0"/>
    <n v="0"/>
    <n v="0"/>
    <n v="0"/>
    <n v="0"/>
    <n v="0"/>
    <n v="1"/>
    <n v="0"/>
    <n v="56"/>
    <n v="2"/>
    <n v="234"/>
    <n v="620"/>
    <n v="616"/>
    <n v="64"/>
    <n v="37"/>
    <n v="3385"/>
    <n v="1015"/>
    <n v="0"/>
    <n v="124"/>
    <n v="216"/>
    <n v="1018"/>
    <n v="1857"/>
  </r>
  <r>
    <x v="0"/>
    <x v="4"/>
    <x v="14"/>
    <x v="0"/>
    <n v="48"/>
    <n v="1"/>
    <n v="1"/>
    <n v="1"/>
    <n v="0"/>
    <n v="27"/>
    <n v="3"/>
    <n v="0"/>
    <n v="1"/>
    <n v="20"/>
    <n v="16"/>
    <n v="2"/>
    <n v="0"/>
    <n v="195"/>
    <n v="130"/>
    <n v="30"/>
    <n v="8"/>
    <n v="2"/>
    <n v="725"/>
    <n v="324"/>
    <n v="70"/>
    <n v="31"/>
    <n v="84"/>
    <n v="642"/>
    <n v="270"/>
    <n v="18"/>
    <n v="18"/>
    <n v="150"/>
    <n v="72"/>
    <n v="25"/>
    <n v="2"/>
    <n v="2"/>
    <n v="13"/>
    <n v="16"/>
    <n v="14"/>
    <n v="2"/>
    <n v="0"/>
    <n v="0"/>
    <n v="0"/>
    <n v="0"/>
    <n v="0"/>
    <n v="0"/>
    <n v="0"/>
    <n v="0"/>
    <n v="0"/>
    <n v="0"/>
    <n v="0"/>
    <n v="0"/>
    <n v="0"/>
    <n v="0"/>
    <n v="0"/>
    <n v="0"/>
    <n v="0"/>
    <n v="0"/>
    <n v="1"/>
    <n v="0"/>
    <n v="42"/>
    <n v="18"/>
    <n v="151"/>
    <n v="515"/>
    <n v="439"/>
    <n v="48"/>
    <n v="14"/>
    <n v="3195"/>
    <n v="679"/>
    <n v="0"/>
    <n v="110"/>
    <n v="141"/>
    <n v="1177"/>
    <n v="1617"/>
  </r>
  <r>
    <x v="0"/>
    <x v="4"/>
    <x v="14"/>
    <x v="1"/>
    <n v="48"/>
    <n v="1"/>
    <n v="1"/>
    <n v="1"/>
    <n v="0"/>
    <n v="27"/>
    <n v="3"/>
    <n v="0"/>
    <n v="1"/>
    <n v="19"/>
    <n v="15"/>
    <n v="2"/>
    <n v="0"/>
    <n v="195"/>
    <n v="130"/>
    <n v="30"/>
    <n v="8"/>
    <n v="2"/>
    <n v="726"/>
    <n v="330"/>
    <n v="70"/>
    <n v="31"/>
    <n v="84"/>
    <n v="644"/>
    <n v="273"/>
    <n v="18"/>
    <n v="19"/>
    <n v="149"/>
    <n v="73"/>
    <n v="27"/>
    <n v="2"/>
    <n v="3"/>
    <n v="13"/>
    <n v="15"/>
    <n v="13"/>
    <n v="2"/>
    <n v="0"/>
    <n v="0"/>
    <n v="0"/>
    <n v="0"/>
    <n v="0"/>
    <n v="0"/>
    <n v="0"/>
    <n v="0"/>
    <n v="0"/>
    <n v="0"/>
    <n v="0"/>
    <n v="0"/>
    <n v="0"/>
    <n v="0"/>
    <n v="0"/>
    <n v="0"/>
    <n v="0"/>
    <n v="0"/>
    <n v="1"/>
    <n v="0"/>
    <n v="42"/>
    <n v="17"/>
    <n v="151"/>
    <n v="518"/>
    <n v="443"/>
    <n v="48"/>
    <n v="13"/>
    <n v="3214"/>
    <n v="693"/>
    <n v="0"/>
    <n v="108"/>
    <n v="146"/>
    <n v="1178"/>
    <n v="1636"/>
  </r>
  <r>
    <x v="0"/>
    <x v="4"/>
    <x v="14"/>
    <x v="2"/>
    <n v="48"/>
    <n v="1"/>
    <n v="1"/>
    <n v="1"/>
    <n v="0"/>
    <n v="27"/>
    <n v="3"/>
    <n v="0"/>
    <n v="1"/>
    <n v="19"/>
    <n v="15"/>
    <n v="2"/>
    <n v="0"/>
    <n v="194"/>
    <n v="130"/>
    <n v="29"/>
    <n v="8"/>
    <n v="2"/>
    <n v="728"/>
    <n v="330"/>
    <n v="70"/>
    <n v="31"/>
    <n v="84"/>
    <n v="644"/>
    <n v="275"/>
    <n v="18"/>
    <n v="19"/>
    <n v="148"/>
    <n v="74"/>
    <n v="27"/>
    <n v="2"/>
    <n v="3"/>
    <n v="14"/>
    <n v="15"/>
    <n v="13"/>
    <n v="2"/>
    <n v="0"/>
    <n v="0"/>
    <n v="0"/>
    <n v="0"/>
    <n v="0"/>
    <n v="0"/>
    <n v="0"/>
    <n v="0"/>
    <n v="0"/>
    <n v="0"/>
    <n v="0"/>
    <n v="0"/>
    <n v="0"/>
    <n v="0"/>
    <n v="0"/>
    <n v="0"/>
    <n v="0"/>
    <n v="0"/>
    <n v="1"/>
    <n v="0"/>
    <n v="42"/>
    <n v="17"/>
    <n v="151"/>
    <n v="520"/>
    <n v="444"/>
    <n v="48"/>
    <n v="13"/>
    <n v="3219"/>
    <n v="703"/>
    <n v="0"/>
    <n v="107"/>
    <n v="147"/>
    <n v="1178"/>
    <n v="1644"/>
  </r>
  <r>
    <x v="0"/>
    <x v="4"/>
    <x v="15"/>
    <x v="0"/>
    <n v="66"/>
    <n v="2"/>
    <n v="2"/>
    <n v="0"/>
    <n v="0"/>
    <n v="44"/>
    <n v="2"/>
    <n v="6"/>
    <n v="3"/>
    <n v="9"/>
    <n v="9"/>
    <n v="0"/>
    <n v="0"/>
    <n v="277"/>
    <n v="243"/>
    <n v="11"/>
    <n v="2"/>
    <n v="3"/>
    <n v="783"/>
    <n v="462"/>
    <n v="22"/>
    <n v="56"/>
    <n v="42"/>
    <n v="627"/>
    <n v="358"/>
    <n v="7"/>
    <n v="33"/>
    <n v="75"/>
    <n v="117"/>
    <n v="39"/>
    <n v="1"/>
    <n v="19"/>
    <n v="12"/>
    <n v="46"/>
    <n v="33"/>
    <n v="1"/>
    <n v="3"/>
    <n v="0"/>
    <n v="0"/>
    <n v="0"/>
    <n v="0"/>
    <n v="0"/>
    <n v="0"/>
    <n v="0"/>
    <n v="0"/>
    <n v="0"/>
    <n v="0"/>
    <n v="0"/>
    <n v="0"/>
    <n v="0"/>
    <n v="0"/>
    <n v="0"/>
    <n v="0"/>
    <n v="0"/>
    <n v="2"/>
    <n v="0"/>
    <n v="54"/>
    <n v="9"/>
    <n v="257"/>
    <n v="630"/>
    <n v="503"/>
    <n v="75"/>
    <n v="40"/>
    <n v="2774"/>
    <n v="942"/>
    <n v="0"/>
    <n v="41"/>
    <n v="256"/>
    <n v="664"/>
    <n v="1674"/>
  </r>
  <r>
    <x v="0"/>
    <x v="4"/>
    <x v="15"/>
    <x v="1"/>
    <n v="66"/>
    <n v="2"/>
    <n v="2"/>
    <n v="0"/>
    <n v="0"/>
    <n v="44"/>
    <n v="2"/>
    <n v="5"/>
    <n v="3"/>
    <n v="9"/>
    <n v="9"/>
    <n v="0"/>
    <n v="0"/>
    <n v="276"/>
    <n v="242"/>
    <n v="11"/>
    <n v="2"/>
    <n v="3"/>
    <n v="785"/>
    <n v="465"/>
    <n v="22"/>
    <n v="56"/>
    <n v="41"/>
    <n v="628"/>
    <n v="361"/>
    <n v="7"/>
    <n v="36"/>
    <n v="72"/>
    <n v="116"/>
    <n v="40"/>
    <n v="1"/>
    <n v="19"/>
    <n v="12"/>
    <n v="46"/>
    <n v="33"/>
    <n v="1"/>
    <n v="3"/>
    <n v="0"/>
    <n v="0"/>
    <n v="0"/>
    <n v="0"/>
    <n v="0"/>
    <n v="0"/>
    <n v="0"/>
    <n v="0"/>
    <n v="0"/>
    <n v="0"/>
    <n v="0"/>
    <n v="0"/>
    <n v="0"/>
    <n v="0"/>
    <n v="0"/>
    <n v="0"/>
    <n v="0"/>
    <n v="2"/>
    <n v="0"/>
    <n v="54"/>
    <n v="9"/>
    <n v="256"/>
    <n v="631"/>
    <n v="504"/>
    <n v="75"/>
    <n v="40"/>
    <n v="2776"/>
    <n v="956"/>
    <n v="0"/>
    <n v="40"/>
    <n v="263"/>
    <n v="652"/>
    <n v="1683"/>
  </r>
  <r>
    <x v="0"/>
    <x v="4"/>
    <x v="15"/>
    <x v="2"/>
    <n v="66"/>
    <n v="2"/>
    <n v="2"/>
    <n v="0"/>
    <n v="0"/>
    <n v="44"/>
    <n v="2"/>
    <n v="5"/>
    <n v="3"/>
    <n v="9"/>
    <n v="9"/>
    <n v="0"/>
    <n v="0"/>
    <n v="277"/>
    <n v="243"/>
    <n v="11"/>
    <n v="2"/>
    <n v="3"/>
    <n v="787"/>
    <n v="467"/>
    <n v="22"/>
    <n v="57"/>
    <n v="41"/>
    <n v="628"/>
    <n v="364"/>
    <n v="7"/>
    <n v="36"/>
    <n v="72"/>
    <n v="117"/>
    <n v="41"/>
    <n v="1"/>
    <n v="19"/>
    <n v="12"/>
    <n v="45"/>
    <n v="33"/>
    <n v="0"/>
    <n v="3"/>
    <n v="0"/>
    <n v="0"/>
    <n v="0"/>
    <n v="0"/>
    <n v="0"/>
    <n v="0"/>
    <n v="0"/>
    <n v="0"/>
    <n v="0"/>
    <n v="0"/>
    <n v="0"/>
    <n v="0"/>
    <n v="0"/>
    <n v="0"/>
    <n v="0"/>
    <n v="0"/>
    <n v="0"/>
    <n v="2"/>
    <n v="0"/>
    <n v="54"/>
    <n v="9"/>
    <n v="257"/>
    <n v="634"/>
    <n v="504"/>
    <n v="77"/>
    <n v="40"/>
    <n v="2777"/>
    <n v="970"/>
    <n v="0"/>
    <n v="40"/>
    <n v="264"/>
    <n v="651"/>
    <n v="1685"/>
  </r>
  <r>
    <x v="0"/>
    <x v="1"/>
    <x v="16"/>
    <x v="0"/>
    <n v="127"/>
    <n v="1"/>
    <n v="0"/>
    <n v="0"/>
    <n v="0"/>
    <n v="89"/>
    <n v="3"/>
    <n v="5"/>
    <n v="4"/>
    <n v="8"/>
    <n v="7"/>
    <n v="0"/>
    <n v="0"/>
    <n v="560"/>
    <n v="441"/>
    <n v="20"/>
    <n v="3"/>
    <n v="65"/>
    <n v="1514"/>
    <n v="873"/>
    <n v="46"/>
    <n v="62"/>
    <n v="162"/>
    <n v="1020"/>
    <n v="533"/>
    <n v="12"/>
    <n v="59"/>
    <n v="265"/>
    <n v="179"/>
    <n v="63"/>
    <n v="1"/>
    <n v="1"/>
    <n v="46"/>
    <n v="21"/>
    <n v="16"/>
    <n v="0"/>
    <n v="0"/>
    <n v="0"/>
    <n v="0"/>
    <n v="0"/>
    <n v="0"/>
    <n v="0"/>
    <n v="0"/>
    <n v="0"/>
    <n v="0"/>
    <n v="0"/>
    <n v="0"/>
    <n v="0"/>
    <n v="0"/>
    <n v="0"/>
    <n v="0"/>
    <n v="0"/>
    <n v="0"/>
    <n v="0"/>
    <n v="0"/>
    <n v="0"/>
    <n v="113"/>
    <n v="8"/>
    <n v="466"/>
    <n v="1180"/>
    <n v="669"/>
    <n v="117"/>
    <n v="20"/>
    <n v="5455"/>
    <n v="1542"/>
    <n v="0"/>
    <n v="67"/>
    <n v="71"/>
    <n v="2464"/>
    <n v="2642"/>
  </r>
  <r>
    <x v="0"/>
    <x v="1"/>
    <x v="16"/>
    <x v="1"/>
    <n v="127"/>
    <n v="1"/>
    <n v="0"/>
    <n v="0"/>
    <n v="0"/>
    <n v="89"/>
    <n v="3"/>
    <n v="5"/>
    <n v="4"/>
    <n v="8"/>
    <n v="7"/>
    <n v="0"/>
    <n v="0"/>
    <n v="561"/>
    <n v="441"/>
    <n v="20"/>
    <n v="3"/>
    <n v="66"/>
    <n v="1512"/>
    <n v="879"/>
    <n v="47"/>
    <n v="60"/>
    <n v="156"/>
    <n v="1021"/>
    <n v="533"/>
    <n v="12"/>
    <n v="59"/>
    <n v="265"/>
    <n v="179"/>
    <n v="64"/>
    <n v="1"/>
    <n v="1"/>
    <n v="46"/>
    <n v="21"/>
    <n v="16"/>
    <n v="0"/>
    <n v="0"/>
    <n v="0"/>
    <n v="0"/>
    <n v="0"/>
    <n v="0"/>
    <n v="0"/>
    <n v="0"/>
    <n v="0"/>
    <n v="0"/>
    <n v="0"/>
    <n v="0"/>
    <n v="0"/>
    <n v="0"/>
    <n v="0"/>
    <n v="0"/>
    <n v="0"/>
    <n v="0"/>
    <n v="0"/>
    <n v="0"/>
    <n v="0"/>
    <n v="113"/>
    <n v="8"/>
    <n v="466"/>
    <n v="1184"/>
    <n v="670"/>
    <n v="117"/>
    <n v="20"/>
    <n v="5466"/>
    <n v="1558"/>
    <n v="0"/>
    <n v="67"/>
    <n v="71"/>
    <n v="2475"/>
    <n v="2643"/>
  </r>
  <r>
    <x v="0"/>
    <x v="1"/>
    <x v="16"/>
    <x v="2"/>
    <m/>
    <m/>
    <m/>
    <m/>
    <m/>
    <m/>
    <m/>
    <m/>
    <m/>
    <m/>
    <m/>
    <m/>
    <m/>
    <n v="10"/>
    <m/>
    <m/>
    <m/>
    <n v="10"/>
    <m/>
    <m/>
    <m/>
    <m/>
    <m/>
    <n v="34"/>
    <m/>
    <m/>
    <m/>
    <n v="34"/>
    <m/>
    <m/>
    <m/>
    <m/>
    <m/>
    <m/>
    <m/>
    <m/>
    <m/>
    <m/>
    <m/>
    <m/>
    <m/>
    <m/>
    <m/>
    <m/>
    <m/>
    <m/>
    <m/>
    <m/>
    <m/>
    <m/>
    <m/>
    <m/>
    <m/>
    <m/>
    <m/>
    <m/>
    <m/>
    <m/>
    <m/>
    <m/>
    <m/>
    <m/>
    <m/>
    <n v="133"/>
    <m/>
    <m/>
    <m/>
    <m/>
    <n v="133"/>
    <m/>
  </r>
  <r>
    <x v="0"/>
    <x v="1"/>
    <x v="17"/>
    <x v="0"/>
    <n v="49"/>
    <n v="1"/>
    <n v="0"/>
    <n v="1"/>
    <n v="1"/>
    <n v="28"/>
    <n v="4"/>
    <n v="2"/>
    <n v="3"/>
    <n v="36"/>
    <n v="30"/>
    <n v="1"/>
    <n v="0"/>
    <n v="120"/>
    <n v="90"/>
    <n v="3"/>
    <n v="3"/>
    <n v="9"/>
    <n v="383"/>
    <n v="177"/>
    <n v="12"/>
    <n v="22"/>
    <n v="67"/>
    <n v="288"/>
    <n v="131"/>
    <n v="2"/>
    <n v="4"/>
    <n v="86"/>
    <n v="52"/>
    <n v="22"/>
    <n v="1"/>
    <n v="3"/>
    <n v="10"/>
    <n v="15"/>
    <n v="12"/>
    <n v="0"/>
    <n v="1"/>
    <n v="0"/>
    <n v="0"/>
    <n v="1"/>
    <n v="0"/>
    <n v="0"/>
    <n v="0"/>
    <n v="0"/>
    <n v="0"/>
    <n v="0"/>
    <n v="0"/>
    <n v="0"/>
    <n v="0"/>
    <n v="0"/>
    <n v="0"/>
    <n v="0"/>
    <n v="0"/>
    <n v="0"/>
    <n v="0"/>
    <n v="1"/>
    <n v="37"/>
    <n v="33"/>
    <n v="103"/>
    <n v="266"/>
    <n v="190"/>
    <n v="35"/>
    <n v="13"/>
    <n v="1607"/>
    <n v="360"/>
    <n v="0"/>
    <n v="14"/>
    <n v="77"/>
    <n v="684"/>
    <n v="758"/>
  </r>
  <r>
    <x v="0"/>
    <x v="1"/>
    <x v="17"/>
    <x v="1"/>
    <n v="50"/>
    <n v="1"/>
    <n v="0"/>
    <n v="1"/>
    <n v="1"/>
    <n v="29"/>
    <n v="4"/>
    <n v="2"/>
    <n v="4"/>
    <n v="36"/>
    <n v="30"/>
    <n v="1"/>
    <n v="0"/>
    <n v="120"/>
    <n v="90"/>
    <n v="3"/>
    <n v="3"/>
    <n v="9"/>
    <n v="384"/>
    <n v="180"/>
    <n v="13"/>
    <n v="22"/>
    <n v="65"/>
    <n v="286"/>
    <n v="131"/>
    <n v="2"/>
    <n v="4"/>
    <n v="86"/>
    <n v="51"/>
    <n v="23"/>
    <n v="0"/>
    <n v="3"/>
    <n v="10"/>
    <n v="15"/>
    <n v="12"/>
    <n v="0"/>
    <n v="1"/>
    <n v="0"/>
    <n v="0"/>
    <n v="1"/>
    <n v="0"/>
    <n v="0"/>
    <n v="0"/>
    <n v="0"/>
    <n v="0"/>
    <n v="0"/>
    <n v="0"/>
    <n v="0"/>
    <n v="0"/>
    <n v="0"/>
    <n v="0"/>
    <n v="0"/>
    <n v="0"/>
    <n v="0"/>
    <n v="0"/>
    <n v="1"/>
    <n v="37"/>
    <n v="33"/>
    <n v="103"/>
    <n v="267"/>
    <n v="188"/>
    <n v="35"/>
    <n v="13"/>
    <n v="1607"/>
    <n v="366"/>
    <n v="0"/>
    <n v="13"/>
    <n v="76"/>
    <n v="685"/>
    <n v="759"/>
  </r>
  <r>
    <x v="0"/>
    <x v="1"/>
    <x v="17"/>
    <x v="2"/>
    <n v="50"/>
    <n v="1"/>
    <n v="0"/>
    <n v="1"/>
    <n v="1"/>
    <n v="29"/>
    <n v="4"/>
    <n v="2"/>
    <n v="4"/>
    <n v="36"/>
    <n v="30"/>
    <n v="1"/>
    <n v="0"/>
    <n v="120"/>
    <n v="90"/>
    <n v="3"/>
    <n v="3"/>
    <n v="9"/>
    <n v="381"/>
    <n v="181"/>
    <n v="12"/>
    <n v="22"/>
    <n v="65"/>
    <n v="289"/>
    <n v="132"/>
    <n v="2"/>
    <n v="4"/>
    <n v="88"/>
    <n v="51"/>
    <n v="23"/>
    <n v="0"/>
    <n v="3"/>
    <n v="10"/>
    <n v="15"/>
    <n v="12"/>
    <n v="0"/>
    <n v="1"/>
    <n v="0"/>
    <n v="0"/>
    <n v="1"/>
    <n v="0"/>
    <n v="0"/>
    <n v="0"/>
    <n v="0"/>
    <n v="0"/>
    <n v="0"/>
    <n v="0"/>
    <n v="0"/>
    <n v="0"/>
    <n v="0"/>
    <n v="0"/>
    <n v="0"/>
    <n v="0"/>
    <n v="0"/>
    <n v="0"/>
    <n v="1"/>
    <n v="37"/>
    <n v="33"/>
    <n v="103"/>
    <n v="266"/>
    <n v="189"/>
    <n v="35"/>
    <n v="13"/>
    <n v="1620"/>
    <n v="368"/>
    <n v="0"/>
    <n v="14"/>
    <n v="76"/>
    <n v="694"/>
    <n v="764"/>
  </r>
  <r>
    <x v="0"/>
    <x v="1"/>
    <x v="17"/>
    <x v="2"/>
    <m/>
    <m/>
    <m/>
    <m/>
    <m/>
    <m/>
    <m/>
    <m/>
    <m/>
    <m/>
    <m/>
    <m/>
    <m/>
    <m/>
    <m/>
    <m/>
    <m/>
    <m/>
    <n v="1"/>
    <m/>
    <m/>
    <m/>
    <n v="1"/>
    <m/>
    <m/>
    <m/>
    <m/>
    <m/>
    <m/>
    <m/>
    <m/>
    <m/>
    <m/>
    <m/>
    <m/>
    <m/>
    <m/>
    <m/>
    <m/>
    <m/>
    <m/>
    <m/>
    <m/>
    <m/>
    <m/>
    <m/>
    <m/>
    <m/>
    <m/>
    <m/>
    <m/>
    <m/>
    <m/>
    <m/>
    <m/>
    <m/>
    <m/>
    <m/>
    <m/>
    <m/>
    <m/>
    <m/>
    <m/>
    <m/>
    <m/>
    <m/>
    <m/>
    <m/>
    <m/>
    <m/>
  </r>
  <r>
    <x v="0"/>
    <x v="5"/>
    <x v="18"/>
    <x v="0"/>
    <n v="64"/>
    <n v="3"/>
    <n v="1"/>
    <n v="0"/>
    <n v="0"/>
    <n v="37"/>
    <n v="1"/>
    <n v="10"/>
    <n v="3"/>
    <n v="3"/>
    <n v="2"/>
    <n v="0"/>
    <n v="0"/>
    <n v="274"/>
    <n v="232"/>
    <n v="3"/>
    <n v="18"/>
    <n v="1"/>
    <n v="792"/>
    <n v="428"/>
    <n v="7"/>
    <n v="86"/>
    <n v="31"/>
    <n v="659"/>
    <n v="355"/>
    <n v="1"/>
    <n v="64"/>
    <n v="90"/>
    <n v="87"/>
    <n v="38"/>
    <n v="0"/>
    <n v="18"/>
    <n v="5"/>
    <n v="62"/>
    <n v="50"/>
    <n v="2"/>
    <n v="3"/>
    <n v="0"/>
    <n v="0"/>
    <n v="0"/>
    <n v="1"/>
    <n v="0"/>
    <n v="0"/>
    <n v="0"/>
    <n v="0"/>
    <n v="0"/>
    <n v="0"/>
    <n v="0"/>
    <n v="0"/>
    <n v="0"/>
    <n v="1"/>
    <n v="0"/>
    <n v="0"/>
    <n v="0"/>
    <n v="2"/>
    <n v="0"/>
    <n v="47"/>
    <n v="3"/>
    <n v="250"/>
    <n v="644"/>
    <n v="486"/>
    <n v="59"/>
    <n v="57"/>
    <n v="3019"/>
    <n v="943"/>
    <n v="0"/>
    <n v="1"/>
    <n v="460"/>
    <n v="650"/>
    <n v="1764"/>
  </r>
  <r>
    <x v="0"/>
    <x v="5"/>
    <x v="18"/>
    <x v="1"/>
    <n v="64"/>
    <n v="3"/>
    <n v="1"/>
    <n v="0"/>
    <n v="0"/>
    <n v="39"/>
    <n v="1"/>
    <n v="10"/>
    <n v="3"/>
    <n v="3"/>
    <n v="2"/>
    <n v="0"/>
    <n v="0"/>
    <n v="276"/>
    <n v="232"/>
    <n v="3"/>
    <n v="18"/>
    <n v="3"/>
    <n v="793"/>
    <n v="432"/>
    <n v="7"/>
    <n v="86"/>
    <n v="31"/>
    <n v="660"/>
    <n v="356"/>
    <n v="1"/>
    <n v="65"/>
    <n v="91"/>
    <n v="87"/>
    <n v="39"/>
    <n v="0"/>
    <n v="17"/>
    <n v="4"/>
    <n v="61"/>
    <n v="50"/>
    <n v="1"/>
    <n v="3"/>
    <n v="0"/>
    <n v="0"/>
    <n v="0"/>
    <n v="1"/>
    <n v="0"/>
    <n v="0"/>
    <n v="0"/>
    <n v="0"/>
    <n v="0"/>
    <n v="0"/>
    <n v="0"/>
    <n v="0"/>
    <n v="0"/>
    <n v="1"/>
    <n v="0"/>
    <n v="0"/>
    <n v="0"/>
    <n v="2"/>
    <n v="0"/>
    <n v="47"/>
    <n v="3"/>
    <n v="250"/>
    <n v="646"/>
    <n v="485"/>
    <n v="59"/>
    <n v="57"/>
    <n v="3034"/>
    <n v="958"/>
    <n v="0"/>
    <n v="1"/>
    <n v="465"/>
    <n v="654"/>
    <n v="1767"/>
  </r>
  <r>
    <x v="0"/>
    <x v="5"/>
    <x v="18"/>
    <x v="2"/>
    <n v="65"/>
    <n v="3"/>
    <n v="1"/>
    <n v="0"/>
    <n v="0"/>
    <n v="40"/>
    <n v="1"/>
    <n v="10"/>
    <n v="3"/>
    <n v="3"/>
    <n v="2"/>
    <n v="0"/>
    <n v="0"/>
    <n v="275"/>
    <n v="234"/>
    <n v="3"/>
    <n v="18"/>
    <n v="1"/>
    <n v="788"/>
    <n v="433"/>
    <n v="7"/>
    <n v="85"/>
    <n v="30"/>
    <n v="665"/>
    <n v="361"/>
    <n v="1"/>
    <n v="67"/>
    <n v="90"/>
    <n v="93"/>
    <n v="44"/>
    <n v="0"/>
    <n v="17"/>
    <n v="4"/>
    <n v="60"/>
    <n v="50"/>
    <n v="1"/>
    <n v="2"/>
    <n v="0"/>
    <n v="0"/>
    <n v="0"/>
    <n v="1"/>
    <n v="0"/>
    <n v="0"/>
    <n v="0"/>
    <n v="0"/>
    <n v="0"/>
    <n v="0"/>
    <n v="0"/>
    <n v="0"/>
    <n v="0"/>
    <n v="1"/>
    <n v="0"/>
    <n v="0"/>
    <n v="0"/>
    <n v="2"/>
    <n v="0"/>
    <n v="48"/>
    <n v="3"/>
    <n v="252"/>
    <n v="643"/>
    <n v="489"/>
    <n v="65"/>
    <n v="57"/>
    <n v="3027"/>
    <n v="972"/>
    <n v="0"/>
    <n v="1"/>
    <n v="472"/>
    <n v="635"/>
    <n v="1774"/>
  </r>
  <r>
    <x v="0"/>
    <x v="5"/>
    <x v="19"/>
    <x v="0"/>
    <n v="134"/>
    <n v="1"/>
    <n v="0"/>
    <n v="1"/>
    <n v="1"/>
    <n v="77"/>
    <n v="2"/>
    <n v="9"/>
    <n v="15"/>
    <n v="19"/>
    <n v="17"/>
    <n v="1"/>
    <n v="0"/>
    <n v="701"/>
    <n v="553"/>
    <n v="17"/>
    <n v="56"/>
    <n v="7"/>
    <n v="1402"/>
    <n v="772"/>
    <n v="23"/>
    <n v="27"/>
    <n v="200"/>
    <n v="1149"/>
    <n v="622"/>
    <n v="3"/>
    <n v="11"/>
    <n v="259"/>
    <n v="144"/>
    <n v="37"/>
    <n v="0"/>
    <n v="1"/>
    <n v="43"/>
    <n v="63"/>
    <n v="40"/>
    <n v="1"/>
    <n v="1"/>
    <n v="1"/>
    <n v="0"/>
    <n v="0"/>
    <n v="0"/>
    <n v="0"/>
    <n v="0"/>
    <n v="0"/>
    <n v="0"/>
    <n v="0"/>
    <n v="0"/>
    <n v="0"/>
    <n v="0"/>
    <n v="0"/>
    <n v="0"/>
    <n v="0"/>
    <n v="0"/>
    <n v="0"/>
    <n v="1"/>
    <n v="1"/>
    <n v="105"/>
    <n v="18"/>
    <n v="606"/>
    <n v="1101"/>
    <n v="845"/>
    <n v="89"/>
    <n v="57"/>
    <n v="5076"/>
    <n v="1617"/>
    <n v="0"/>
    <n v="10"/>
    <n v="58"/>
    <n v="1671"/>
    <n v="3066"/>
  </r>
  <r>
    <x v="0"/>
    <x v="5"/>
    <x v="19"/>
    <x v="1"/>
    <n v="134"/>
    <n v="1"/>
    <n v="0"/>
    <n v="1"/>
    <n v="1"/>
    <n v="77"/>
    <n v="2"/>
    <n v="9"/>
    <n v="15"/>
    <n v="19"/>
    <n v="17"/>
    <n v="1"/>
    <n v="0"/>
    <n v="701"/>
    <n v="554"/>
    <n v="17"/>
    <n v="56"/>
    <n v="6"/>
    <n v="1410"/>
    <n v="783"/>
    <n v="23"/>
    <n v="27"/>
    <n v="199"/>
    <n v="1148"/>
    <n v="624"/>
    <n v="3"/>
    <n v="11"/>
    <n v="263"/>
    <n v="143"/>
    <n v="40"/>
    <n v="0"/>
    <n v="1"/>
    <n v="43"/>
    <n v="65"/>
    <n v="41"/>
    <n v="1"/>
    <n v="1"/>
    <n v="1"/>
    <n v="0"/>
    <n v="0"/>
    <n v="0"/>
    <n v="0"/>
    <n v="0"/>
    <n v="0"/>
    <n v="0"/>
    <n v="0"/>
    <n v="0"/>
    <n v="0"/>
    <n v="0"/>
    <n v="0"/>
    <n v="0"/>
    <n v="0"/>
    <n v="0"/>
    <n v="0"/>
    <n v="1"/>
    <n v="1"/>
    <n v="106"/>
    <n v="18"/>
    <n v="608"/>
    <n v="1109"/>
    <n v="842"/>
    <n v="89"/>
    <n v="59"/>
    <n v="5084"/>
    <n v="1642"/>
    <n v="0"/>
    <n v="10"/>
    <n v="58"/>
    <n v="1670"/>
    <n v="3081"/>
  </r>
  <r>
    <x v="0"/>
    <x v="5"/>
    <x v="19"/>
    <x v="2"/>
    <m/>
    <m/>
    <m/>
    <m/>
    <m/>
    <m/>
    <m/>
    <m/>
    <m/>
    <m/>
    <m/>
    <m/>
    <m/>
    <m/>
    <m/>
    <m/>
    <m/>
    <m/>
    <n v="1"/>
    <m/>
    <m/>
    <m/>
    <n v="1"/>
    <m/>
    <m/>
    <m/>
    <m/>
    <m/>
    <m/>
    <m/>
    <m/>
    <m/>
    <m/>
    <m/>
    <m/>
    <m/>
    <m/>
    <m/>
    <m/>
    <m/>
    <m/>
    <m/>
    <m/>
    <m/>
    <m/>
    <m/>
    <m/>
    <m/>
    <m/>
    <m/>
    <m/>
    <m/>
    <m/>
    <m/>
    <m/>
    <m/>
    <m/>
    <m/>
    <m/>
    <m/>
    <m/>
    <m/>
    <m/>
    <m/>
    <m/>
    <m/>
    <m/>
    <m/>
    <m/>
    <m/>
  </r>
  <r>
    <x v="0"/>
    <x v="5"/>
    <x v="19"/>
    <x v="2"/>
    <n v="133"/>
    <n v="1"/>
    <n v="0"/>
    <n v="1"/>
    <n v="1"/>
    <n v="76"/>
    <n v="2"/>
    <n v="9"/>
    <n v="15"/>
    <n v="19"/>
    <n v="16"/>
    <n v="1"/>
    <n v="0"/>
    <n v="702"/>
    <n v="554"/>
    <n v="17"/>
    <n v="56"/>
    <n v="7"/>
    <n v="1416"/>
    <n v="789"/>
    <n v="23"/>
    <n v="27"/>
    <n v="203"/>
    <n v="1148"/>
    <n v="624"/>
    <n v="2"/>
    <n v="12"/>
    <n v="263"/>
    <n v="145"/>
    <n v="40"/>
    <n v="0"/>
    <n v="1"/>
    <n v="43"/>
    <n v="64"/>
    <n v="40"/>
    <n v="1"/>
    <n v="1"/>
    <n v="1"/>
    <n v="0"/>
    <n v="0"/>
    <n v="0"/>
    <n v="0"/>
    <n v="0"/>
    <n v="0"/>
    <n v="0"/>
    <n v="0"/>
    <n v="0"/>
    <n v="0"/>
    <n v="1"/>
    <n v="0"/>
    <n v="0"/>
    <n v="0"/>
    <n v="0"/>
    <n v="0"/>
    <n v="1"/>
    <n v="1"/>
    <n v="105"/>
    <n v="17"/>
    <n v="608"/>
    <n v="1112"/>
    <n v="843"/>
    <n v="91"/>
    <n v="58"/>
    <n v="5076"/>
    <n v="1648"/>
    <n v="0"/>
    <n v="9"/>
    <n v="59"/>
    <n v="1663"/>
    <n v="3081"/>
  </r>
  <r>
    <x v="0"/>
    <x v="2"/>
    <x v="20"/>
    <x v="0"/>
    <n v="68"/>
    <n v="7"/>
    <n v="5"/>
    <n v="0"/>
    <n v="0"/>
    <n v="43"/>
    <n v="0"/>
    <n v="2"/>
    <n v="2"/>
    <n v="19"/>
    <n v="9"/>
    <n v="0"/>
    <n v="0"/>
    <n v="268"/>
    <n v="217"/>
    <n v="18"/>
    <n v="7"/>
    <n v="0"/>
    <n v="683"/>
    <n v="338"/>
    <n v="13"/>
    <n v="64"/>
    <n v="41"/>
    <n v="551"/>
    <n v="302"/>
    <n v="16"/>
    <n v="74"/>
    <n v="26"/>
    <n v="81"/>
    <n v="30"/>
    <n v="0"/>
    <n v="9"/>
    <n v="4"/>
    <n v="56"/>
    <n v="43"/>
    <n v="2"/>
    <n v="2"/>
    <n v="0"/>
    <n v="0"/>
    <n v="0"/>
    <n v="0"/>
    <n v="0"/>
    <n v="0"/>
    <n v="0"/>
    <n v="0"/>
    <n v="0"/>
    <n v="0"/>
    <n v="0"/>
    <n v="0"/>
    <n v="0"/>
    <n v="0"/>
    <n v="0"/>
    <n v="0"/>
    <n v="0"/>
    <n v="6"/>
    <n v="0"/>
    <n v="61"/>
    <n v="17"/>
    <n v="238"/>
    <n v="531"/>
    <n v="424"/>
    <n v="62"/>
    <n v="52"/>
    <n v="2674"/>
    <n v="820"/>
    <n v="0"/>
    <n v="29"/>
    <n v="376"/>
    <n v="479"/>
    <n v="1625"/>
  </r>
  <r>
    <x v="0"/>
    <x v="2"/>
    <x v="20"/>
    <x v="1"/>
    <n v="68"/>
    <n v="7"/>
    <n v="5"/>
    <n v="0"/>
    <n v="0"/>
    <n v="44"/>
    <n v="0"/>
    <n v="2"/>
    <n v="2"/>
    <n v="19"/>
    <n v="9"/>
    <n v="0"/>
    <n v="0"/>
    <n v="268"/>
    <n v="217"/>
    <n v="18"/>
    <n v="7"/>
    <n v="0"/>
    <n v="681"/>
    <n v="344"/>
    <n v="13"/>
    <n v="63"/>
    <n v="41"/>
    <n v="552"/>
    <n v="306"/>
    <n v="16"/>
    <n v="73"/>
    <n v="26"/>
    <n v="80"/>
    <n v="30"/>
    <n v="0"/>
    <n v="9"/>
    <n v="4"/>
    <n v="55"/>
    <n v="42"/>
    <n v="2"/>
    <n v="2"/>
    <n v="0"/>
    <n v="0"/>
    <n v="0"/>
    <n v="0"/>
    <n v="0"/>
    <n v="0"/>
    <n v="0"/>
    <n v="0"/>
    <n v="0"/>
    <n v="0"/>
    <n v="0"/>
    <n v="0"/>
    <n v="0"/>
    <n v="0"/>
    <n v="0"/>
    <n v="0"/>
    <n v="0"/>
    <n v="6"/>
    <n v="0"/>
    <n v="61"/>
    <n v="17"/>
    <n v="238"/>
    <n v="532"/>
    <n v="425"/>
    <n v="61"/>
    <n v="51"/>
    <n v="2682"/>
    <n v="836"/>
    <n v="0"/>
    <n v="29"/>
    <n v="375"/>
    <n v="485"/>
    <n v="1630"/>
  </r>
  <r>
    <x v="0"/>
    <x v="2"/>
    <x v="20"/>
    <x v="2"/>
    <n v="68"/>
    <n v="7"/>
    <n v="5"/>
    <n v="0"/>
    <n v="0"/>
    <n v="44"/>
    <n v="0"/>
    <n v="2"/>
    <n v="2"/>
    <n v="19"/>
    <n v="9"/>
    <n v="0"/>
    <n v="0"/>
    <n v="269"/>
    <n v="218"/>
    <n v="18"/>
    <n v="7"/>
    <n v="0"/>
    <n v="689"/>
    <n v="347"/>
    <n v="13"/>
    <n v="64"/>
    <n v="44"/>
    <n v="553"/>
    <n v="309"/>
    <n v="16"/>
    <n v="73"/>
    <n v="26"/>
    <n v="80"/>
    <n v="31"/>
    <n v="0"/>
    <n v="8"/>
    <n v="4"/>
    <n v="52"/>
    <n v="40"/>
    <n v="2"/>
    <n v="2"/>
    <n v="0"/>
    <n v="0"/>
    <n v="0"/>
    <n v="0"/>
    <n v="0"/>
    <n v="0"/>
    <n v="0"/>
    <n v="0"/>
    <n v="0"/>
    <n v="0"/>
    <n v="0"/>
    <n v="0"/>
    <n v="0"/>
    <n v="0"/>
    <n v="0"/>
    <n v="0"/>
    <n v="0"/>
    <n v="6"/>
    <n v="0"/>
    <n v="61"/>
    <n v="17"/>
    <n v="239"/>
    <n v="535"/>
    <n v="427"/>
    <n v="62"/>
    <n v="48"/>
    <n v="2678"/>
    <n v="845"/>
    <n v="0"/>
    <n v="29"/>
    <n v="371"/>
    <n v="481"/>
    <n v="1638"/>
  </r>
  <r>
    <x v="0"/>
    <x v="5"/>
    <x v="21"/>
    <x v="0"/>
    <n v="32"/>
    <n v="0"/>
    <n v="0"/>
    <n v="0"/>
    <n v="0"/>
    <n v="20"/>
    <n v="3"/>
    <n v="2"/>
    <n v="0"/>
    <n v="1"/>
    <n v="0"/>
    <n v="1"/>
    <n v="0"/>
    <n v="205"/>
    <n v="168"/>
    <n v="17"/>
    <n v="2"/>
    <n v="2"/>
    <n v="534"/>
    <n v="285"/>
    <n v="19"/>
    <n v="46"/>
    <n v="28"/>
    <n v="535"/>
    <n v="295"/>
    <n v="5"/>
    <n v="52"/>
    <n v="41"/>
    <n v="79"/>
    <n v="22"/>
    <n v="1"/>
    <n v="13"/>
    <n v="9"/>
    <n v="12"/>
    <n v="9"/>
    <n v="0"/>
    <n v="0"/>
    <n v="0"/>
    <n v="0"/>
    <n v="0"/>
    <n v="0"/>
    <n v="0"/>
    <n v="0"/>
    <n v="0"/>
    <n v="0"/>
    <n v="0"/>
    <n v="0"/>
    <n v="0"/>
    <n v="0"/>
    <n v="0"/>
    <n v="1"/>
    <n v="0"/>
    <n v="0"/>
    <n v="0"/>
    <n v="0"/>
    <n v="0"/>
    <n v="26"/>
    <n v="0"/>
    <n v="182"/>
    <n v="421"/>
    <n v="423"/>
    <n v="51"/>
    <n v="12"/>
    <n v="2261"/>
    <n v="710"/>
    <n v="0"/>
    <n v="22"/>
    <n v="271"/>
    <n v="443"/>
    <n v="1404"/>
  </r>
  <r>
    <x v="0"/>
    <x v="5"/>
    <x v="21"/>
    <x v="1"/>
    <n v="31"/>
    <n v="0"/>
    <n v="0"/>
    <n v="0"/>
    <n v="0"/>
    <n v="19"/>
    <n v="3"/>
    <n v="2"/>
    <n v="0"/>
    <n v="1"/>
    <n v="0"/>
    <n v="1"/>
    <n v="0"/>
    <n v="205"/>
    <n v="168"/>
    <n v="17"/>
    <n v="2"/>
    <n v="2"/>
    <n v="537"/>
    <n v="286"/>
    <n v="19"/>
    <n v="47"/>
    <n v="29"/>
    <n v="534"/>
    <n v="297"/>
    <n v="5"/>
    <n v="52"/>
    <n v="41"/>
    <n v="81"/>
    <n v="23"/>
    <n v="1"/>
    <n v="13"/>
    <n v="10"/>
    <n v="12"/>
    <n v="9"/>
    <n v="0"/>
    <n v="0"/>
    <n v="0"/>
    <n v="0"/>
    <n v="0"/>
    <n v="0"/>
    <n v="0"/>
    <n v="0"/>
    <n v="0"/>
    <n v="0"/>
    <n v="0"/>
    <n v="0"/>
    <n v="0"/>
    <n v="0"/>
    <n v="0"/>
    <n v="1"/>
    <n v="0"/>
    <n v="0"/>
    <n v="0"/>
    <n v="0"/>
    <n v="0"/>
    <n v="25"/>
    <n v="0"/>
    <n v="182"/>
    <n v="422"/>
    <n v="422"/>
    <n v="52"/>
    <n v="12"/>
    <n v="2260"/>
    <n v="720"/>
    <n v="0"/>
    <n v="22"/>
    <n v="273"/>
    <n v="443"/>
    <n v="1402"/>
  </r>
  <r>
    <x v="0"/>
    <x v="5"/>
    <x v="21"/>
    <x v="2"/>
    <m/>
    <m/>
    <m/>
    <m/>
    <m/>
    <m/>
    <m/>
    <m/>
    <m/>
    <m/>
    <m/>
    <m/>
    <m/>
    <m/>
    <m/>
    <m/>
    <m/>
    <m/>
    <n v="1"/>
    <m/>
    <m/>
    <m/>
    <m/>
    <n v="1"/>
    <m/>
    <n v="1"/>
    <m/>
    <m/>
    <n v="1"/>
    <m/>
    <m/>
    <m/>
    <n v="1"/>
    <m/>
    <m/>
    <m/>
    <m/>
    <m/>
    <m/>
    <m/>
    <m/>
    <m/>
    <m/>
    <m/>
    <m/>
    <m/>
    <m/>
    <m/>
    <m/>
    <m/>
    <m/>
    <m/>
    <m/>
    <m/>
    <m/>
    <m/>
    <m/>
    <m/>
    <m/>
    <n v="1"/>
    <m/>
    <m/>
    <m/>
    <n v="3"/>
    <m/>
    <m/>
    <n v="1"/>
    <m/>
    <n v="2"/>
    <m/>
  </r>
  <r>
    <x v="0"/>
    <x v="5"/>
    <x v="21"/>
    <x v="2"/>
    <n v="31"/>
    <n v="0"/>
    <n v="0"/>
    <n v="0"/>
    <n v="0"/>
    <n v="19"/>
    <n v="3"/>
    <n v="2"/>
    <n v="0"/>
    <n v="1"/>
    <n v="0"/>
    <n v="1"/>
    <n v="0"/>
    <n v="205"/>
    <n v="168"/>
    <n v="17"/>
    <n v="2"/>
    <n v="2"/>
    <n v="537"/>
    <n v="286"/>
    <n v="19"/>
    <n v="47"/>
    <n v="29"/>
    <n v="538"/>
    <n v="303"/>
    <n v="5"/>
    <n v="52"/>
    <n v="40"/>
    <n v="81"/>
    <n v="24"/>
    <n v="1"/>
    <n v="13"/>
    <n v="10"/>
    <n v="12"/>
    <n v="9"/>
    <n v="0"/>
    <n v="0"/>
    <n v="0"/>
    <n v="0"/>
    <n v="0"/>
    <n v="0"/>
    <n v="0"/>
    <n v="0"/>
    <n v="0"/>
    <n v="0"/>
    <n v="0"/>
    <n v="0"/>
    <n v="0"/>
    <n v="0"/>
    <n v="0"/>
    <n v="1"/>
    <n v="0"/>
    <n v="0"/>
    <n v="0"/>
    <n v="0"/>
    <n v="0"/>
    <n v="25"/>
    <n v="0"/>
    <n v="182"/>
    <n v="421"/>
    <n v="427"/>
    <n v="51"/>
    <n v="12"/>
    <n v="2268"/>
    <n v="734"/>
    <n v="0"/>
    <n v="23"/>
    <n v="270"/>
    <n v="442"/>
    <n v="1412"/>
  </r>
  <r>
    <x v="0"/>
    <x v="4"/>
    <x v="22"/>
    <x v="0"/>
    <n v="66"/>
    <n v="2"/>
    <n v="1"/>
    <n v="0"/>
    <n v="0"/>
    <n v="43"/>
    <n v="0"/>
    <n v="6"/>
    <n v="3"/>
    <n v="0"/>
    <n v="0"/>
    <n v="0"/>
    <n v="0"/>
    <n v="299"/>
    <n v="250"/>
    <n v="5"/>
    <n v="9"/>
    <n v="4"/>
    <n v="747"/>
    <n v="402"/>
    <n v="8"/>
    <n v="24"/>
    <n v="86"/>
    <n v="633"/>
    <n v="385"/>
    <n v="0"/>
    <n v="0"/>
    <n v="100"/>
    <n v="69"/>
    <n v="30"/>
    <n v="0"/>
    <n v="1"/>
    <n v="10"/>
    <n v="20"/>
    <n v="12"/>
    <n v="0"/>
    <n v="0"/>
    <n v="0"/>
    <n v="0"/>
    <n v="0"/>
    <n v="0"/>
    <n v="0"/>
    <n v="0"/>
    <n v="0"/>
    <n v="0"/>
    <n v="0"/>
    <n v="0"/>
    <n v="0"/>
    <n v="0"/>
    <n v="0"/>
    <n v="0"/>
    <n v="0"/>
    <n v="0"/>
    <n v="0"/>
    <n v="2"/>
    <n v="0"/>
    <n v="54"/>
    <n v="0"/>
    <n v="276"/>
    <n v="601"/>
    <n v="519"/>
    <n v="57"/>
    <n v="19"/>
    <n v="2757"/>
    <n v="945"/>
    <n v="0"/>
    <n v="5"/>
    <n v="39"/>
    <n v="834"/>
    <n v="1733"/>
  </r>
  <r>
    <x v="0"/>
    <x v="4"/>
    <x v="22"/>
    <x v="1"/>
    <n v="65"/>
    <n v="2"/>
    <n v="1"/>
    <n v="0"/>
    <n v="0"/>
    <n v="44"/>
    <n v="0"/>
    <n v="6"/>
    <n v="3"/>
    <n v="0"/>
    <n v="0"/>
    <n v="0"/>
    <n v="0"/>
    <n v="299"/>
    <n v="251"/>
    <n v="5"/>
    <n v="9"/>
    <n v="4"/>
    <n v="751"/>
    <n v="406"/>
    <n v="8"/>
    <n v="24"/>
    <n v="87"/>
    <n v="634"/>
    <n v="388"/>
    <n v="0"/>
    <n v="0"/>
    <n v="101"/>
    <n v="70"/>
    <n v="31"/>
    <n v="0"/>
    <n v="1"/>
    <n v="10"/>
    <n v="20"/>
    <n v="12"/>
    <n v="0"/>
    <n v="0"/>
    <n v="0"/>
    <n v="0"/>
    <n v="0"/>
    <n v="0"/>
    <n v="0"/>
    <n v="0"/>
    <n v="0"/>
    <n v="0"/>
    <n v="0"/>
    <n v="0"/>
    <n v="0"/>
    <n v="0"/>
    <n v="0"/>
    <n v="0"/>
    <n v="0"/>
    <n v="0"/>
    <n v="0"/>
    <n v="2"/>
    <n v="0"/>
    <n v="54"/>
    <n v="0"/>
    <n v="276"/>
    <n v="604"/>
    <n v="519"/>
    <n v="58"/>
    <n v="19"/>
    <n v="2751"/>
    <n v="965"/>
    <n v="0"/>
    <n v="5"/>
    <n v="39"/>
    <n v="827"/>
    <n v="1737"/>
  </r>
  <r>
    <x v="0"/>
    <x v="4"/>
    <x v="22"/>
    <x v="2"/>
    <n v="64"/>
    <n v="2"/>
    <n v="1"/>
    <n v="0"/>
    <n v="0"/>
    <n v="44"/>
    <n v="0"/>
    <n v="6"/>
    <n v="3"/>
    <n v="0"/>
    <n v="0"/>
    <n v="0"/>
    <n v="0"/>
    <n v="302"/>
    <n v="254"/>
    <n v="5"/>
    <n v="9"/>
    <n v="4"/>
    <n v="757"/>
    <n v="412"/>
    <n v="7"/>
    <n v="25"/>
    <n v="86"/>
    <n v="637"/>
    <n v="389"/>
    <n v="0"/>
    <n v="0"/>
    <n v="104"/>
    <n v="70"/>
    <n v="33"/>
    <n v="0"/>
    <n v="1"/>
    <n v="10"/>
    <n v="20"/>
    <n v="12"/>
    <n v="0"/>
    <n v="0"/>
    <n v="0"/>
    <n v="0"/>
    <n v="0"/>
    <n v="0"/>
    <n v="0"/>
    <n v="0"/>
    <n v="0"/>
    <n v="0"/>
    <n v="0"/>
    <n v="0"/>
    <n v="0"/>
    <n v="0"/>
    <n v="0"/>
    <n v="0"/>
    <n v="0"/>
    <n v="0"/>
    <n v="0"/>
    <n v="2"/>
    <n v="0"/>
    <n v="54"/>
    <n v="0"/>
    <n v="278"/>
    <n v="612"/>
    <n v="520"/>
    <n v="58"/>
    <n v="19"/>
    <n v="2763"/>
    <n v="981"/>
    <n v="0"/>
    <n v="5"/>
    <n v="39"/>
    <n v="829"/>
    <n v="1750"/>
  </r>
  <r>
    <x v="0"/>
    <x v="3"/>
    <x v="23"/>
    <x v="0"/>
    <n v="162"/>
    <n v="3"/>
    <n v="2"/>
    <n v="4"/>
    <n v="3"/>
    <n v="85"/>
    <n v="7"/>
    <n v="18"/>
    <n v="2"/>
    <n v="110"/>
    <n v="61"/>
    <n v="2"/>
    <n v="5"/>
    <n v="319"/>
    <n v="189"/>
    <n v="36"/>
    <n v="30"/>
    <n v="4"/>
    <n v="2497"/>
    <n v="1128"/>
    <n v="124"/>
    <n v="392"/>
    <n v="53"/>
    <n v="1748"/>
    <n v="691"/>
    <n v="146"/>
    <n v="400"/>
    <n v="25"/>
    <n v="229"/>
    <n v="89"/>
    <n v="14"/>
    <n v="35"/>
    <n v="5"/>
    <n v="58"/>
    <n v="24"/>
    <n v="8"/>
    <n v="2"/>
    <n v="1"/>
    <n v="0"/>
    <n v="0"/>
    <n v="0"/>
    <n v="0"/>
    <n v="0"/>
    <n v="0"/>
    <n v="0"/>
    <n v="0"/>
    <n v="0"/>
    <n v="0"/>
    <n v="2"/>
    <n v="0"/>
    <n v="0"/>
    <n v="0"/>
    <n v="0"/>
    <n v="0"/>
    <n v="3"/>
    <n v="4"/>
    <n v="127"/>
    <n v="96"/>
    <n v="238"/>
    <n v="1794"/>
    <n v="1117"/>
    <n v="159"/>
    <n v="44"/>
    <n v="11492"/>
    <n v="2738"/>
    <n v="0"/>
    <n v="632"/>
    <n v="3899"/>
    <n v="320"/>
    <n v="6016"/>
  </r>
  <r>
    <x v="0"/>
    <x v="3"/>
    <x v="23"/>
    <x v="1"/>
    <n v="162"/>
    <n v="3"/>
    <n v="2"/>
    <n v="4"/>
    <n v="3"/>
    <n v="87"/>
    <n v="7"/>
    <n v="18"/>
    <n v="1"/>
    <n v="108"/>
    <n v="62"/>
    <n v="2"/>
    <n v="1"/>
    <n v="319"/>
    <n v="188"/>
    <n v="35"/>
    <n v="30"/>
    <n v="4"/>
    <n v="2498"/>
    <n v="1138"/>
    <n v="122"/>
    <n v="393"/>
    <n v="54"/>
    <n v="1752"/>
    <n v="701"/>
    <n v="146"/>
    <n v="400"/>
    <n v="25"/>
    <n v="230"/>
    <n v="90"/>
    <n v="13"/>
    <n v="34"/>
    <n v="5"/>
    <n v="62"/>
    <n v="27"/>
    <n v="8"/>
    <n v="2"/>
    <n v="1"/>
    <n v="0"/>
    <n v="0"/>
    <n v="0"/>
    <n v="0"/>
    <n v="0"/>
    <n v="0"/>
    <n v="0"/>
    <n v="0"/>
    <n v="0"/>
    <n v="0"/>
    <n v="2"/>
    <n v="0"/>
    <n v="0"/>
    <n v="0"/>
    <n v="0"/>
    <n v="0"/>
    <n v="3"/>
    <n v="4"/>
    <n v="129"/>
    <n v="98"/>
    <n v="238"/>
    <n v="1802"/>
    <n v="1123"/>
    <n v="160"/>
    <n v="48"/>
    <n v="11496"/>
    <n v="2774"/>
    <n v="0"/>
    <n v="626"/>
    <n v="3885"/>
    <n v="338"/>
    <n v="6032"/>
  </r>
  <r>
    <x v="0"/>
    <x v="3"/>
    <x v="23"/>
    <x v="2"/>
    <n v="171"/>
    <n v="3"/>
    <n v="2"/>
    <n v="4"/>
    <n v="3"/>
    <n v="91"/>
    <n v="8"/>
    <n v="18"/>
    <n v="1"/>
    <n v="109"/>
    <n v="62"/>
    <n v="2"/>
    <n v="1"/>
    <n v="321"/>
    <n v="190"/>
    <n v="35"/>
    <n v="30"/>
    <n v="3"/>
    <n v="2481"/>
    <n v="1143"/>
    <n v="119"/>
    <n v="391"/>
    <n v="54"/>
    <n v="1759"/>
    <n v="712"/>
    <n v="146"/>
    <n v="397"/>
    <n v="30"/>
    <n v="230"/>
    <n v="91"/>
    <n v="13"/>
    <n v="35"/>
    <n v="5"/>
    <n v="63"/>
    <n v="28"/>
    <n v="7"/>
    <n v="2"/>
    <n v="1"/>
    <n v="0"/>
    <n v="0"/>
    <n v="0"/>
    <n v="0"/>
    <n v="0"/>
    <n v="0"/>
    <n v="0"/>
    <n v="0"/>
    <n v="0"/>
    <n v="0"/>
    <n v="1"/>
    <n v="0"/>
    <n v="0"/>
    <n v="0"/>
    <n v="0"/>
    <n v="0"/>
    <n v="3"/>
    <n v="4"/>
    <n v="137"/>
    <n v="100"/>
    <n v="241"/>
    <n v="1799"/>
    <n v="1129"/>
    <n v="160"/>
    <n v="50"/>
    <n v="11462"/>
    <n v="2808"/>
    <n v="0"/>
    <n v="621"/>
    <n v="3847"/>
    <n v="351"/>
    <n v="6039"/>
  </r>
  <r>
    <x v="0"/>
    <x v="3"/>
    <x v="23"/>
    <x v="2"/>
    <m/>
    <m/>
    <m/>
    <m/>
    <m/>
    <m/>
    <m/>
    <m/>
    <m/>
    <m/>
    <m/>
    <m/>
    <m/>
    <m/>
    <m/>
    <m/>
    <m/>
    <m/>
    <m/>
    <m/>
    <m/>
    <m/>
    <m/>
    <n v="2"/>
    <m/>
    <m/>
    <m/>
    <n v="2"/>
    <m/>
    <m/>
    <m/>
    <m/>
    <m/>
    <m/>
    <m/>
    <m/>
    <m/>
    <m/>
    <m/>
    <m/>
    <m/>
    <m/>
    <m/>
    <m/>
    <m/>
    <m/>
    <m/>
    <m/>
    <m/>
    <m/>
    <m/>
    <m/>
    <m/>
    <m/>
    <m/>
    <m/>
    <m/>
    <m/>
    <m/>
    <m/>
    <m/>
    <m/>
    <m/>
    <n v="2"/>
    <m/>
    <m/>
    <m/>
    <m/>
    <n v="2"/>
    <m/>
  </r>
  <r>
    <x v="0"/>
    <x v="1"/>
    <x v="24"/>
    <x v="0"/>
    <n v="83"/>
    <n v="2"/>
    <n v="2"/>
    <n v="0"/>
    <n v="0"/>
    <n v="47"/>
    <n v="2"/>
    <n v="6"/>
    <n v="7"/>
    <n v="1"/>
    <n v="1"/>
    <n v="0"/>
    <n v="0"/>
    <n v="287"/>
    <n v="228"/>
    <n v="7"/>
    <n v="15"/>
    <n v="0"/>
    <n v="1328"/>
    <n v="634"/>
    <n v="12"/>
    <n v="162"/>
    <n v="93"/>
    <n v="921"/>
    <n v="389"/>
    <n v="0"/>
    <n v="71"/>
    <n v="206"/>
    <n v="208"/>
    <n v="61"/>
    <n v="0"/>
    <n v="36"/>
    <n v="27"/>
    <n v="27"/>
    <n v="17"/>
    <n v="6"/>
    <n v="1"/>
    <n v="0"/>
    <n v="0"/>
    <n v="0"/>
    <n v="0"/>
    <n v="0"/>
    <n v="0"/>
    <n v="0"/>
    <n v="0"/>
    <n v="0"/>
    <n v="0"/>
    <n v="0"/>
    <n v="0"/>
    <n v="0"/>
    <n v="0"/>
    <n v="0"/>
    <n v="0"/>
    <n v="0"/>
    <n v="2"/>
    <n v="0"/>
    <n v="63"/>
    <n v="1"/>
    <n v="261"/>
    <n v="1003"/>
    <n v="609"/>
    <n v="134"/>
    <n v="19"/>
    <n v="5017"/>
    <n v="1176"/>
    <n v="0"/>
    <n v="10"/>
    <n v="569"/>
    <n v="1478"/>
    <n v="2659"/>
  </r>
  <r>
    <x v="0"/>
    <x v="1"/>
    <x v="24"/>
    <x v="1"/>
    <n v="82"/>
    <n v="2"/>
    <n v="2"/>
    <n v="0"/>
    <n v="0"/>
    <n v="47"/>
    <n v="2"/>
    <n v="6"/>
    <n v="7"/>
    <n v="1"/>
    <n v="1"/>
    <n v="0"/>
    <n v="0"/>
    <n v="287"/>
    <n v="228"/>
    <n v="7"/>
    <n v="14"/>
    <n v="0"/>
    <n v="1329"/>
    <n v="637"/>
    <n v="12"/>
    <n v="161"/>
    <n v="92"/>
    <n v="922"/>
    <n v="389"/>
    <n v="0"/>
    <n v="70"/>
    <n v="204"/>
    <n v="208"/>
    <n v="62"/>
    <n v="0"/>
    <n v="35"/>
    <n v="27"/>
    <n v="26"/>
    <n v="17"/>
    <n v="5"/>
    <n v="1"/>
    <n v="0"/>
    <n v="0"/>
    <n v="0"/>
    <n v="0"/>
    <n v="0"/>
    <n v="0"/>
    <n v="0"/>
    <n v="0"/>
    <n v="0"/>
    <n v="0"/>
    <n v="0"/>
    <n v="0"/>
    <n v="0"/>
    <n v="0"/>
    <n v="0"/>
    <n v="0"/>
    <n v="0"/>
    <n v="2"/>
    <n v="0"/>
    <n v="62"/>
    <n v="1"/>
    <n v="261"/>
    <n v="1009"/>
    <n v="611"/>
    <n v="134"/>
    <n v="19"/>
    <n v="4994"/>
    <n v="1190"/>
    <n v="0"/>
    <n v="10"/>
    <n v="558"/>
    <n v="1472"/>
    <n v="2653"/>
  </r>
  <r>
    <x v="0"/>
    <x v="1"/>
    <x v="24"/>
    <x v="2"/>
    <n v="83"/>
    <n v="1"/>
    <n v="1"/>
    <n v="0"/>
    <n v="0"/>
    <n v="47"/>
    <n v="2"/>
    <n v="6"/>
    <n v="8"/>
    <n v="1"/>
    <n v="1"/>
    <n v="0"/>
    <n v="0"/>
    <n v="288"/>
    <n v="230"/>
    <n v="7"/>
    <n v="14"/>
    <n v="0"/>
    <n v="1330"/>
    <n v="635"/>
    <n v="12"/>
    <n v="161"/>
    <n v="91"/>
    <n v="922"/>
    <n v="395"/>
    <n v="0"/>
    <n v="70"/>
    <n v="204"/>
    <n v="207"/>
    <n v="62"/>
    <n v="0"/>
    <n v="35"/>
    <n v="27"/>
    <n v="27"/>
    <n v="18"/>
    <n v="5"/>
    <n v="1"/>
    <n v="0"/>
    <n v="0"/>
    <n v="0"/>
    <n v="0"/>
    <n v="0"/>
    <n v="0"/>
    <n v="0"/>
    <n v="0"/>
    <n v="0"/>
    <n v="0"/>
    <n v="0"/>
    <n v="0"/>
    <n v="0"/>
    <n v="0"/>
    <n v="0"/>
    <n v="0"/>
    <n v="0"/>
    <n v="1"/>
    <n v="0"/>
    <n v="63"/>
    <n v="1"/>
    <n v="262"/>
    <n v="1008"/>
    <n v="613"/>
    <n v="134"/>
    <n v="20"/>
    <n v="4996"/>
    <n v="1209"/>
    <n v="0"/>
    <n v="10"/>
    <n v="554"/>
    <n v="1479"/>
    <n v="2660"/>
  </r>
  <r>
    <x v="0"/>
    <x v="1"/>
    <x v="24"/>
    <x v="2"/>
    <m/>
    <m/>
    <m/>
    <m/>
    <m/>
    <m/>
    <m/>
    <m/>
    <m/>
    <m/>
    <m/>
    <m/>
    <m/>
    <m/>
    <m/>
    <m/>
    <m/>
    <m/>
    <n v="2"/>
    <m/>
    <m/>
    <m/>
    <m/>
    <m/>
    <m/>
    <m/>
    <m/>
    <m/>
    <m/>
    <m/>
    <m/>
    <m/>
    <m/>
    <m/>
    <m/>
    <m/>
    <m/>
    <m/>
    <m/>
    <m/>
    <m/>
    <m/>
    <m/>
    <m/>
    <m/>
    <m/>
    <m/>
    <m/>
    <m/>
    <m/>
    <m/>
    <m/>
    <m/>
    <m/>
    <m/>
    <m/>
    <m/>
    <m/>
    <m/>
    <m/>
    <m/>
    <m/>
    <m/>
    <m/>
    <m/>
    <m/>
    <m/>
    <m/>
    <m/>
    <m/>
  </r>
  <r>
    <x v="0"/>
    <x v="0"/>
    <x v="25"/>
    <x v="0"/>
    <n v="23"/>
    <n v="1"/>
    <n v="1"/>
    <n v="0"/>
    <n v="0"/>
    <n v="13"/>
    <n v="0"/>
    <n v="4"/>
    <n v="1"/>
    <n v="0"/>
    <n v="0"/>
    <n v="0"/>
    <n v="0"/>
    <n v="65"/>
    <n v="32"/>
    <n v="7"/>
    <n v="6"/>
    <n v="9"/>
    <n v="232"/>
    <n v="99"/>
    <n v="4"/>
    <n v="8"/>
    <n v="39"/>
    <n v="305"/>
    <n v="122"/>
    <n v="1"/>
    <n v="11"/>
    <n v="95"/>
    <n v="35"/>
    <n v="8"/>
    <n v="0"/>
    <n v="1"/>
    <n v="12"/>
    <n v="7"/>
    <n v="2"/>
    <n v="1"/>
    <n v="0"/>
    <n v="1"/>
    <n v="0"/>
    <n v="0"/>
    <n v="0"/>
    <n v="0"/>
    <n v="0"/>
    <n v="0"/>
    <n v="0"/>
    <n v="0"/>
    <n v="0"/>
    <n v="0"/>
    <n v="0"/>
    <n v="0"/>
    <n v="0"/>
    <n v="0"/>
    <n v="0"/>
    <n v="0"/>
    <n v="1"/>
    <n v="0"/>
    <n v="17"/>
    <n v="0"/>
    <n v="40"/>
    <n v="175"/>
    <n v="186"/>
    <n v="20"/>
    <n v="5"/>
    <n v="1396"/>
    <n v="283"/>
    <n v="0"/>
    <n v="6"/>
    <n v="35"/>
    <n v="556"/>
    <n v="702"/>
  </r>
  <r>
    <x v="0"/>
    <x v="0"/>
    <x v="25"/>
    <x v="1"/>
    <n v="23"/>
    <n v="1"/>
    <n v="1"/>
    <n v="0"/>
    <n v="0"/>
    <n v="13"/>
    <n v="0"/>
    <n v="4"/>
    <n v="1"/>
    <n v="0"/>
    <n v="0"/>
    <n v="0"/>
    <n v="0"/>
    <n v="65"/>
    <n v="32"/>
    <n v="7"/>
    <n v="6"/>
    <n v="9"/>
    <n v="232"/>
    <n v="100"/>
    <n v="4"/>
    <n v="8"/>
    <n v="39"/>
    <n v="305"/>
    <n v="123"/>
    <n v="1"/>
    <n v="11"/>
    <n v="94"/>
    <n v="35"/>
    <n v="8"/>
    <n v="0"/>
    <n v="1"/>
    <n v="12"/>
    <n v="7"/>
    <n v="2"/>
    <n v="1"/>
    <n v="0"/>
    <n v="1"/>
    <n v="0"/>
    <n v="0"/>
    <n v="0"/>
    <n v="0"/>
    <n v="0"/>
    <n v="0"/>
    <n v="0"/>
    <n v="0"/>
    <n v="0"/>
    <n v="0"/>
    <n v="0"/>
    <n v="0"/>
    <n v="0"/>
    <n v="0"/>
    <n v="0"/>
    <n v="0"/>
    <n v="1"/>
    <n v="0"/>
    <n v="17"/>
    <n v="0"/>
    <n v="40"/>
    <n v="175"/>
    <n v="186"/>
    <n v="20"/>
    <n v="5"/>
    <n v="1401"/>
    <n v="288"/>
    <n v="0"/>
    <n v="6"/>
    <n v="35"/>
    <n v="554"/>
    <n v="706"/>
  </r>
  <r>
    <x v="0"/>
    <x v="0"/>
    <x v="25"/>
    <x v="2"/>
    <n v="23"/>
    <n v="1"/>
    <n v="1"/>
    <n v="0"/>
    <n v="0"/>
    <n v="13"/>
    <n v="0"/>
    <n v="4"/>
    <n v="1"/>
    <n v="0"/>
    <n v="0"/>
    <n v="0"/>
    <n v="0"/>
    <n v="66"/>
    <n v="33"/>
    <n v="7"/>
    <n v="6"/>
    <n v="9"/>
    <n v="234"/>
    <n v="103"/>
    <n v="4"/>
    <n v="8"/>
    <n v="40"/>
    <n v="307"/>
    <n v="123"/>
    <n v="1"/>
    <n v="11"/>
    <n v="95"/>
    <n v="34"/>
    <n v="9"/>
    <n v="0"/>
    <n v="0"/>
    <n v="12"/>
    <n v="7"/>
    <n v="2"/>
    <n v="1"/>
    <n v="0"/>
    <n v="1"/>
    <n v="0"/>
    <n v="0"/>
    <n v="0"/>
    <n v="0"/>
    <n v="0"/>
    <n v="0"/>
    <n v="0"/>
    <n v="0"/>
    <n v="0"/>
    <n v="0"/>
    <n v="0"/>
    <n v="0"/>
    <n v="0"/>
    <n v="0"/>
    <n v="0"/>
    <n v="0"/>
    <n v="1"/>
    <n v="0"/>
    <n v="17"/>
    <n v="0"/>
    <n v="41"/>
    <n v="176"/>
    <n v="187"/>
    <n v="21"/>
    <n v="5"/>
    <n v="1403"/>
    <n v="296"/>
    <n v="0"/>
    <n v="6"/>
    <n v="34"/>
    <n v="552"/>
    <n v="714"/>
  </r>
  <r>
    <x v="0"/>
    <x v="4"/>
    <x v="26"/>
    <x v="0"/>
    <n v="132"/>
    <n v="5"/>
    <n v="4"/>
    <n v="0"/>
    <n v="0"/>
    <n v="81"/>
    <n v="1"/>
    <n v="4"/>
    <n v="9"/>
    <n v="2"/>
    <n v="2"/>
    <n v="0"/>
    <n v="0"/>
    <n v="576"/>
    <n v="467"/>
    <n v="7"/>
    <n v="3"/>
    <n v="40"/>
    <n v="1433"/>
    <n v="811"/>
    <n v="27"/>
    <n v="55"/>
    <n v="163"/>
    <n v="987"/>
    <n v="546"/>
    <n v="1"/>
    <n v="3"/>
    <n v="219"/>
    <n v="159"/>
    <n v="66"/>
    <n v="0"/>
    <n v="9"/>
    <n v="27"/>
    <n v="49"/>
    <n v="35"/>
    <n v="4"/>
    <n v="0"/>
    <n v="1"/>
    <n v="0"/>
    <n v="0"/>
    <n v="0"/>
    <n v="0"/>
    <n v="0"/>
    <n v="0"/>
    <n v="0"/>
    <n v="0"/>
    <n v="0"/>
    <n v="0"/>
    <n v="0"/>
    <n v="0"/>
    <n v="0"/>
    <n v="0"/>
    <n v="0"/>
    <n v="0"/>
    <n v="5"/>
    <n v="0"/>
    <n v="115"/>
    <n v="2"/>
    <n v="521"/>
    <n v="1146"/>
    <n v="739"/>
    <n v="116"/>
    <n v="44"/>
    <n v="4405"/>
    <n v="1477"/>
    <n v="0"/>
    <n v="12"/>
    <n v="258"/>
    <n v="1166"/>
    <n v="2750"/>
  </r>
  <r>
    <x v="0"/>
    <x v="4"/>
    <x v="26"/>
    <x v="1"/>
    <n v="133"/>
    <n v="5"/>
    <n v="4"/>
    <n v="0"/>
    <n v="0"/>
    <n v="82"/>
    <n v="1"/>
    <n v="4"/>
    <n v="9"/>
    <n v="2"/>
    <n v="2"/>
    <n v="0"/>
    <n v="0"/>
    <n v="577"/>
    <n v="467"/>
    <n v="7"/>
    <n v="3"/>
    <n v="40"/>
    <n v="1434"/>
    <n v="814"/>
    <n v="27"/>
    <n v="55"/>
    <n v="163"/>
    <n v="989"/>
    <n v="553"/>
    <n v="1"/>
    <n v="3"/>
    <n v="220"/>
    <n v="159"/>
    <n v="67"/>
    <n v="0"/>
    <n v="9"/>
    <n v="26"/>
    <n v="50"/>
    <n v="35"/>
    <n v="4"/>
    <n v="0"/>
    <n v="1"/>
    <n v="0"/>
    <n v="0"/>
    <n v="0"/>
    <n v="0"/>
    <n v="0"/>
    <n v="0"/>
    <n v="0"/>
    <n v="0"/>
    <n v="0"/>
    <n v="0"/>
    <n v="0"/>
    <n v="0"/>
    <n v="0"/>
    <n v="0"/>
    <n v="0"/>
    <n v="0"/>
    <n v="5"/>
    <n v="0"/>
    <n v="116"/>
    <n v="2"/>
    <n v="522"/>
    <n v="1146"/>
    <n v="740"/>
    <n v="117"/>
    <n v="44"/>
    <n v="4410"/>
    <n v="1492"/>
    <n v="0"/>
    <n v="13"/>
    <n v="258"/>
    <n v="1169"/>
    <n v="2753"/>
  </r>
  <r>
    <x v="0"/>
    <x v="4"/>
    <x v="26"/>
    <x v="2"/>
    <n v="133"/>
    <n v="5"/>
    <n v="4"/>
    <n v="0"/>
    <n v="0"/>
    <n v="83"/>
    <n v="1"/>
    <n v="4"/>
    <n v="9"/>
    <n v="2"/>
    <n v="2"/>
    <n v="0"/>
    <n v="0"/>
    <n v="576"/>
    <n v="469"/>
    <n v="7"/>
    <n v="3"/>
    <n v="40"/>
    <n v="1444"/>
    <n v="825"/>
    <n v="27"/>
    <n v="54"/>
    <n v="164"/>
    <n v="993"/>
    <n v="555"/>
    <n v="1"/>
    <n v="3"/>
    <n v="223"/>
    <n v="159"/>
    <n v="68"/>
    <n v="0"/>
    <n v="9"/>
    <n v="25"/>
    <n v="50"/>
    <n v="35"/>
    <n v="4"/>
    <n v="0"/>
    <n v="1"/>
    <n v="0"/>
    <n v="0"/>
    <n v="0"/>
    <n v="0"/>
    <n v="0"/>
    <n v="0"/>
    <n v="0"/>
    <n v="0"/>
    <n v="0"/>
    <n v="0"/>
    <n v="0"/>
    <n v="0"/>
    <n v="0"/>
    <n v="0"/>
    <n v="0"/>
    <n v="0"/>
    <n v="5"/>
    <n v="0"/>
    <n v="117"/>
    <n v="2"/>
    <n v="521"/>
    <n v="1160"/>
    <n v="741"/>
    <n v="118"/>
    <n v="44"/>
    <n v="4406"/>
    <n v="1505"/>
    <n v="0"/>
    <n v="13"/>
    <n v="257"/>
    <n v="1173"/>
    <n v="2753"/>
  </r>
  <r>
    <x v="0"/>
    <x v="5"/>
    <x v="27"/>
    <x v="0"/>
    <n v="74"/>
    <n v="0"/>
    <n v="0"/>
    <n v="0"/>
    <n v="0"/>
    <n v="43"/>
    <n v="3"/>
    <n v="4"/>
    <n v="9"/>
    <n v="4"/>
    <n v="3"/>
    <n v="0"/>
    <n v="0"/>
    <n v="200"/>
    <n v="122"/>
    <n v="16"/>
    <n v="6"/>
    <n v="30"/>
    <n v="757"/>
    <n v="406"/>
    <n v="20"/>
    <n v="39"/>
    <n v="84"/>
    <n v="613"/>
    <n v="232"/>
    <n v="9"/>
    <n v="20"/>
    <n v="225"/>
    <n v="82"/>
    <n v="28"/>
    <n v="0"/>
    <n v="2"/>
    <n v="16"/>
    <n v="22"/>
    <n v="21"/>
    <n v="0"/>
    <n v="0"/>
    <n v="0"/>
    <n v="0"/>
    <n v="0"/>
    <n v="0"/>
    <n v="0"/>
    <n v="0"/>
    <n v="0"/>
    <n v="0"/>
    <n v="0"/>
    <n v="0"/>
    <n v="0"/>
    <n v="0"/>
    <n v="0"/>
    <n v="0"/>
    <n v="0"/>
    <n v="0"/>
    <n v="0"/>
    <n v="0"/>
    <n v="0"/>
    <n v="54"/>
    <n v="4"/>
    <n v="146"/>
    <n v="590"/>
    <n v="351"/>
    <n v="54"/>
    <n v="22"/>
    <n v="3132"/>
    <n v="689"/>
    <n v="0"/>
    <n v="26"/>
    <n v="113"/>
    <n v="1291"/>
    <n v="1525"/>
  </r>
  <r>
    <x v="0"/>
    <x v="5"/>
    <x v="27"/>
    <x v="1"/>
    <n v="74"/>
    <n v="0"/>
    <n v="0"/>
    <n v="0"/>
    <n v="0"/>
    <n v="43"/>
    <n v="3"/>
    <n v="4"/>
    <n v="9"/>
    <n v="5"/>
    <n v="3"/>
    <n v="0"/>
    <n v="0"/>
    <n v="200"/>
    <n v="122"/>
    <n v="16"/>
    <n v="6"/>
    <n v="30"/>
    <n v="757"/>
    <n v="406"/>
    <n v="20"/>
    <n v="39"/>
    <n v="85"/>
    <n v="613"/>
    <n v="235"/>
    <n v="9"/>
    <n v="19"/>
    <n v="225"/>
    <n v="82"/>
    <n v="28"/>
    <n v="0"/>
    <n v="2"/>
    <n v="15"/>
    <n v="23"/>
    <n v="21"/>
    <n v="0"/>
    <n v="0"/>
    <n v="0"/>
    <n v="0"/>
    <n v="0"/>
    <n v="0"/>
    <n v="0"/>
    <n v="0"/>
    <n v="0"/>
    <n v="0"/>
    <n v="0"/>
    <n v="0"/>
    <n v="0"/>
    <n v="0"/>
    <n v="0"/>
    <n v="0"/>
    <n v="0"/>
    <n v="0"/>
    <n v="0"/>
    <n v="0"/>
    <n v="0"/>
    <n v="54"/>
    <n v="5"/>
    <n v="146"/>
    <n v="589"/>
    <n v="352"/>
    <n v="55"/>
    <n v="23"/>
    <n v="3130"/>
    <n v="691"/>
    <n v="0"/>
    <n v="26"/>
    <n v="111"/>
    <n v="1292"/>
    <n v="1526"/>
  </r>
  <r>
    <x v="0"/>
    <x v="5"/>
    <x v="27"/>
    <x v="2"/>
    <n v="74"/>
    <n v="0"/>
    <n v="0"/>
    <n v="0"/>
    <n v="0"/>
    <n v="43"/>
    <n v="3"/>
    <n v="4"/>
    <n v="9"/>
    <n v="5"/>
    <n v="3"/>
    <n v="0"/>
    <n v="0"/>
    <n v="200"/>
    <n v="123"/>
    <n v="16"/>
    <n v="6"/>
    <n v="30"/>
    <n v="755"/>
    <n v="406"/>
    <n v="20"/>
    <n v="37"/>
    <n v="84"/>
    <n v="619"/>
    <n v="240"/>
    <n v="9"/>
    <n v="19"/>
    <n v="227"/>
    <n v="84"/>
    <n v="28"/>
    <n v="0"/>
    <n v="3"/>
    <n v="15"/>
    <n v="23"/>
    <n v="21"/>
    <n v="0"/>
    <n v="0"/>
    <n v="0"/>
    <n v="0"/>
    <n v="0"/>
    <n v="0"/>
    <n v="0"/>
    <n v="0"/>
    <n v="0"/>
    <n v="0"/>
    <n v="0"/>
    <n v="0"/>
    <n v="0"/>
    <n v="0"/>
    <n v="0"/>
    <n v="0"/>
    <n v="0"/>
    <n v="0"/>
    <n v="0"/>
    <n v="0"/>
    <n v="0"/>
    <n v="55"/>
    <n v="5"/>
    <n v="146"/>
    <n v="589"/>
    <n v="357"/>
    <n v="56"/>
    <n v="23"/>
    <n v="3146"/>
    <n v="704"/>
    <n v="0"/>
    <n v="26"/>
    <n v="116"/>
    <n v="1296"/>
    <n v="1534"/>
  </r>
  <r>
    <x v="0"/>
    <x v="4"/>
    <x v="28"/>
    <x v="0"/>
    <n v="70"/>
    <n v="1"/>
    <n v="0"/>
    <n v="0"/>
    <n v="0"/>
    <n v="39"/>
    <n v="3"/>
    <n v="1"/>
    <n v="7"/>
    <n v="2"/>
    <n v="1"/>
    <n v="1"/>
    <n v="0"/>
    <n v="245"/>
    <n v="195"/>
    <n v="19"/>
    <n v="2"/>
    <n v="2"/>
    <n v="609"/>
    <n v="316"/>
    <n v="20"/>
    <n v="42"/>
    <n v="44"/>
    <n v="496"/>
    <n v="255"/>
    <n v="5"/>
    <n v="42"/>
    <n v="76"/>
    <n v="64"/>
    <n v="12"/>
    <n v="3"/>
    <n v="11"/>
    <n v="5"/>
    <n v="31"/>
    <n v="22"/>
    <n v="2"/>
    <n v="0"/>
    <n v="0"/>
    <n v="0"/>
    <n v="0"/>
    <n v="0"/>
    <n v="0"/>
    <n v="0"/>
    <n v="0"/>
    <n v="0"/>
    <n v="0"/>
    <n v="0"/>
    <n v="0"/>
    <n v="0"/>
    <n v="0"/>
    <n v="0"/>
    <n v="0"/>
    <n v="0"/>
    <n v="0"/>
    <n v="1"/>
    <n v="0"/>
    <n v="56"/>
    <n v="1"/>
    <n v="217"/>
    <n v="475"/>
    <n v="359"/>
    <n v="41"/>
    <n v="26"/>
    <n v="2345"/>
    <n v="697"/>
    <n v="0"/>
    <n v="29"/>
    <n v="180"/>
    <n v="603"/>
    <n v="1402"/>
  </r>
  <r>
    <x v="0"/>
    <x v="4"/>
    <x v="28"/>
    <x v="1"/>
    <n v="70"/>
    <n v="1"/>
    <n v="0"/>
    <n v="0"/>
    <n v="0"/>
    <n v="39"/>
    <n v="3"/>
    <n v="1"/>
    <n v="7"/>
    <n v="2"/>
    <n v="1"/>
    <n v="1"/>
    <n v="0"/>
    <n v="244"/>
    <n v="195"/>
    <n v="18"/>
    <n v="2"/>
    <n v="2"/>
    <n v="605"/>
    <n v="318"/>
    <n v="18"/>
    <n v="42"/>
    <n v="45"/>
    <n v="496"/>
    <n v="258"/>
    <n v="5"/>
    <n v="41"/>
    <n v="77"/>
    <n v="65"/>
    <n v="12"/>
    <n v="3"/>
    <n v="12"/>
    <n v="5"/>
    <n v="30"/>
    <n v="22"/>
    <n v="1"/>
    <n v="0"/>
    <n v="0"/>
    <n v="0"/>
    <n v="0"/>
    <n v="0"/>
    <n v="0"/>
    <n v="0"/>
    <n v="0"/>
    <n v="0"/>
    <n v="0"/>
    <n v="0"/>
    <n v="0"/>
    <n v="0"/>
    <n v="0"/>
    <n v="0"/>
    <n v="0"/>
    <n v="0"/>
    <n v="0"/>
    <n v="1"/>
    <n v="0"/>
    <n v="56"/>
    <n v="1"/>
    <n v="217"/>
    <n v="473"/>
    <n v="359"/>
    <n v="41"/>
    <n v="26"/>
    <n v="2348"/>
    <n v="712"/>
    <n v="0"/>
    <n v="30"/>
    <n v="178"/>
    <n v="605"/>
    <n v="1403"/>
  </r>
  <r>
    <x v="0"/>
    <x v="4"/>
    <x v="28"/>
    <x v="2"/>
    <n v="70"/>
    <n v="1"/>
    <n v="0"/>
    <n v="0"/>
    <n v="0"/>
    <n v="39"/>
    <n v="3"/>
    <n v="1"/>
    <n v="6"/>
    <n v="2"/>
    <n v="1"/>
    <n v="1"/>
    <n v="0"/>
    <n v="245"/>
    <n v="197"/>
    <n v="18"/>
    <n v="1"/>
    <n v="2"/>
    <n v="606"/>
    <n v="320"/>
    <n v="16"/>
    <n v="45"/>
    <n v="45"/>
    <n v="493"/>
    <n v="257"/>
    <n v="5"/>
    <n v="40"/>
    <n v="77"/>
    <n v="65"/>
    <n v="12"/>
    <n v="3"/>
    <n v="12"/>
    <n v="5"/>
    <n v="30"/>
    <n v="22"/>
    <n v="1"/>
    <n v="0"/>
    <n v="0"/>
    <n v="0"/>
    <n v="0"/>
    <n v="0"/>
    <n v="0"/>
    <n v="0"/>
    <n v="0"/>
    <n v="0"/>
    <n v="0"/>
    <n v="0"/>
    <n v="0"/>
    <n v="0"/>
    <n v="0"/>
    <n v="0"/>
    <n v="0"/>
    <n v="0"/>
    <n v="0"/>
    <n v="1"/>
    <n v="0"/>
    <n v="56"/>
    <n v="1"/>
    <n v="219"/>
    <n v="475"/>
    <n v="357"/>
    <n v="41"/>
    <n v="26"/>
    <n v="2353"/>
    <n v="718"/>
    <n v="0"/>
    <n v="28"/>
    <n v="179"/>
    <n v="607"/>
    <n v="1407"/>
  </r>
  <r>
    <x v="0"/>
    <x v="1"/>
    <x v="29"/>
    <x v="0"/>
    <n v="84"/>
    <n v="0"/>
    <n v="0"/>
    <n v="0"/>
    <n v="0"/>
    <n v="63"/>
    <n v="0"/>
    <n v="4"/>
    <n v="4"/>
    <n v="6"/>
    <n v="5"/>
    <n v="0"/>
    <n v="0"/>
    <n v="359"/>
    <n v="300"/>
    <n v="15"/>
    <n v="8"/>
    <n v="7"/>
    <n v="1028"/>
    <n v="574"/>
    <n v="15"/>
    <n v="82"/>
    <n v="59"/>
    <n v="565"/>
    <n v="315"/>
    <n v="1"/>
    <n v="25"/>
    <n v="86"/>
    <n v="85"/>
    <n v="34"/>
    <n v="0"/>
    <n v="10"/>
    <n v="11"/>
    <n v="38"/>
    <n v="32"/>
    <n v="1"/>
    <n v="1"/>
    <n v="0"/>
    <n v="0"/>
    <n v="0"/>
    <n v="0"/>
    <n v="0"/>
    <n v="0"/>
    <n v="0"/>
    <n v="0"/>
    <n v="0"/>
    <n v="0"/>
    <n v="0"/>
    <n v="0"/>
    <n v="1"/>
    <n v="0"/>
    <n v="0"/>
    <n v="0"/>
    <n v="0"/>
    <n v="0"/>
    <n v="0"/>
    <n v="75"/>
    <n v="6"/>
    <n v="325"/>
    <n v="830"/>
    <n v="440"/>
    <n v="60"/>
    <n v="36"/>
    <n v="2992"/>
    <n v="941"/>
    <n v="0"/>
    <n v="15"/>
    <n v="273"/>
    <n v="667"/>
    <n v="1894"/>
  </r>
  <r>
    <x v="0"/>
    <x v="1"/>
    <x v="29"/>
    <x v="1"/>
    <n v="84"/>
    <n v="0"/>
    <n v="0"/>
    <n v="0"/>
    <n v="0"/>
    <n v="63"/>
    <n v="0"/>
    <n v="3"/>
    <n v="4"/>
    <n v="6"/>
    <n v="5"/>
    <n v="0"/>
    <n v="0"/>
    <n v="361"/>
    <n v="302"/>
    <n v="15"/>
    <n v="8"/>
    <n v="8"/>
    <n v="1022"/>
    <n v="573"/>
    <n v="15"/>
    <n v="80"/>
    <n v="61"/>
    <n v="564"/>
    <n v="316"/>
    <n v="1"/>
    <n v="25"/>
    <n v="86"/>
    <n v="86"/>
    <n v="34"/>
    <n v="0"/>
    <n v="10"/>
    <n v="12"/>
    <n v="38"/>
    <n v="32"/>
    <n v="1"/>
    <n v="1"/>
    <n v="0"/>
    <n v="0"/>
    <n v="0"/>
    <n v="0"/>
    <n v="0"/>
    <n v="0"/>
    <n v="0"/>
    <n v="0"/>
    <n v="0"/>
    <n v="0"/>
    <n v="0"/>
    <n v="0"/>
    <n v="0"/>
    <n v="0"/>
    <n v="0"/>
    <n v="0"/>
    <n v="0"/>
    <n v="0"/>
    <n v="0"/>
    <n v="75"/>
    <n v="6"/>
    <n v="328"/>
    <n v="825"/>
    <n v="439"/>
    <n v="60"/>
    <n v="36"/>
    <n v="2985"/>
    <n v="952"/>
    <n v="0"/>
    <n v="15"/>
    <n v="273"/>
    <n v="667"/>
    <n v="1890"/>
  </r>
  <r>
    <x v="0"/>
    <x v="1"/>
    <x v="29"/>
    <x v="2"/>
    <n v="85"/>
    <n v="0"/>
    <n v="0"/>
    <n v="0"/>
    <n v="0"/>
    <n v="64"/>
    <n v="0"/>
    <n v="3"/>
    <n v="4"/>
    <n v="6"/>
    <n v="6"/>
    <n v="0"/>
    <n v="0"/>
    <n v="361"/>
    <n v="302"/>
    <n v="15"/>
    <n v="8"/>
    <n v="7"/>
    <n v="1029"/>
    <n v="580"/>
    <n v="15"/>
    <n v="79"/>
    <n v="61"/>
    <n v="561"/>
    <n v="315"/>
    <n v="1"/>
    <n v="24"/>
    <n v="85"/>
    <n v="83"/>
    <n v="32"/>
    <n v="0"/>
    <n v="10"/>
    <n v="12"/>
    <n v="38"/>
    <n v="32"/>
    <n v="1"/>
    <n v="1"/>
    <n v="0"/>
    <n v="0"/>
    <n v="0"/>
    <n v="0"/>
    <n v="0"/>
    <n v="0"/>
    <n v="0"/>
    <n v="0"/>
    <n v="0"/>
    <n v="0"/>
    <n v="0"/>
    <n v="0"/>
    <n v="0"/>
    <n v="0"/>
    <n v="0"/>
    <n v="0"/>
    <n v="0"/>
    <n v="0"/>
    <n v="0"/>
    <n v="76"/>
    <n v="6"/>
    <n v="329"/>
    <n v="834"/>
    <n v="436"/>
    <n v="57"/>
    <n v="36"/>
    <n v="2981"/>
    <n v="963"/>
    <n v="0"/>
    <n v="15"/>
    <n v="271"/>
    <n v="666"/>
    <n v="1888"/>
  </r>
  <r>
    <x v="0"/>
    <x v="2"/>
    <x v="30"/>
    <x v="0"/>
    <n v="299"/>
    <n v="14"/>
    <n v="10"/>
    <n v="7"/>
    <n v="6"/>
    <n v="187"/>
    <n v="6"/>
    <n v="12"/>
    <n v="28"/>
    <n v="109"/>
    <n v="81"/>
    <n v="4"/>
    <n v="4"/>
    <n v="976"/>
    <n v="749"/>
    <n v="33"/>
    <n v="39"/>
    <n v="45"/>
    <n v="3444"/>
    <n v="1865"/>
    <n v="75"/>
    <n v="83"/>
    <n v="471"/>
    <n v="2159"/>
    <n v="1140"/>
    <n v="23"/>
    <n v="11"/>
    <n v="428"/>
    <n v="367"/>
    <n v="136"/>
    <n v="9"/>
    <n v="6"/>
    <n v="73"/>
    <n v="183"/>
    <n v="144"/>
    <n v="12"/>
    <n v="5"/>
    <n v="2"/>
    <n v="0"/>
    <n v="0"/>
    <n v="0"/>
    <n v="1"/>
    <n v="0"/>
    <n v="0"/>
    <n v="0"/>
    <n v="0"/>
    <n v="0"/>
    <n v="0"/>
    <n v="1"/>
    <n v="0"/>
    <n v="0"/>
    <n v="0"/>
    <n v="0"/>
    <n v="0"/>
    <n v="13"/>
    <n v="7"/>
    <n v="238"/>
    <n v="97"/>
    <n v="832"/>
    <n v="2664"/>
    <n v="1634"/>
    <n v="246"/>
    <n v="160"/>
    <n v="10388"/>
    <n v="3236"/>
    <n v="0"/>
    <n v="104"/>
    <n v="113"/>
    <n v="3176"/>
    <n v="6430"/>
  </r>
  <r>
    <x v="0"/>
    <x v="2"/>
    <x v="30"/>
    <x v="1"/>
    <n v="298"/>
    <n v="14"/>
    <n v="10"/>
    <n v="5"/>
    <n v="5"/>
    <n v="187"/>
    <n v="6"/>
    <n v="12"/>
    <n v="27"/>
    <n v="107"/>
    <n v="81"/>
    <n v="4"/>
    <n v="4"/>
    <n v="976"/>
    <n v="750"/>
    <n v="33"/>
    <n v="38"/>
    <n v="45"/>
    <n v="3448"/>
    <n v="1872"/>
    <n v="77"/>
    <n v="84"/>
    <n v="473"/>
    <n v="2157"/>
    <n v="1147"/>
    <n v="25"/>
    <n v="12"/>
    <n v="424"/>
    <n v="362"/>
    <n v="134"/>
    <n v="8"/>
    <n v="5"/>
    <n v="71"/>
    <n v="182"/>
    <n v="143"/>
    <n v="12"/>
    <n v="5"/>
    <n v="2"/>
    <n v="0"/>
    <n v="0"/>
    <n v="0"/>
    <n v="1"/>
    <n v="0"/>
    <n v="0"/>
    <n v="0"/>
    <n v="0"/>
    <n v="0"/>
    <n v="0"/>
    <n v="1"/>
    <n v="0"/>
    <n v="0"/>
    <n v="0"/>
    <n v="0"/>
    <n v="0"/>
    <n v="13"/>
    <n v="5"/>
    <n v="238"/>
    <n v="96"/>
    <n v="834"/>
    <n v="2666"/>
    <n v="1635"/>
    <n v="245"/>
    <n v="160"/>
    <n v="10360"/>
    <n v="3272"/>
    <n v="0"/>
    <n v="108"/>
    <n v="113"/>
    <n v="3152"/>
    <n v="6435"/>
  </r>
  <r>
    <x v="0"/>
    <x v="2"/>
    <x v="30"/>
    <x v="2"/>
    <m/>
    <m/>
    <m/>
    <m/>
    <m/>
    <m/>
    <m/>
    <m/>
    <m/>
    <m/>
    <m/>
    <m/>
    <m/>
    <m/>
    <m/>
    <m/>
    <m/>
    <m/>
    <n v="1"/>
    <n v="1"/>
    <m/>
    <m/>
    <m/>
    <m/>
    <m/>
    <m/>
    <m/>
    <m/>
    <m/>
    <m/>
    <m/>
    <m/>
    <m/>
    <m/>
    <m/>
    <m/>
    <m/>
    <m/>
    <m/>
    <m/>
    <m/>
    <m/>
    <m/>
    <m/>
    <m/>
    <m/>
    <m/>
    <m/>
    <m/>
    <m/>
    <m/>
    <m/>
    <m/>
    <m/>
    <m/>
    <m/>
    <m/>
    <m/>
    <m/>
    <n v="1"/>
    <m/>
    <m/>
    <m/>
    <n v="1"/>
    <m/>
    <m/>
    <m/>
    <m/>
    <m/>
    <n v="1"/>
  </r>
  <r>
    <x v="0"/>
    <x v="2"/>
    <x v="30"/>
    <x v="2"/>
    <n v="299"/>
    <n v="14"/>
    <n v="10"/>
    <n v="5"/>
    <n v="5"/>
    <n v="189"/>
    <n v="6"/>
    <n v="12"/>
    <n v="27"/>
    <n v="107"/>
    <n v="81"/>
    <n v="4"/>
    <n v="4"/>
    <n v="979"/>
    <n v="754"/>
    <n v="33"/>
    <n v="38"/>
    <n v="45"/>
    <n v="3451"/>
    <n v="1880"/>
    <n v="78"/>
    <n v="83"/>
    <n v="475"/>
    <n v="2160"/>
    <n v="1155"/>
    <n v="25"/>
    <n v="12"/>
    <n v="424"/>
    <n v="362"/>
    <n v="138"/>
    <n v="8"/>
    <n v="4"/>
    <n v="70"/>
    <n v="180"/>
    <n v="141"/>
    <n v="11"/>
    <n v="5"/>
    <n v="2"/>
    <n v="0"/>
    <n v="0"/>
    <n v="0"/>
    <n v="1"/>
    <n v="0"/>
    <n v="0"/>
    <n v="0"/>
    <n v="0"/>
    <n v="0"/>
    <n v="0"/>
    <n v="1"/>
    <n v="0"/>
    <n v="0"/>
    <n v="0"/>
    <n v="0"/>
    <n v="0"/>
    <n v="13"/>
    <n v="5"/>
    <n v="239"/>
    <n v="96"/>
    <n v="836"/>
    <n v="2671"/>
    <n v="1641"/>
    <n v="247"/>
    <n v="158"/>
    <n v="10366"/>
    <n v="3310"/>
    <n v="0"/>
    <n v="112"/>
    <n v="113"/>
    <n v="3154"/>
    <n v="6439"/>
  </r>
  <r>
    <x v="0"/>
    <x v="5"/>
    <x v="31"/>
    <x v="0"/>
    <n v="70"/>
    <n v="4"/>
    <n v="2"/>
    <n v="0"/>
    <n v="0"/>
    <n v="47"/>
    <n v="0"/>
    <n v="2"/>
    <n v="8"/>
    <n v="0"/>
    <n v="0"/>
    <n v="0"/>
    <n v="0"/>
    <n v="347"/>
    <n v="279"/>
    <n v="7"/>
    <n v="0"/>
    <n v="28"/>
    <n v="717"/>
    <n v="387"/>
    <n v="10"/>
    <n v="10"/>
    <n v="89"/>
    <n v="715"/>
    <n v="403"/>
    <n v="0"/>
    <n v="1"/>
    <n v="138"/>
    <n v="74"/>
    <n v="25"/>
    <n v="0"/>
    <n v="1"/>
    <n v="19"/>
    <n v="48"/>
    <n v="40"/>
    <n v="1"/>
    <n v="0"/>
    <n v="1"/>
    <n v="0"/>
    <n v="0"/>
    <n v="0"/>
    <n v="1"/>
    <n v="0"/>
    <n v="0"/>
    <n v="0"/>
    <n v="0"/>
    <n v="0"/>
    <n v="0"/>
    <n v="0"/>
    <n v="0"/>
    <n v="0"/>
    <n v="0"/>
    <n v="0"/>
    <n v="0"/>
    <n v="3"/>
    <n v="0"/>
    <n v="58"/>
    <n v="0"/>
    <n v="310"/>
    <n v="573"/>
    <n v="556"/>
    <n v="52"/>
    <n v="45"/>
    <n v="2900"/>
    <n v="973"/>
    <n v="0"/>
    <n v="2"/>
    <n v="7"/>
    <n v="951"/>
    <n v="1797"/>
  </r>
  <r>
    <x v="0"/>
    <x v="5"/>
    <x v="31"/>
    <x v="1"/>
    <n v="70"/>
    <n v="4"/>
    <n v="2"/>
    <n v="0"/>
    <n v="0"/>
    <n v="47"/>
    <n v="0"/>
    <n v="2"/>
    <n v="8"/>
    <n v="0"/>
    <n v="0"/>
    <n v="0"/>
    <n v="0"/>
    <n v="348"/>
    <n v="279"/>
    <n v="7"/>
    <n v="0"/>
    <n v="29"/>
    <n v="721"/>
    <n v="390"/>
    <n v="10"/>
    <n v="10"/>
    <n v="91"/>
    <n v="715"/>
    <n v="403"/>
    <n v="0"/>
    <n v="1"/>
    <n v="138"/>
    <n v="73"/>
    <n v="26"/>
    <n v="0"/>
    <n v="1"/>
    <n v="19"/>
    <n v="47"/>
    <n v="39"/>
    <n v="1"/>
    <n v="0"/>
    <n v="2"/>
    <n v="0"/>
    <n v="0"/>
    <n v="0"/>
    <n v="1"/>
    <n v="0"/>
    <n v="0"/>
    <n v="0"/>
    <n v="0"/>
    <n v="0"/>
    <n v="0"/>
    <n v="0"/>
    <n v="0"/>
    <n v="0"/>
    <n v="0"/>
    <n v="0"/>
    <n v="0"/>
    <n v="3"/>
    <n v="0"/>
    <n v="58"/>
    <n v="0"/>
    <n v="310"/>
    <n v="575"/>
    <n v="557"/>
    <n v="51"/>
    <n v="43"/>
    <n v="2895"/>
    <n v="983"/>
    <n v="0"/>
    <n v="2"/>
    <n v="7"/>
    <n v="946"/>
    <n v="1803"/>
  </r>
  <r>
    <x v="0"/>
    <x v="5"/>
    <x v="31"/>
    <x v="2"/>
    <n v="70"/>
    <n v="4"/>
    <n v="2"/>
    <n v="0"/>
    <n v="0"/>
    <n v="47"/>
    <n v="0"/>
    <n v="2"/>
    <n v="8"/>
    <n v="0"/>
    <n v="0"/>
    <n v="0"/>
    <n v="0"/>
    <n v="347"/>
    <n v="278"/>
    <n v="7"/>
    <n v="0"/>
    <n v="29"/>
    <n v="726"/>
    <n v="394"/>
    <n v="10"/>
    <n v="10"/>
    <n v="91"/>
    <n v="711"/>
    <n v="405"/>
    <n v="0"/>
    <n v="1"/>
    <n v="137"/>
    <n v="72"/>
    <n v="26"/>
    <n v="0"/>
    <n v="1"/>
    <n v="18"/>
    <n v="47"/>
    <n v="39"/>
    <n v="1"/>
    <n v="0"/>
    <n v="2"/>
    <n v="0"/>
    <n v="0"/>
    <n v="0"/>
    <n v="1"/>
    <n v="0"/>
    <n v="0"/>
    <n v="0"/>
    <n v="0"/>
    <n v="0"/>
    <n v="0"/>
    <n v="0"/>
    <n v="0"/>
    <n v="0"/>
    <n v="0"/>
    <n v="0"/>
    <n v="0"/>
    <n v="3"/>
    <n v="0"/>
    <n v="58"/>
    <n v="0"/>
    <n v="309"/>
    <n v="581"/>
    <n v="555"/>
    <n v="51"/>
    <n v="43"/>
    <n v="2888"/>
    <n v="991"/>
    <n v="0"/>
    <n v="2"/>
    <n v="7"/>
    <n v="941"/>
    <n v="1804"/>
  </r>
  <r>
    <x v="0"/>
    <x v="0"/>
    <x v="32"/>
    <x v="0"/>
    <n v="48"/>
    <n v="0"/>
    <n v="0"/>
    <n v="0"/>
    <n v="0"/>
    <n v="19"/>
    <n v="2"/>
    <n v="0"/>
    <n v="10"/>
    <n v="0"/>
    <n v="0"/>
    <n v="0"/>
    <n v="0"/>
    <n v="119"/>
    <n v="96"/>
    <n v="2"/>
    <n v="1"/>
    <n v="6"/>
    <n v="549"/>
    <n v="269"/>
    <n v="12"/>
    <n v="3"/>
    <n v="79"/>
    <n v="406"/>
    <n v="174"/>
    <n v="7"/>
    <n v="2"/>
    <n v="81"/>
    <n v="70"/>
    <n v="20"/>
    <n v="1"/>
    <n v="1"/>
    <n v="14"/>
    <n v="5"/>
    <n v="2"/>
    <n v="1"/>
    <n v="0"/>
    <n v="1"/>
    <n v="0"/>
    <n v="0"/>
    <n v="0"/>
    <n v="0"/>
    <n v="0"/>
    <n v="0"/>
    <n v="0"/>
    <n v="0"/>
    <n v="0"/>
    <n v="0"/>
    <n v="0"/>
    <n v="0"/>
    <n v="0"/>
    <n v="0"/>
    <n v="0"/>
    <n v="0"/>
    <n v="0"/>
    <n v="0"/>
    <n v="32"/>
    <n v="0"/>
    <n v="107"/>
    <n v="431"/>
    <n v="301"/>
    <n v="51"/>
    <n v="3"/>
    <n v="2585"/>
    <n v="635"/>
    <n v="0"/>
    <n v="31"/>
    <n v="28"/>
    <n v="857"/>
    <n v="1497"/>
  </r>
  <r>
    <x v="0"/>
    <x v="0"/>
    <x v="32"/>
    <x v="1"/>
    <n v="47"/>
    <n v="0"/>
    <n v="0"/>
    <n v="0"/>
    <n v="0"/>
    <n v="18"/>
    <n v="2"/>
    <n v="0"/>
    <n v="10"/>
    <n v="0"/>
    <n v="0"/>
    <n v="0"/>
    <n v="0"/>
    <n v="119"/>
    <n v="96"/>
    <n v="2"/>
    <n v="1"/>
    <n v="6"/>
    <n v="551"/>
    <n v="270"/>
    <n v="13"/>
    <n v="3"/>
    <n v="78"/>
    <n v="407"/>
    <n v="177"/>
    <n v="7"/>
    <n v="2"/>
    <n v="80"/>
    <n v="71"/>
    <n v="21"/>
    <n v="1"/>
    <n v="1"/>
    <n v="14"/>
    <n v="5"/>
    <n v="2"/>
    <n v="1"/>
    <n v="0"/>
    <n v="1"/>
    <n v="0"/>
    <n v="0"/>
    <n v="0"/>
    <n v="0"/>
    <n v="0"/>
    <n v="0"/>
    <n v="0"/>
    <n v="0"/>
    <n v="0"/>
    <n v="0"/>
    <n v="0"/>
    <n v="0"/>
    <n v="0"/>
    <n v="0"/>
    <n v="0"/>
    <n v="0"/>
    <n v="0"/>
    <n v="0"/>
    <n v="31"/>
    <n v="0"/>
    <n v="107"/>
    <n v="433"/>
    <n v="304"/>
    <n v="52"/>
    <n v="3"/>
    <n v="2583"/>
    <n v="650"/>
    <n v="0"/>
    <n v="31"/>
    <n v="28"/>
    <n v="855"/>
    <n v="1502"/>
  </r>
  <r>
    <x v="0"/>
    <x v="0"/>
    <x v="32"/>
    <x v="2"/>
    <n v="47"/>
    <n v="0"/>
    <n v="0"/>
    <n v="0"/>
    <n v="0"/>
    <n v="18"/>
    <n v="2"/>
    <n v="0"/>
    <n v="10"/>
    <n v="0"/>
    <n v="0"/>
    <n v="0"/>
    <n v="0"/>
    <n v="121"/>
    <n v="99"/>
    <n v="2"/>
    <n v="1"/>
    <n v="6"/>
    <n v="545"/>
    <n v="268"/>
    <n v="13"/>
    <n v="4"/>
    <n v="74"/>
    <n v="406"/>
    <n v="176"/>
    <n v="7"/>
    <n v="2"/>
    <n v="80"/>
    <n v="70"/>
    <n v="20"/>
    <n v="1"/>
    <n v="1"/>
    <n v="14"/>
    <n v="5"/>
    <n v="2"/>
    <n v="1"/>
    <n v="0"/>
    <n v="1"/>
    <n v="0"/>
    <n v="0"/>
    <n v="0"/>
    <n v="0"/>
    <n v="0"/>
    <n v="0"/>
    <n v="0"/>
    <n v="0"/>
    <n v="0"/>
    <n v="0"/>
    <n v="0"/>
    <n v="0"/>
    <n v="0"/>
    <n v="0"/>
    <n v="0"/>
    <n v="0"/>
    <n v="0"/>
    <n v="0"/>
    <n v="31"/>
    <n v="0"/>
    <n v="109"/>
    <n v="430"/>
    <n v="303"/>
    <n v="51"/>
    <n v="3"/>
    <n v="2594"/>
    <n v="656"/>
    <n v="0"/>
    <n v="32"/>
    <n v="28"/>
    <n v="865"/>
    <n v="1504"/>
  </r>
  <r>
    <x v="1"/>
    <x v="6"/>
    <x v="33"/>
    <x v="0"/>
    <n v="72"/>
    <n v="2"/>
    <n v="2"/>
    <n v="1"/>
    <n v="1"/>
    <n v="50"/>
    <n v="7"/>
    <n v="9"/>
    <n v="0"/>
    <n v="44"/>
    <n v="37"/>
    <n v="1"/>
    <n v="0"/>
    <n v="190"/>
    <n v="128"/>
    <n v="19"/>
    <n v="11"/>
    <n v="2"/>
    <n v="618"/>
    <n v="286"/>
    <n v="36"/>
    <n v="126"/>
    <n v="12"/>
    <n v="398"/>
    <n v="203"/>
    <n v="19"/>
    <n v="68"/>
    <n v="5"/>
    <n v="87"/>
    <n v="49"/>
    <n v="0"/>
    <n v="9"/>
    <n v="4"/>
    <n v="40"/>
    <n v="30"/>
    <n v="5"/>
    <n v="1"/>
    <n v="1"/>
    <n v="0"/>
    <n v="0"/>
    <n v="0"/>
    <n v="0"/>
    <n v="0"/>
    <n v="0"/>
    <n v="0"/>
    <n v="0"/>
    <n v="0"/>
    <n v="0"/>
    <n v="1"/>
    <n v="2"/>
    <n v="0"/>
    <n v="0"/>
    <n v="0"/>
    <n v="0"/>
    <n v="2"/>
    <n v="1"/>
    <n v="56"/>
    <n v="42"/>
    <n v="152"/>
    <n v="411"/>
    <n v="292"/>
    <n v="73"/>
    <n v="32"/>
    <n v="3377"/>
    <n v="1277"/>
    <n v="1"/>
    <n v="77"/>
    <n v="898"/>
    <n v="243"/>
    <n v="2024"/>
  </r>
  <r>
    <x v="1"/>
    <x v="6"/>
    <x v="33"/>
    <x v="1"/>
    <n v="72"/>
    <n v="2"/>
    <n v="2"/>
    <n v="1"/>
    <n v="1"/>
    <n v="50"/>
    <n v="7"/>
    <n v="8"/>
    <n v="0"/>
    <n v="44"/>
    <n v="37"/>
    <n v="1"/>
    <n v="0"/>
    <n v="190"/>
    <n v="130"/>
    <n v="18"/>
    <n v="11"/>
    <n v="2"/>
    <n v="616"/>
    <n v="289"/>
    <n v="35"/>
    <n v="124"/>
    <n v="11"/>
    <n v="398"/>
    <n v="204"/>
    <n v="20"/>
    <n v="69"/>
    <n v="5"/>
    <n v="87"/>
    <n v="49"/>
    <n v="0"/>
    <n v="9"/>
    <n v="4"/>
    <n v="40"/>
    <n v="30"/>
    <n v="5"/>
    <n v="1"/>
    <n v="1"/>
    <n v="0"/>
    <n v="0"/>
    <n v="0"/>
    <n v="0"/>
    <n v="0"/>
    <n v="0"/>
    <n v="0"/>
    <n v="0"/>
    <n v="0"/>
    <n v="0"/>
    <n v="1"/>
    <n v="2"/>
    <n v="0"/>
    <n v="0"/>
    <n v="0"/>
    <n v="0"/>
    <n v="2"/>
    <n v="1"/>
    <n v="56"/>
    <n v="42"/>
    <n v="153"/>
    <n v="412"/>
    <n v="290"/>
    <n v="73"/>
    <n v="32"/>
    <n v="3353"/>
    <n v="1300"/>
    <n v="1"/>
    <n v="78"/>
    <n v="894"/>
    <n v="236"/>
    <n v="2018"/>
  </r>
  <r>
    <x v="1"/>
    <x v="6"/>
    <x v="33"/>
    <x v="2"/>
    <n v="73"/>
    <n v="2"/>
    <n v="2"/>
    <n v="1"/>
    <n v="1"/>
    <n v="51"/>
    <n v="7"/>
    <n v="8"/>
    <n v="0"/>
    <n v="43"/>
    <n v="36"/>
    <n v="1"/>
    <n v="0"/>
    <n v="190"/>
    <n v="130"/>
    <n v="18"/>
    <n v="11"/>
    <n v="2"/>
    <n v="619"/>
    <n v="295"/>
    <n v="35"/>
    <n v="123"/>
    <n v="12"/>
    <n v="397"/>
    <n v="201"/>
    <n v="20"/>
    <n v="69"/>
    <n v="7"/>
    <n v="88"/>
    <n v="50"/>
    <n v="0"/>
    <n v="10"/>
    <n v="4"/>
    <n v="39"/>
    <n v="29"/>
    <n v="5"/>
    <n v="1"/>
    <n v="1"/>
    <n v="0"/>
    <n v="0"/>
    <n v="0"/>
    <n v="0"/>
    <n v="0"/>
    <n v="0"/>
    <n v="0"/>
    <n v="0"/>
    <n v="0"/>
    <n v="0"/>
    <n v="1"/>
    <n v="2"/>
    <n v="0"/>
    <n v="0"/>
    <n v="0"/>
    <n v="0"/>
    <n v="2"/>
    <n v="1"/>
    <n v="58"/>
    <n v="41"/>
    <n v="153"/>
    <n v="418"/>
    <n v="287"/>
    <n v="73"/>
    <n v="31"/>
    <n v="3349"/>
    <n v="1319"/>
    <n v="1"/>
    <n v="78"/>
    <n v="893"/>
    <n v="236"/>
    <n v="2016"/>
  </r>
  <r>
    <x v="1"/>
    <x v="7"/>
    <x v="34"/>
    <x v="0"/>
    <n v="70"/>
    <n v="3"/>
    <n v="2"/>
    <n v="0"/>
    <n v="0"/>
    <n v="45"/>
    <n v="6"/>
    <n v="6"/>
    <n v="1"/>
    <n v="0"/>
    <n v="0"/>
    <n v="0"/>
    <n v="0"/>
    <n v="233"/>
    <n v="151"/>
    <n v="30"/>
    <n v="11"/>
    <n v="1"/>
    <n v="696"/>
    <n v="309"/>
    <n v="74"/>
    <n v="114"/>
    <n v="5"/>
    <n v="653"/>
    <n v="254"/>
    <n v="69"/>
    <n v="175"/>
    <n v="10"/>
    <n v="131"/>
    <n v="45"/>
    <n v="7"/>
    <n v="28"/>
    <n v="5"/>
    <n v="50"/>
    <n v="35"/>
    <n v="6"/>
    <n v="1"/>
    <n v="0"/>
    <n v="0"/>
    <n v="1"/>
    <n v="0"/>
    <n v="0"/>
    <n v="0"/>
    <n v="0"/>
    <n v="0"/>
    <n v="0"/>
    <n v="0"/>
    <n v="0"/>
    <n v="0"/>
    <n v="0"/>
    <n v="0"/>
    <n v="0"/>
    <n v="0"/>
    <n v="0"/>
    <n v="2"/>
    <n v="0"/>
    <n v="54"/>
    <n v="0"/>
    <n v="189"/>
    <n v="475"/>
    <n v="380"/>
    <n v="83"/>
    <n v="41"/>
    <n v="3070"/>
    <n v="939"/>
    <n v="0"/>
    <n v="111"/>
    <n v="969"/>
    <n v="184"/>
    <n v="1665"/>
  </r>
  <r>
    <x v="1"/>
    <x v="7"/>
    <x v="34"/>
    <x v="1"/>
    <n v="70"/>
    <n v="3"/>
    <n v="2"/>
    <n v="0"/>
    <n v="0"/>
    <n v="45"/>
    <n v="6"/>
    <n v="6"/>
    <n v="1"/>
    <n v="0"/>
    <n v="0"/>
    <n v="0"/>
    <n v="0"/>
    <n v="233"/>
    <n v="152"/>
    <n v="30"/>
    <n v="11"/>
    <n v="1"/>
    <n v="694"/>
    <n v="309"/>
    <n v="75"/>
    <n v="114"/>
    <n v="5"/>
    <n v="653"/>
    <n v="253"/>
    <n v="70"/>
    <n v="173"/>
    <n v="11"/>
    <n v="131"/>
    <n v="45"/>
    <n v="7"/>
    <n v="27"/>
    <n v="5"/>
    <n v="50"/>
    <n v="35"/>
    <n v="6"/>
    <n v="1"/>
    <n v="0"/>
    <n v="0"/>
    <n v="1"/>
    <n v="0"/>
    <n v="0"/>
    <n v="0"/>
    <n v="0"/>
    <n v="0"/>
    <n v="0"/>
    <n v="0"/>
    <n v="0"/>
    <n v="0"/>
    <n v="0"/>
    <n v="0"/>
    <n v="0"/>
    <n v="0"/>
    <n v="0"/>
    <n v="2"/>
    <n v="0"/>
    <n v="54"/>
    <n v="0"/>
    <n v="189"/>
    <n v="475"/>
    <n v="379"/>
    <n v="83"/>
    <n v="41"/>
    <n v="3060"/>
    <n v="953"/>
    <n v="0"/>
    <n v="112"/>
    <n v="961"/>
    <n v="186"/>
    <n v="1667"/>
  </r>
  <r>
    <x v="1"/>
    <x v="7"/>
    <x v="34"/>
    <x v="2"/>
    <n v="70"/>
    <n v="3"/>
    <n v="2"/>
    <n v="0"/>
    <n v="0"/>
    <n v="45"/>
    <n v="6"/>
    <n v="6"/>
    <n v="1"/>
    <n v="0"/>
    <n v="0"/>
    <n v="0"/>
    <n v="0"/>
    <n v="233"/>
    <n v="152"/>
    <n v="30"/>
    <n v="11"/>
    <n v="1"/>
    <n v="693"/>
    <n v="309"/>
    <n v="75"/>
    <n v="111"/>
    <n v="5"/>
    <n v="651"/>
    <n v="254"/>
    <n v="70"/>
    <n v="173"/>
    <n v="10"/>
    <n v="133"/>
    <n v="45"/>
    <n v="7"/>
    <n v="28"/>
    <n v="5"/>
    <n v="50"/>
    <n v="35"/>
    <n v="6"/>
    <n v="1"/>
    <n v="0"/>
    <n v="0"/>
    <n v="1"/>
    <n v="0"/>
    <n v="0"/>
    <n v="0"/>
    <n v="0"/>
    <n v="0"/>
    <n v="0"/>
    <n v="0"/>
    <n v="0"/>
    <n v="0"/>
    <n v="0"/>
    <n v="0"/>
    <n v="0"/>
    <n v="0"/>
    <n v="0"/>
    <n v="2"/>
    <n v="0"/>
    <n v="54"/>
    <n v="0"/>
    <n v="189"/>
    <n v="476"/>
    <n v="378"/>
    <n v="84"/>
    <n v="41"/>
    <n v="3059"/>
    <n v="961"/>
    <n v="0"/>
    <n v="113"/>
    <n v="964"/>
    <n v="187"/>
    <n v="1665"/>
  </r>
  <r>
    <x v="1"/>
    <x v="8"/>
    <x v="35"/>
    <x v="0"/>
    <n v="85"/>
    <n v="4"/>
    <n v="2"/>
    <n v="0"/>
    <n v="0"/>
    <n v="51"/>
    <n v="1"/>
    <n v="13"/>
    <n v="0"/>
    <n v="3"/>
    <n v="2"/>
    <n v="0"/>
    <n v="0"/>
    <n v="169"/>
    <n v="119"/>
    <n v="22"/>
    <n v="5"/>
    <n v="1"/>
    <n v="681"/>
    <n v="316"/>
    <n v="32"/>
    <n v="130"/>
    <n v="17"/>
    <n v="510"/>
    <n v="219"/>
    <n v="10"/>
    <n v="139"/>
    <n v="41"/>
    <n v="157"/>
    <n v="91"/>
    <n v="2"/>
    <n v="17"/>
    <n v="4"/>
    <n v="29"/>
    <n v="17"/>
    <n v="8"/>
    <n v="1"/>
    <n v="0"/>
    <n v="0"/>
    <n v="0"/>
    <n v="0"/>
    <n v="0"/>
    <n v="0"/>
    <n v="0"/>
    <n v="0"/>
    <n v="0"/>
    <n v="0"/>
    <n v="0"/>
    <n v="0"/>
    <n v="0"/>
    <n v="0"/>
    <n v="0"/>
    <n v="0"/>
    <n v="0"/>
    <n v="3"/>
    <n v="0"/>
    <n v="68"/>
    <n v="3"/>
    <n v="140"/>
    <n v="471"/>
    <n v="307"/>
    <n v="127"/>
    <n v="18"/>
    <n v="4944"/>
    <n v="2048"/>
    <n v="0"/>
    <n v="47"/>
    <n v="1236"/>
    <n v="326"/>
    <n v="3130"/>
  </r>
  <r>
    <x v="1"/>
    <x v="8"/>
    <x v="35"/>
    <x v="1"/>
    <n v="85"/>
    <n v="4"/>
    <n v="2"/>
    <n v="0"/>
    <n v="0"/>
    <n v="52"/>
    <n v="1"/>
    <n v="13"/>
    <n v="0"/>
    <n v="3"/>
    <n v="2"/>
    <n v="0"/>
    <n v="0"/>
    <n v="169"/>
    <n v="120"/>
    <n v="22"/>
    <n v="5"/>
    <n v="1"/>
    <n v="680"/>
    <n v="319"/>
    <n v="32"/>
    <n v="128"/>
    <n v="16"/>
    <n v="510"/>
    <n v="220"/>
    <n v="10"/>
    <n v="139"/>
    <n v="41"/>
    <n v="157"/>
    <n v="92"/>
    <n v="2"/>
    <n v="16"/>
    <n v="4"/>
    <n v="29"/>
    <n v="17"/>
    <n v="8"/>
    <n v="1"/>
    <n v="0"/>
    <n v="0"/>
    <n v="0"/>
    <n v="0"/>
    <n v="0"/>
    <n v="0"/>
    <n v="0"/>
    <n v="0"/>
    <n v="0"/>
    <n v="0"/>
    <n v="0"/>
    <n v="0"/>
    <n v="0"/>
    <n v="0"/>
    <n v="0"/>
    <n v="0"/>
    <n v="0"/>
    <n v="3"/>
    <n v="0"/>
    <n v="68"/>
    <n v="3"/>
    <n v="140"/>
    <n v="473"/>
    <n v="307"/>
    <n v="127"/>
    <n v="18"/>
    <n v="4936"/>
    <n v="2083"/>
    <n v="0"/>
    <n v="47"/>
    <n v="1232"/>
    <n v="328"/>
    <n v="3131"/>
  </r>
  <r>
    <x v="1"/>
    <x v="8"/>
    <x v="35"/>
    <x v="2"/>
    <n v="87"/>
    <n v="4"/>
    <n v="2"/>
    <n v="0"/>
    <n v="0"/>
    <n v="54"/>
    <n v="1"/>
    <n v="13"/>
    <n v="0"/>
    <n v="3"/>
    <n v="2"/>
    <n v="0"/>
    <n v="0"/>
    <n v="169"/>
    <n v="121"/>
    <n v="22"/>
    <n v="5"/>
    <n v="1"/>
    <n v="677"/>
    <n v="321"/>
    <n v="32"/>
    <n v="125"/>
    <n v="16"/>
    <n v="510"/>
    <n v="222"/>
    <n v="10"/>
    <n v="138"/>
    <n v="41"/>
    <n v="158"/>
    <n v="96"/>
    <n v="2"/>
    <n v="16"/>
    <n v="4"/>
    <n v="28"/>
    <n v="16"/>
    <n v="8"/>
    <n v="1"/>
    <n v="0"/>
    <n v="0"/>
    <n v="0"/>
    <n v="0"/>
    <n v="0"/>
    <n v="0"/>
    <n v="0"/>
    <n v="0"/>
    <n v="0"/>
    <n v="0"/>
    <n v="0"/>
    <n v="0"/>
    <n v="0"/>
    <n v="0"/>
    <n v="0"/>
    <n v="0"/>
    <n v="0"/>
    <n v="3"/>
    <n v="0"/>
    <n v="70"/>
    <n v="3"/>
    <n v="140"/>
    <n v="473"/>
    <n v="308"/>
    <n v="128"/>
    <n v="17"/>
    <n v="4932"/>
    <n v="2125"/>
    <n v="0"/>
    <n v="47"/>
    <n v="1222"/>
    <n v="329"/>
    <n v="3140"/>
  </r>
  <r>
    <x v="1"/>
    <x v="8"/>
    <x v="36"/>
    <x v="0"/>
    <n v="198"/>
    <n v="8"/>
    <n v="7"/>
    <n v="1"/>
    <n v="1"/>
    <n v="131"/>
    <n v="25"/>
    <n v="5"/>
    <n v="2"/>
    <n v="28"/>
    <n v="28"/>
    <n v="0"/>
    <n v="0"/>
    <n v="707"/>
    <n v="563"/>
    <n v="69"/>
    <n v="1"/>
    <n v="1"/>
    <n v="1721"/>
    <n v="973"/>
    <n v="195"/>
    <n v="155"/>
    <n v="7"/>
    <n v="1838"/>
    <n v="1255"/>
    <n v="208"/>
    <n v="114"/>
    <n v="4"/>
    <n v="310"/>
    <n v="172"/>
    <n v="21"/>
    <n v="26"/>
    <n v="1"/>
    <n v="139"/>
    <n v="113"/>
    <n v="13"/>
    <n v="0"/>
    <n v="0"/>
    <n v="0"/>
    <n v="1"/>
    <n v="0"/>
    <n v="0"/>
    <n v="0"/>
    <n v="0"/>
    <n v="0"/>
    <n v="0"/>
    <n v="0"/>
    <n v="0"/>
    <n v="0"/>
    <n v="0"/>
    <n v="0"/>
    <n v="0"/>
    <n v="0"/>
    <n v="0"/>
    <n v="7"/>
    <n v="1"/>
    <n v="160"/>
    <n v="28"/>
    <n v="620"/>
    <n v="1307"/>
    <n v="1473"/>
    <n v="251"/>
    <n v="124"/>
    <n v="7365"/>
    <n v="3708"/>
    <n v="0"/>
    <n v="1043"/>
    <n v="941"/>
    <n v="41"/>
    <n v="5109"/>
  </r>
  <r>
    <x v="1"/>
    <x v="8"/>
    <x v="36"/>
    <x v="1"/>
    <n v="200"/>
    <n v="8"/>
    <n v="7"/>
    <n v="1"/>
    <n v="1"/>
    <n v="132"/>
    <n v="25"/>
    <n v="5"/>
    <n v="2"/>
    <n v="29"/>
    <n v="28"/>
    <n v="0"/>
    <n v="0"/>
    <n v="705"/>
    <n v="567"/>
    <n v="68"/>
    <n v="1"/>
    <n v="1"/>
    <n v="1721"/>
    <n v="990"/>
    <n v="194"/>
    <n v="155"/>
    <n v="7"/>
    <n v="1842"/>
    <n v="1259"/>
    <n v="210"/>
    <n v="116"/>
    <n v="3"/>
    <n v="309"/>
    <n v="174"/>
    <n v="21"/>
    <n v="26"/>
    <n v="1"/>
    <n v="140"/>
    <n v="113"/>
    <n v="13"/>
    <n v="0"/>
    <n v="0"/>
    <n v="0"/>
    <n v="1"/>
    <n v="0"/>
    <n v="0"/>
    <n v="0"/>
    <n v="0"/>
    <n v="0"/>
    <n v="0"/>
    <n v="0"/>
    <n v="0"/>
    <n v="0"/>
    <n v="0"/>
    <n v="0"/>
    <n v="0"/>
    <n v="0"/>
    <n v="0"/>
    <n v="7"/>
    <n v="1"/>
    <n v="162"/>
    <n v="29"/>
    <n v="620"/>
    <n v="1306"/>
    <n v="1474"/>
    <n v="250"/>
    <n v="125"/>
    <n v="7357"/>
    <n v="3739"/>
    <n v="0"/>
    <n v="1042"/>
    <n v="944"/>
    <n v="38"/>
    <n v="5106"/>
  </r>
  <r>
    <x v="1"/>
    <x v="8"/>
    <x v="36"/>
    <x v="2"/>
    <n v="200"/>
    <n v="8"/>
    <n v="7"/>
    <n v="1"/>
    <n v="1"/>
    <n v="133"/>
    <n v="25"/>
    <n v="5"/>
    <n v="2"/>
    <n v="29"/>
    <n v="28"/>
    <n v="0"/>
    <n v="0"/>
    <n v="706"/>
    <n v="568"/>
    <n v="68"/>
    <n v="1"/>
    <n v="1"/>
    <n v="1725"/>
    <n v="995"/>
    <n v="192"/>
    <n v="159"/>
    <n v="8"/>
    <n v="1840"/>
    <n v="1267"/>
    <n v="208"/>
    <n v="116"/>
    <n v="3"/>
    <n v="308"/>
    <n v="176"/>
    <n v="21"/>
    <n v="25"/>
    <n v="0"/>
    <n v="138"/>
    <n v="113"/>
    <n v="12"/>
    <n v="0"/>
    <n v="0"/>
    <n v="0"/>
    <n v="1"/>
    <n v="0"/>
    <n v="0"/>
    <n v="0"/>
    <n v="0"/>
    <n v="0"/>
    <n v="0"/>
    <n v="0"/>
    <n v="0"/>
    <n v="0"/>
    <n v="0"/>
    <n v="0"/>
    <n v="0"/>
    <n v="0"/>
    <n v="0"/>
    <n v="7"/>
    <n v="1"/>
    <n v="162"/>
    <n v="29"/>
    <n v="621"/>
    <n v="1308"/>
    <n v="1476"/>
    <n v="251"/>
    <n v="124"/>
    <n v="7339"/>
    <n v="3766"/>
    <n v="0"/>
    <n v="1033"/>
    <n v="943"/>
    <n v="35"/>
    <n v="5106"/>
  </r>
  <r>
    <x v="1"/>
    <x v="9"/>
    <x v="37"/>
    <x v="0"/>
    <n v="61"/>
    <n v="2"/>
    <n v="1"/>
    <n v="0"/>
    <n v="0"/>
    <n v="30"/>
    <n v="5"/>
    <n v="4"/>
    <n v="1"/>
    <n v="0"/>
    <n v="0"/>
    <n v="0"/>
    <n v="0"/>
    <n v="188"/>
    <n v="122"/>
    <n v="11"/>
    <n v="12"/>
    <n v="1"/>
    <n v="633"/>
    <n v="312"/>
    <n v="62"/>
    <n v="67"/>
    <n v="6"/>
    <n v="405"/>
    <n v="193"/>
    <n v="36"/>
    <n v="41"/>
    <n v="6"/>
    <n v="65"/>
    <n v="18"/>
    <n v="7"/>
    <n v="13"/>
    <n v="2"/>
    <n v="31"/>
    <n v="14"/>
    <n v="8"/>
    <n v="1"/>
    <n v="0"/>
    <n v="0"/>
    <n v="0"/>
    <n v="0"/>
    <n v="0"/>
    <n v="0"/>
    <n v="0"/>
    <n v="0"/>
    <n v="0"/>
    <n v="0"/>
    <n v="0"/>
    <n v="0"/>
    <n v="0"/>
    <n v="0"/>
    <n v="0"/>
    <n v="0"/>
    <n v="0"/>
    <n v="2"/>
    <n v="0"/>
    <n v="49"/>
    <n v="0"/>
    <n v="156"/>
    <n v="467"/>
    <n v="301"/>
    <n v="38"/>
    <n v="19"/>
    <n v="2563"/>
    <n v="785"/>
    <n v="0"/>
    <n v="91"/>
    <n v="818"/>
    <n v="107"/>
    <n v="1415"/>
  </r>
  <r>
    <x v="1"/>
    <x v="9"/>
    <x v="37"/>
    <x v="1"/>
    <n v="60"/>
    <n v="2"/>
    <n v="1"/>
    <n v="0"/>
    <n v="0"/>
    <n v="30"/>
    <n v="5"/>
    <n v="3"/>
    <n v="1"/>
    <n v="0"/>
    <n v="0"/>
    <n v="0"/>
    <n v="0"/>
    <n v="187"/>
    <n v="122"/>
    <n v="11"/>
    <n v="11"/>
    <n v="2"/>
    <n v="627"/>
    <n v="312"/>
    <n v="62"/>
    <n v="67"/>
    <n v="5"/>
    <n v="403"/>
    <n v="195"/>
    <n v="36"/>
    <n v="40"/>
    <n v="6"/>
    <n v="64"/>
    <n v="18"/>
    <n v="7"/>
    <n v="12"/>
    <n v="2"/>
    <n v="31"/>
    <n v="14"/>
    <n v="8"/>
    <n v="1"/>
    <n v="0"/>
    <n v="0"/>
    <n v="0"/>
    <n v="0"/>
    <n v="0"/>
    <n v="0"/>
    <n v="0"/>
    <n v="0"/>
    <n v="0"/>
    <n v="0"/>
    <n v="0"/>
    <n v="0"/>
    <n v="0"/>
    <n v="0"/>
    <n v="0"/>
    <n v="0"/>
    <n v="0"/>
    <n v="2"/>
    <n v="0"/>
    <n v="49"/>
    <n v="0"/>
    <n v="155"/>
    <n v="463"/>
    <n v="301"/>
    <n v="38"/>
    <n v="19"/>
    <n v="2496"/>
    <n v="778"/>
    <n v="0"/>
    <n v="90"/>
    <n v="801"/>
    <n v="110"/>
    <n v="1373"/>
  </r>
  <r>
    <x v="1"/>
    <x v="9"/>
    <x v="37"/>
    <x v="2"/>
    <n v="120"/>
    <n v="4"/>
    <n v="2"/>
    <n v="0"/>
    <n v="0"/>
    <n v="60"/>
    <n v="10"/>
    <n v="6"/>
    <n v="2"/>
    <n v="0"/>
    <n v="0"/>
    <n v="0"/>
    <n v="0"/>
    <n v="374"/>
    <n v="244"/>
    <n v="22"/>
    <n v="22"/>
    <n v="4"/>
    <n v="1252"/>
    <n v="630"/>
    <n v="122"/>
    <n v="130"/>
    <n v="14"/>
    <n v="806"/>
    <n v="394"/>
    <n v="72"/>
    <n v="82"/>
    <n v="10"/>
    <n v="130"/>
    <n v="36"/>
    <n v="14"/>
    <n v="26"/>
    <n v="4"/>
    <n v="62"/>
    <n v="28"/>
    <n v="16"/>
    <n v="2"/>
    <n v="0"/>
    <n v="0"/>
    <n v="0"/>
    <n v="0"/>
    <n v="0"/>
    <n v="0"/>
    <n v="0"/>
    <n v="0"/>
    <n v="0"/>
    <n v="0"/>
    <n v="0"/>
    <n v="0"/>
    <n v="0"/>
    <n v="0"/>
    <n v="0"/>
    <n v="0"/>
    <n v="0"/>
    <n v="2"/>
    <n v="0"/>
    <n v="49"/>
    <n v="0"/>
    <n v="155"/>
    <n v="464"/>
    <n v="302"/>
    <n v="39"/>
    <n v="19"/>
    <n v="2491"/>
    <n v="789"/>
    <n v="0"/>
    <n v="89"/>
    <n v="797"/>
    <n v="115"/>
    <n v="1369"/>
  </r>
  <r>
    <x v="1"/>
    <x v="8"/>
    <x v="38"/>
    <x v="0"/>
    <n v="39"/>
    <n v="0"/>
    <n v="0"/>
    <n v="0"/>
    <n v="0"/>
    <n v="23"/>
    <n v="1"/>
    <n v="5"/>
    <n v="0"/>
    <n v="0"/>
    <n v="0"/>
    <n v="0"/>
    <n v="0"/>
    <n v="114"/>
    <n v="66"/>
    <n v="5"/>
    <n v="12"/>
    <n v="3"/>
    <n v="534"/>
    <n v="278"/>
    <n v="8"/>
    <n v="89"/>
    <n v="11"/>
    <n v="382"/>
    <n v="158"/>
    <n v="1"/>
    <n v="66"/>
    <n v="69"/>
    <n v="92"/>
    <n v="44"/>
    <n v="0"/>
    <n v="12"/>
    <n v="6"/>
    <n v="18"/>
    <n v="12"/>
    <n v="0"/>
    <n v="0"/>
    <n v="2"/>
    <n v="0"/>
    <n v="0"/>
    <n v="0"/>
    <n v="0"/>
    <n v="0"/>
    <n v="0"/>
    <n v="0"/>
    <n v="0"/>
    <n v="0"/>
    <n v="0"/>
    <n v="0"/>
    <n v="0"/>
    <n v="0"/>
    <n v="0"/>
    <n v="0"/>
    <n v="0"/>
    <n v="0"/>
    <n v="0"/>
    <n v="33"/>
    <n v="0"/>
    <n v="92"/>
    <n v="407"/>
    <n v="233"/>
    <n v="70"/>
    <n v="16"/>
    <n v="3298"/>
    <n v="1271"/>
    <n v="0"/>
    <n v="14"/>
    <n v="269"/>
    <n v="783"/>
    <n v="2108"/>
  </r>
  <r>
    <x v="1"/>
    <x v="8"/>
    <x v="38"/>
    <x v="1"/>
    <n v="40"/>
    <n v="0"/>
    <n v="0"/>
    <n v="0"/>
    <n v="0"/>
    <n v="23"/>
    <n v="1"/>
    <n v="5"/>
    <n v="0"/>
    <n v="0"/>
    <n v="0"/>
    <n v="0"/>
    <n v="0"/>
    <n v="114"/>
    <n v="66"/>
    <n v="5"/>
    <n v="12"/>
    <n v="3"/>
    <n v="535"/>
    <n v="278"/>
    <n v="8"/>
    <n v="89"/>
    <n v="11"/>
    <n v="383"/>
    <n v="160"/>
    <n v="1"/>
    <n v="67"/>
    <n v="69"/>
    <n v="93"/>
    <n v="46"/>
    <n v="0"/>
    <n v="12"/>
    <n v="6"/>
    <n v="18"/>
    <n v="12"/>
    <n v="0"/>
    <n v="0"/>
    <n v="2"/>
    <n v="0"/>
    <n v="0"/>
    <n v="0"/>
    <n v="0"/>
    <n v="0"/>
    <n v="0"/>
    <n v="0"/>
    <n v="0"/>
    <n v="0"/>
    <n v="0"/>
    <n v="0"/>
    <n v="0"/>
    <n v="0"/>
    <n v="0"/>
    <n v="0"/>
    <n v="0"/>
    <n v="0"/>
    <n v="0"/>
    <n v="34"/>
    <n v="0"/>
    <n v="92"/>
    <n v="408"/>
    <n v="233"/>
    <n v="72"/>
    <n v="16"/>
    <n v="3306"/>
    <n v="1302"/>
    <n v="0"/>
    <n v="14"/>
    <n v="270"/>
    <n v="780"/>
    <n v="2119"/>
  </r>
  <r>
    <x v="1"/>
    <x v="8"/>
    <x v="38"/>
    <x v="2"/>
    <n v="40"/>
    <n v="0"/>
    <n v="0"/>
    <n v="0"/>
    <n v="0"/>
    <n v="23"/>
    <n v="1"/>
    <n v="5"/>
    <n v="0"/>
    <n v="0"/>
    <n v="0"/>
    <n v="0"/>
    <n v="0"/>
    <n v="114"/>
    <n v="66"/>
    <n v="5"/>
    <n v="12"/>
    <n v="3"/>
    <n v="531"/>
    <n v="277"/>
    <n v="8"/>
    <n v="86"/>
    <n v="11"/>
    <n v="380"/>
    <n v="161"/>
    <n v="1"/>
    <n v="69"/>
    <n v="66"/>
    <n v="94"/>
    <n v="46"/>
    <n v="0"/>
    <n v="11"/>
    <n v="6"/>
    <n v="18"/>
    <n v="12"/>
    <n v="0"/>
    <n v="0"/>
    <n v="2"/>
    <n v="0"/>
    <n v="0"/>
    <n v="0"/>
    <n v="0"/>
    <n v="0"/>
    <n v="0"/>
    <n v="0"/>
    <n v="0"/>
    <n v="0"/>
    <n v="0"/>
    <n v="0"/>
    <n v="0"/>
    <n v="0"/>
    <n v="0"/>
    <n v="0"/>
    <n v="0"/>
    <n v="0"/>
    <n v="0"/>
    <n v="34"/>
    <n v="0"/>
    <n v="92"/>
    <n v="405"/>
    <n v="232"/>
    <n v="73"/>
    <n v="16"/>
    <n v="3297"/>
    <n v="1329"/>
    <n v="0"/>
    <n v="14"/>
    <n v="273"/>
    <n v="771"/>
    <n v="2116"/>
  </r>
  <r>
    <x v="1"/>
    <x v="6"/>
    <x v="39"/>
    <x v="0"/>
    <n v="104"/>
    <n v="3"/>
    <n v="3"/>
    <n v="0"/>
    <n v="0"/>
    <n v="59"/>
    <n v="4"/>
    <n v="15"/>
    <n v="1"/>
    <n v="0"/>
    <n v="0"/>
    <n v="0"/>
    <n v="0"/>
    <n v="355"/>
    <n v="274"/>
    <n v="11"/>
    <n v="30"/>
    <n v="3"/>
    <n v="992"/>
    <n v="519"/>
    <n v="34"/>
    <n v="157"/>
    <n v="14"/>
    <n v="906"/>
    <n v="493"/>
    <n v="11"/>
    <n v="180"/>
    <n v="64"/>
    <n v="155"/>
    <n v="62"/>
    <n v="2"/>
    <n v="42"/>
    <n v="4"/>
    <n v="50"/>
    <n v="34"/>
    <n v="4"/>
    <n v="4"/>
    <n v="0"/>
    <n v="0"/>
    <n v="0"/>
    <n v="0"/>
    <n v="0"/>
    <n v="0"/>
    <n v="0"/>
    <n v="0"/>
    <n v="0"/>
    <n v="0"/>
    <n v="0"/>
    <n v="0"/>
    <n v="0"/>
    <n v="0"/>
    <n v="0"/>
    <n v="0"/>
    <n v="0"/>
    <n v="3"/>
    <n v="0"/>
    <n v="80"/>
    <n v="0"/>
    <n v="304"/>
    <n v="740"/>
    <n v="630"/>
    <n v="100"/>
    <n v="40"/>
    <n v="5134"/>
    <n v="1799"/>
    <n v="0"/>
    <n v="25"/>
    <n v="1664"/>
    <n v="283"/>
    <n v="2921"/>
  </r>
  <r>
    <x v="1"/>
    <x v="6"/>
    <x v="39"/>
    <x v="1"/>
    <n v="104"/>
    <n v="3"/>
    <n v="3"/>
    <n v="0"/>
    <n v="0"/>
    <n v="59"/>
    <n v="4"/>
    <n v="15"/>
    <n v="1"/>
    <n v="0"/>
    <n v="0"/>
    <n v="0"/>
    <n v="0"/>
    <n v="357"/>
    <n v="276"/>
    <n v="11"/>
    <n v="30"/>
    <n v="3"/>
    <n v="989"/>
    <n v="519"/>
    <n v="35"/>
    <n v="156"/>
    <n v="13"/>
    <n v="908"/>
    <n v="496"/>
    <n v="11"/>
    <n v="181"/>
    <n v="65"/>
    <n v="157"/>
    <n v="63"/>
    <n v="2"/>
    <n v="43"/>
    <n v="4"/>
    <n v="50"/>
    <n v="34"/>
    <n v="4"/>
    <n v="4"/>
    <n v="0"/>
    <n v="0"/>
    <n v="0"/>
    <n v="0"/>
    <n v="0"/>
    <n v="0"/>
    <n v="0"/>
    <n v="0"/>
    <n v="0"/>
    <n v="0"/>
    <n v="0"/>
    <n v="0"/>
    <n v="0"/>
    <n v="0"/>
    <n v="0"/>
    <n v="0"/>
    <n v="0"/>
    <n v="3"/>
    <n v="0"/>
    <n v="80"/>
    <n v="0"/>
    <n v="306"/>
    <n v="739"/>
    <n v="630"/>
    <n v="101"/>
    <n v="40"/>
    <n v="5148"/>
    <n v="1841"/>
    <n v="0"/>
    <n v="25"/>
    <n v="1659"/>
    <n v="291"/>
    <n v="2932"/>
  </r>
  <r>
    <x v="1"/>
    <x v="6"/>
    <x v="39"/>
    <x v="2"/>
    <n v="104"/>
    <n v="3"/>
    <n v="3"/>
    <n v="0"/>
    <n v="0"/>
    <n v="60"/>
    <n v="4"/>
    <n v="15"/>
    <n v="1"/>
    <n v="0"/>
    <n v="0"/>
    <n v="0"/>
    <n v="0"/>
    <n v="357"/>
    <n v="276"/>
    <n v="11"/>
    <n v="30"/>
    <n v="3"/>
    <n v="996"/>
    <n v="528"/>
    <n v="34"/>
    <n v="156"/>
    <n v="14"/>
    <n v="909"/>
    <n v="495"/>
    <n v="11"/>
    <n v="182"/>
    <n v="66"/>
    <n v="156"/>
    <n v="64"/>
    <n v="2"/>
    <n v="43"/>
    <n v="4"/>
    <n v="50"/>
    <n v="34"/>
    <n v="4"/>
    <n v="4"/>
    <n v="0"/>
    <n v="0"/>
    <n v="0"/>
    <n v="0"/>
    <n v="0"/>
    <n v="0"/>
    <n v="0"/>
    <n v="0"/>
    <n v="0"/>
    <n v="0"/>
    <n v="0"/>
    <n v="0"/>
    <n v="0"/>
    <n v="0"/>
    <n v="0"/>
    <n v="0"/>
    <n v="0"/>
    <n v="3"/>
    <n v="0"/>
    <n v="80"/>
    <n v="0"/>
    <n v="306"/>
    <n v="746"/>
    <n v="630"/>
    <n v="102"/>
    <n v="40"/>
    <n v="5157"/>
    <n v="1876"/>
    <n v="0"/>
    <n v="25"/>
    <n v="1657"/>
    <n v="292"/>
    <n v="2952"/>
  </r>
  <r>
    <x v="1"/>
    <x v="6"/>
    <x v="39"/>
    <x v="2"/>
    <m/>
    <m/>
    <m/>
    <m/>
    <m/>
    <m/>
    <m/>
    <m/>
    <m/>
    <m/>
    <m/>
    <m/>
    <m/>
    <m/>
    <m/>
    <m/>
    <m/>
    <m/>
    <n v="1"/>
    <m/>
    <m/>
    <m/>
    <m/>
    <m/>
    <m/>
    <m/>
    <m/>
    <m/>
    <m/>
    <m/>
    <m/>
    <m/>
    <m/>
    <m/>
    <m/>
    <m/>
    <m/>
    <m/>
    <m/>
    <m/>
    <m/>
    <m/>
    <m/>
    <m/>
    <m/>
    <m/>
    <m/>
    <m/>
    <m/>
    <m/>
    <m/>
    <m/>
    <m/>
    <m/>
    <m/>
    <m/>
    <m/>
    <m/>
    <m/>
    <n v="1"/>
    <m/>
    <m/>
    <m/>
    <m/>
    <m/>
    <m/>
    <m/>
    <m/>
    <m/>
    <m/>
  </r>
  <r>
    <x v="1"/>
    <x v="10"/>
    <x v="40"/>
    <x v="0"/>
    <n v="58"/>
    <n v="2"/>
    <n v="1"/>
    <n v="0"/>
    <n v="0"/>
    <n v="25"/>
    <n v="10"/>
    <n v="7"/>
    <n v="1"/>
    <n v="8"/>
    <n v="4"/>
    <n v="0"/>
    <n v="0"/>
    <n v="162"/>
    <n v="94"/>
    <n v="20"/>
    <n v="12"/>
    <n v="1"/>
    <n v="757"/>
    <n v="250"/>
    <n v="110"/>
    <n v="146"/>
    <n v="16"/>
    <n v="460"/>
    <n v="180"/>
    <n v="17"/>
    <n v="102"/>
    <n v="5"/>
    <n v="86"/>
    <n v="26"/>
    <n v="2"/>
    <n v="25"/>
    <n v="2"/>
    <n v="28"/>
    <n v="19"/>
    <n v="4"/>
    <n v="0"/>
    <n v="0"/>
    <n v="0"/>
    <n v="1"/>
    <n v="0"/>
    <n v="0"/>
    <n v="0"/>
    <n v="0"/>
    <n v="0"/>
    <n v="0"/>
    <n v="0"/>
    <n v="0"/>
    <n v="1"/>
    <n v="0"/>
    <n v="0"/>
    <n v="0"/>
    <n v="0"/>
    <n v="0"/>
    <n v="1"/>
    <n v="0"/>
    <n v="38"/>
    <n v="7"/>
    <n v="127"/>
    <n v="455"/>
    <n v="321"/>
    <n v="50"/>
    <n v="24"/>
    <n v="3116"/>
    <n v="662"/>
    <n v="0"/>
    <n v="169"/>
    <n v="1291"/>
    <n v="110"/>
    <n v="1411"/>
  </r>
  <r>
    <x v="1"/>
    <x v="10"/>
    <x v="40"/>
    <x v="1"/>
    <n v="59"/>
    <n v="2"/>
    <n v="1"/>
    <n v="0"/>
    <n v="0"/>
    <n v="26"/>
    <n v="10"/>
    <n v="7"/>
    <n v="1"/>
    <n v="8"/>
    <n v="4"/>
    <n v="0"/>
    <n v="0"/>
    <n v="163"/>
    <n v="96"/>
    <n v="20"/>
    <n v="12"/>
    <n v="1"/>
    <n v="759"/>
    <n v="251"/>
    <n v="109"/>
    <n v="148"/>
    <n v="17"/>
    <n v="460"/>
    <n v="183"/>
    <n v="16"/>
    <n v="101"/>
    <n v="5"/>
    <n v="87"/>
    <n v="27"/>
    <n v="2"/>
    <n v="25"/>
    <n v="3"/>
    <n v="28"/>
    <n v="19"/>
    <n v="4"/>
    <n v="0"/>
    <n v="0"/>
    <n v="0"/>
    <n v="1"/>
    <n v="0"/>
    <n v="0"/>
    <n v="0"/>
    <n v="0"/>
    <n v="0"/>
    <n v="0"/>
    <n v="0"/>
    <n v="0"/>
    <n v="1"/>
    <n v="0"/>
    <n v="0"/>
    <n v="0"/>
    <n v="0"/>
    <n v="0"/>
    <n v="1"/>
    <n v="0"/>
    <n v="40"/>
    <n v="7"/>
    <n v="128"/>
    <n v="455"/>
    <n v="324"/>
    <n v="50"/>
    <n v="24"/>
    <n v="3118"/>
    <n v="677"/>
    <n v="0"/>
    <n v="168"/>
    <n v="1288"/>
    <n v="113"/>
    <n v="1419"/>
  </r>
  <r>
    <x v="1"/>
    <x v="10"/>
    <x v="40"/>
    <x v="2"/>
    <n v="59"/>
    <n v="2"/>
    <n v="1"/>
    <n v="0"/>
    <n v="0"/>
    <n v="26"/>
    <n v="10"/>
    <n v="7"/>
    <n v="1"/>
    <n v="8"/>
    <n v="4"/>
    <n v="0"/>
    <n v="0"/>
    <n v="165"/>
    <n v="96"/>
    <n v="20"/>
    <n v="14"/>
    <n v="1"/>
    <n v="751"/>
    <n v="251"/>
    <n v="108"/>
    <n v="143"/>
    <n v="18"/>
    <n v="461"/>
    <n v="183"/>
    <n v="15"/>
    <n v="101"/>
    <n v="5"/>
    <n v="87"/>
    <n v="27"/>
    <n v="2"/>
    <n v="25"/>
    <n v="3"/>
    <n v="28"/>
    <n v="19"/>
    <n v="4"/>
    <n v="0"/>
    <n v="0"/>
    <n v="0"/>
    <n v="1"/>
    <n v="0"/>
    <n v="0"/>
    <n v="0"/>
    <n v="0"/>
    <n v="0"/>
    <n v="0"/>
    <n v="0"/>
    <n v="0"/>
    <n v="1"/>
    <n v="0"/>
    <n v="0"/>
    <n v="0"/>
    <n v="0"/>
    <n v="0"/>
    <n v="1"/>
    <n v="0"/>
    <n v="40"/>
    <n v="7"/>
    <n v="128"/>
    <n v="453"/>
    <n v="326"/>
    <n v="50"/>
    <n v="24"/>
    <n v="3122"/>
    <n v="677"/>
    <n v="0"/>
    <n v="167"/>
    <n v="1292"/>
    <n v="116"/>
    <n v="1423"/>
  </r>
  <r>
    <x v="1"/>
    <x v="11"/>
    <x v="41"/>
    <x v="0"/>
    <n v="73"/>
    <n v="1"/>
    <n v="1"/>
    <n v="0"/>
    <n v="0"/>
    <n v="22"/>
    <n v="32"/>
    <n v="0"/>
    <n v="0"/>
    <n v="11"/>
    <n v="8"/>
    <n v="2"/>
    <n v="0"/>
    <n v="184"/>
    <n v="118"/>
    <n v="17"/>
    <n v="0"/>
    <n v="1"/>
    <n v="747"/>
    <n v="155"/>
    <n v="239"/>
    <n v="69"/>
    <n v="34"/>
    <n v="443"/>
    <n v="148"/>
    <n v="139"/>
    <n v="23"/>
    <n v="0"/>
    <n v="40"/>
    <n v="11"/>
    <n v="4"/>
    <n v="8"/>
    <n v="0"/>
    <n v="19"/>
    <n v="10"/>
    <n v="3"/>
    <n v="0"/>
    <n v="0"/>
    <n v="0"/>
    <n v="0"/>
    <n v="0"/>
    <n v="0"/>
    <n v="0"/>
    <n v="0"/>
    <n v="0"/>
    <n v="0"/>
    <n v="0"/>
    <n v="0"/>
    <n v="1"/>
    <n v="0"/>
    <n v="0"/>
    <n v="0"/>
    <n v="0"/>
    <n v="0"/>
    <n v="1"/>
    <n v="0"/>
    <n v="39"/>
    <n v="8"/>
    <n v="159"/>
    <n v="352"/>
    <n v="269"/>
    <n v="27"/>
    <n v="15"/>
    <n v="3312"/>
    <n v="344"/>
    <n v="0"/>
    <n v="486"/>
    <n v="968"/>
    <n v="679"/>
    <n v="1027"/>
  </r>
  <r>
    <x v="1"/>
    <x v="11"/>
    <x v="41"/>
    <x v="1"/>
    <n v="73"/>
    <n v="1"/>
    <n v="1"/>
    <n v="0"/>
    <n v="0"/>
    <n v="22"/>
    <n v="32"/>
    <n v="0"/>
    <n v="0"/>
    <n v="11"/>
    <n v="8"/>
    <n v="2"/>
    <n v="0"/>
    <n v="185"/>
    <n v="120"/>
    <n v="17"/>
    <n v="0"/>
    <n v="1"/>
    <n v="740"/>
    <n v="155"/>
    <n v="238"/>
    <n v="67"/>
    <n v="33"/>
    <n v="444"/>
    <n v="151"/>
    <n v="139"/>
    <n v="23"/>
    <n v="0"/>
    <n v="41"/>
    <n v="11"/>
    <n v="4"/>
    <n v="8"/>
    <n v="0"/>
    <n v="20"/>
    <n v="10"/>
    <n v="4"/>
    <n v="0"/>
    <n v="0"/>
    <n v="0"/>
    <n v="0"/>
    <n v="0"/>
    <n v="0"/>
    <n v="0"/>
    <n v="0"/>
    <n v="0"/>
    <n v="0"/>
    <n v="0"/>
    <n v="0"/>
    <n v="1"/>
    <n v="0"/>
    <n v="0"/>
    <n v="0"/>
    <n v="0"/>
    <n v="0"/>
    <n v="1"/>
    <n v="0"/>
    <n v="39"/>
    <n v="8"/>
    <n v="160"/>
    <n v="352"/>
    <n v="271"/>
    <n v="28"/>
    <n v="15"/>
    <n v="3324"/>
    <n v="355"/>
    <n v="0"/>
    <n v="502"/>
    <n v="970"/>
    <n v="671"/>
    <n v="1036"/>
  </r>
  <r>
    <x v="1"/>
    <x v="11"/>
    <x v="41"/>
    <x v="2"/>
    <n v="73"/>
    <n v="1"/>
    <n v="1"/>
    <n v="0"/>
    <n v="0"/>
    <n v="22"/>
    <n v="32"/>
    <n v="0"/>
    <n v="0"/>
    <n v="11"/>
    <n v="8"/>
    <n v="2"/>
    <n v="0"/>
    <n v="185"/>
    <n v="119"/>
    <n v="17"/>
    <n v="0"/>
    <n v="1"/>
    <n v="741"/>
    <n v="159"/>
    <n v="234"/>
    <n v="67"/>
    <n v="34"/>
    <n v="441"/>
    <n v="149"/>
    <n v="139"/>
    <n v="23"/>
    <n v="0"/>
    <n v="41"/>
    <n v="11"/>
    <n v="4"/>
    <n v="8"/>
    <n v="0"/>
    <n v="20"/>
    <n v="10"/>
    <n v="4"/>
    <n v="0"/>
    <n v="0"/>
    <n v="0"/>
    <n v="0"/>
    <n v="0"/>
    <n v="0"/>
    <n v="0"/>
    <n v="0"/>
    <n v="0"/>
    <n v="0"/>
    <n v="0"/>
    <n v="0"/>
    <n v="1"/>
    <n v="0"/>
    <n v="0"/>
    <n v="0"/>
    <n v="0"/>
    <n v="0"/>
    <n v="1"/>
    <n v="0"/>
    <n v="39"/>
    <n v="8"/>
    <n v="161"/>
    <n v="356"/>
    <n v="271"/>
    <n v="28"/>
    <n v="15"/>
    <n v="3327"/>
    <n v="364"/>
    <n v="0"/>
    <n v="511"/>
    <n v="970"/>
    <n v="664"/>
    <n v="1046"/>
  </r>
  <r>
    <x v="1"/>
    <x v="9"/>
    <x v="42"/>
    <x v="0"/>
    <n v="73"/>
    <n v="1"/>
    <n v="0"/>
    <n v="0"/>
    <n v="0"/>
    <n v="39"/>
    <n v="2"/>
    <n v="13"/>
    <n v="0"/>
    <n v="0"/>
    <n v="0"/>
    <n v="0"/>
    <n v="0"/>
    <n v="263"/>
    <n v="184"/>
    <n v="9"/>
    <n v="32"/>
    <n v="0"/>
    <n v="871"/>
    <n v="437"/>
    <n v="11"/>
    <n v="215"/>
    <n v="2"/>
    <n v="664"/>
    <n v="292"/>
    <n v="8"/>
    <n v="222"/>
    <n v="0"/>
    <n v="124"/>
    <n v="46"/>
    <n v="3"/>
    <n v="38"/>
    <n v="2"/>
    <n v="44"/>
    <n v="23"/>
    <n v="2"/>
    <n v="2"/>
    <n v="0"/>
    <n v="0"/>
    <n v="0"/>
    <n v="0"/>
    <n v="0"/>
    <n v="0"/>
    <n v="0"/>
    <n v="0"/>
    <n v="0"/>
    <n v="0"/>
    <n v="0"/>
    <n v="0"/>
    <n v="0"/>
    <n v="0"/>
    <n v="0"/>
    <n v="0"/>
    <n v="0"/>
    <n v="0"/>
    <n v="0"/>
    <n v="54"/>
    <n v="0"/>
    <n v="215"/>
    <n v="609"/>
    <n v="416"/>
    <n v="77"/>
    <n v="39"/>
    <n v="4026"/>
    <n v="1262"/>
    <n v="0"/>
    <n v="35"/>
    <n v="1575"/>
    <n v="35"/>
    <n v="2207"/>
  </r>
  <r>
    <x v="1"/>
    <x v="9"/>
    <x v="42"/>
    <x v="1"/>
    <n v="73"/>
    <n v="1"/>
    <n v="0"/>
    <n v="0"/>
    <n v="0"/>
    <n v="39"/>
    <n v="2"/>
    <n v="13"/>
    <n v="0"/>
    <n v="0"/>
    <n v="0"/>
    <n v="0"/>
    <n v="0"/>
    <n v="263"/>
    <n v="184"/>
    <n v="9"/>
    <n v="32"/>
    <n v="0"/>
    <n v="870"/>
    <n v="437"/>
    <n v="11"/>
    <n v="215"/>
    <n v="2"/>
    <n v="665"/>
    <n v="293"/>
    <n v="8"/>
    <n v="223"/>
    <n v="0"/>
    <n v="122"/>
    <n v="45"/>
    <n v="3"/>
    <n v="37"/>
    <n v="2"/>
    <n v="44"/>
    <n v="23"/>
    <n v="2"/>
    <n v="2"/>
    <n v="0"/>
    <n v="0"/>
    <n v="0"/>
    <n v="0"/>
    <n v="0"/>
    <n v="0"/>
    <n v="0"/>
    <n v="0"/>
    <n v="0"/>
    <n v="0"/>
    <n v="0"/>
    <n v="0"/>
    <n v="0"/>
    <n v="0"/>
    <n v="0"/>
    <n v="0"/>
    <n v="0"/>
    <n v="0"/>
    <n v="0"/>
    <n v="54"/>
    <n v="0"/>
    <n v="215"/>
    <n v="608"/>
    <n v="419"/>
    <n v="76"/>
    <n v="40"/>
    <n v="4022"/>
    <n v="1283"/>
    <n v="0"/>
    <n v="35"/>
    <n v="1569"/>
    <n v="34"/>
    <n v="2216"/>
  </r>
  <r>
    <x v="1"/>
    <x v="9"/>
    <x v="42"/>
    <x v="2"/>
    <n v="146"/>
    <n v="2"/>
    <n v="0"/>
    <n v="0"/>
    <n v="0"/>
    <n v="78"/>
    <n v="4"/>
    <n v="24"/>
    <n v="0"/>
    <n v="0"/>
    <n v="0"/>
    <n v="0"/>
    <n v="0"/>
    <n v="526"/>
    <n v="368"/>
    <n v="18"/>
    <n v="64"/>
    <n v="0"/>
    <n v="1747"/>
    <n v="884"/>
    <n v="22"/>
    <n v="423"/>
    <n v="4"/>
    <n v="1330"/>
    <n v="586"/>
    <n v="14"/>
    <n v="448"/>
    <n v="0"/>
    <n v="240"/>
    <n v="90"/>
    <n v="6"/>
    <n v="72"/>
    <n v="4"/>
    <n v="88"/>
    <n v="46"/>
    <n v="4"/>
    <n v="4"/>
    <n v="0"/>
    <n v="0"/>
    <n v="0"/>
    <n v="0"/>
    <n v="0"/>
    <n v="0"/>
    <n v="0"/>
    <n v="0"/>
    <n v="0"/>
    <n v="0"/>
    <n v="0"/>
    <n v="0"/>
    <n v="0"/>
    <n v="0"/>
    <n v="0"/>
    <n v="0"/>
    <n v="0"/>
    <n v="0"/>
    <n v="0"/>
    <n v="54"/>
    <n v="0"/>
    <n v="215"/>
    <n v="612"/>
    <n v="417"/>
    <n v="75"/>
    <n v="40"/>
    <n v="4017"/>
    <n v="1298"/>
    <n v="0"/>
    <n v="33"/>
    <n v="1564"/>
    <n v="38"/>
    <n v="2216"/>
  </r>
  <r>
    <x v="1"/>
    <x v="12"/>
    <x v="43"/>
    <x v="0"/>
    <n v="183"/>
    <n v="2"/>
    <n v="2"/>
    <n v="0"/>
    <n v="0"/>
    <n v="124"/>
    <n v="5"/>
    <n v="16"/>
    <n v="2"/>
    <n v="2"/>
    <n v="1"/>
    <n v="0"/>
    <n v="0"/>
    <n v="267"/>
    <n v="196"/>
    <n v="10"/>
    <n v="29"/>
    <n v="3"/>
    <n v="1095"/>
    <n v="616"/>
    <n v="28"/>
    <n v="187"/>
    <n v="24"/>
    <n v="764"/>
    <n v="426"/>
    <n v="22"/>
    <n v="149"/>
    <n v="23"/>
    <n v="315"/>
    <n v="179"/>
    <n v="7"/>
    <n v="44"/>
    <n v="7"/>
    <n v="30"/>
    <n v="19"/>
    <n v="1"/>
    <n v="2"/>
    <n v="0"/>
    <n v="0"/>
    <n v="0"/>
    <n v="0"/>
    <n v="0"/>
    <n v="0"/>
    <n v="0"/>
    <n v="0"/>
    <n v="0"/>
    <n v="0"/>
    <n v="0"/>
    <n v="0"/>
    <n v="0"/>
    <n v="0"/>
    <n v="0"/>
    <n v="0"/>
    <n v="0"/>
    <n v="2"/>
    <n v="0"/>
    <n v="152"/>
    <n v="2"/>
    <n v="219"/>
    <n v="815"/>
    <n v="550"/>
    <n v="251"/>
    <n v="25"/>
    <n v="8539"/>
    <n v="3578"/>
    <n v="0"/>
    <n v="50"/>
    <n v="2179"/>
    <n v="782"/>
    <n v="5232"/>
  </r>
  <r>
    <x v="1"/>
    <x v="12"/>
    <x v="43"/>
    <x v="1"/>
    <n v="185"/>
    <n v="2"/>
    <n v="2"/>
    <n v="0"/>
    <n v="0"/>
    <n v="126"/>
    <n v="5"/>
    <n v="16"/>
    <n v="2"/>
    <n v="2"/>
    <n v="1"/>
    <n v="0"/>
    <n v="0"/>
    <n v="269"/>
    <n v="197"/>
    <n v="10"/>
    <n v="29"/>
    <n v="4"/>
    <n v="1098"/>
    <n v="626"/>
    <n v="28"/>
    <n v="188"/>
    <n v="26"/>
    <n v="763"/>
    <n v="424"/>
    <n v="22"/>
    <n v="149"/>
    <n v="24"/>
    <n v="318"/>
    <n v="180"/>
    <n v="7"/>
    <n v="44"/>
    <n v="7"/>
    <n v="30"/>
    <n v="19"/>
    <n v="1"/>
    <n v="2"/>
    <n v="0"/>
    <n v="0"/>
    <n v="0"/>
    <n v="0"/>
    <n v="0"/>
    <n v="0"/>
    <n v="0"/>
    <n v="0"/>
    <n v="0"/>
    <n v="0"/>
    <n v="0"/>
    <n v="0"/>
    <n v="0"/>
    <n v="0"/>
    <n v="0"/>
    <n v="0"/>
    <n v="0"/>
    <n v="2"/>
    <n v="0"/>
    <n v="154"/>
    <n v="2"/>
    <n v="220"/>
    <n v="816"/>
    <n v="548"/>
    <n v="253"/>
    <n v="25"/>
    <n v="8544"/>
    <n v="3641"/>
    <n v="0"/>
    <n v="50"/>
    <n v="2175"/>
    <n v="787"/>
    <n v="5237"/>
  </r>
  <r>
    <x v="1"/>
    <x v="12"/>
    <x v="43"/>
    <x v="2"/>
    <n v="186"/>
    <n v="2"/>
    <n v="2"/>
    <n v="0"/>
    <n v="0"/>
    <n v="128"/>
    <n v="5"/>
    <n v="16"/>
    <n v="2"/>
    <n v="2"/>
    <n v="1"/>
    <n v="0"/>
    <n v="0"/>
    <n v="269"/>
    <n v="197"/>
    <n v="10"/>
    <n v="29"/>
    <n v="4"/>
    <n v="1096"/>
    <n v="631"/>
    <n v="29"/>
    <n v="188"/>
    <n v="24"/>
    <n v="770"/>
    <n v="435"/>
    <n v="22"/>
    <n v="149"/>
    <n v="25"/>
    <n v="321"/>
    <n v="184"/>
    <n v="7"/>
    <n v="44"/>
    <n v="7"/>
    <n v="30"/>
    <n v="19"/>
    <n v="1"/>
    <n v="2"/>
    <n v="0"/>
    <n v="0"/>
    <n v="0"/>
    <n v="0"/>
    <n v="0"/>
    <n v="0"/>
    <n v="0"/>
    <n v="0"/>
    <n v="0"/>
    <n v="0"/>
    <n v="0"/>
    <n v="0"/>
    <n v="0"/>
    <n v="0"/>
    <n v="0"/>
    <n v="0"/>
    <n v="0"/>
    <n v="2"/>
    <n v="0"/>
    <n v="155"/>
    <n v="2"/>
    <n v="220"/>
    <n v="816"/>
    <n v="553"/>
    <n v="256"/>
    <n v="25"/>
    <n v="8565"/>
    <n v="3715"/>
    <n v="0"/>
    <n v="50"/>
    <n v="2170"/>
    <n v="792"/>
    <n v="5263"/>
  </r>
  <r>
    <x v="1"/>
    <x v="12"/>
    <x v="43"/>
    <x v="2"/>
    <n v="186"/>
    <n v="2"/>
    <n v="2"/>
    <n v="0"/>
    <n v="0"/>
    <n v="128"/>
    <n v="5"/>
    <n v="16"/>
    <n v="2"/>
    <n v="2"/>
    <n v="1"/>
    <n v="0"/>
    <n v="0"/>
    <n v="269"/>
    <n v="197"/>
    <n v="10"/>
    <n v="29"/>
    <n v="4"/>
    <n v="1096"/>
    <n v="631"/>
    <n v="29"/>
    <n v="188"/>
    <n v="24"/>
    <n v="770"/>
    <n v="435"/>
    <n v="22"/>
    <n v="149"/>
    <n v="25"/>
    <n v="321"/>
    <n v="184"/>
    <n v="7"/>
    <n v="44"/>
    <n v="7"/>
    <n v="30"/>
    <n v="19"/>
    <n v="1"/>
    <n v="2"/>
    <n v="0"/>
    <n v="0"/>
    <n v="0"/>
    <n v="0"/>
    <n v="0"/>
    <n v="0"/>
    <n v="0"/>
    <n v="0"/>
    <n v="0"/>
    <n v="0"/>
    <n v="0"/>
    <n v="0"/>
    <n v="0"/>
    <n v="0"/>
    <n v="0"/>
    <n v="0"/>
    <n v="0"/>
    <n v="2"/>
    <n v="0"/>
    <n v="155"/>
    <n v="2"/>
    <n v="220"/>
    <n v="816"/>
    <n v="553"/>
    <n v="256"/>
    <n v="25"/>
    <n v="8565"/>
    <n v="3716"/>
    <n v="0"/>
    <n v="50"/>
    <n v="2170"/>
    <n v="792"/>
    <n v="5263"/>
  </r>
  <r>
    <x v="1"/>
    <x v="10"/>
    <x v="44"/>
    <x v="0"/>
    <n v="40"/>
    <n v="1"/>
    <n v="1"/>
    <n v="0"/>
    <n v="0"/>
    <n v="27"/>
    <n v="6"/>
    <n v="1"/>
    <n v="1"/>
    <n v="1"/>
    <n v="1"/>
    <n v="0"/>
    <n v="0"/>
    <n v="139"/>
    <n v="100"/>
    <n v="18"/>
    <n v="1"/>
    <n v="2"/>
    <n v="397"/>
    <n v="202"/>
    <n v="84"/>
    <n v="23"/>
    <n v="1"/>
    <n v="436"/>
    <n v="269"/>
    <n v="72"/>
    <n v="16"/>
    <n v="1"/>
    <n v="67"/>
    <n v="26"/>
    <n v="4"/>
    <n v="12"/>
    <n v="1"/>
    <n v="28"/>
    <n v="20"/>
    <n v="3"/>
    <n v="0"/>
    <n v="0"/>
    <n v="0"/>
    <n v="0"/>
    <n v="0"/>
    <n v="0"/>
    <n v="0"/>
    <n v="0"/>
    <n v="0"/>
    <n v="0"/>
    <n v="0"/>
    <n v="0"/>
    <n v="0"/>
    <n v="0"/>
    <n v="0"/>
    <n v="0"/>
    <n v="0"/>
    <n v="0"/>
    <n v="1"/>
    <n v="0"/>
    <n v="31"/>
    <n v="1"/>
    <n v="115"/>
    <n v="275"/>
    <n v="337"/>
    <n v="49"/>
    <n v="24"/>
    <n v="1709"/>
    <n v="680"/>
    <n v="0"/>
    <n v="260"/>
    <n v="325"/>
    <n v="29"/>
    <n v="1018"/>
  </r>
  <r>
    <x v="1"/>
    <x v="10"/>
    <x v="44"/>
    <x v="1"/>
    <n v="41"/>
    <n v="1"/>
    <n v="1"/>
    <n v="0"/>
    <n v="0"/>
    <n v="27"/>
    <n v="6"/>
    <n v="1"/>
    <n v="1"/>
    <n v="1"/>
    <n v="1"/>
    <n v="0"/>
    <n v="0"/>
    <n v="140"/>
    <n v="101"/>
    <n v="18"/>
    <n v="1"/>
    <n v="2"/>
    <n v="393"/>
    <n v="200"/>
    <n v="83"/>
    <n v="23"/>
    <n v="1"/>
    <n v="437"/>
    <n v="270"/>
    <n v="72"/>
    <n v="16"/>
    <n v="1"/>
    <n v="66"/>
    <n v="25"/>
    <n v="4"/>
    <n v="12"/>
    <n v="1"/>
    <n v="28"/>
    <n v="20"/>
    <n v="3"/>
    <n v="0"/>
    <n v="0"/>
    <n v="0"/>
    <n v="0"/>
    <n v="0"/>
    <n v="0"/>
    <n v="0"/>
    <n v="0"/>
    <n v="0"/>
    <n v="0"/>
    <n v="0"/>
    <n v="0"/>
    <n v="0"/>
    <n v="0"/>
    <n v="0"/>
    <n v="0"/>
    <n v="0"/>
    <n v="0"/>
    <n v="1"/>
    <n v="0"/>
    <n v="32"/>
    <n v="1"/>
    <n v="116"/>
    <n v="272"/>
    <n v="338"/>
    <n v="49"/>
    <n v="24"/>
    <n v="1710"/>
    <n v="686"/>
    <n v="0"/>
    <n v="260"/>
    <n v="323"/>
    <n v="29"/>
    <n v="1026"/>
  </r>
  <r>
    <x v="1"/>
    <x v="10"/>
    <x v="44"/>
    <x v="2"/>
    <n v="41"/>
    <n v="1"/>
    <n v="1"/>
    <n v="0"/>
    <n v="0"/>
    <n v="27"/>
    <n v="6"/>
    <n v="1"/>
    <n v="1"/>
    <n v="1"/>
    <n v="1"/>
    <n v="0"/>
    <n v="0"/>
    <n v="141"/>
    <n v="102"/>
    <n v="18"/>
    <n v="1"/>
    <n v="2"/>
    <n v="394"/>
    <n v="200"/>
    <n v="83"/>
    <n v="23"/>
    <n v="2"/>
    <n v="439"/>
    <n v="271"/>
    <n v="72"/>
    <n v="16"/>
    <n v="1"/>
    <n v="66"/>
    <n v="25"/>
    <n v="4"/>
    <n v="12"/>
    <n v="1"/>
    <n v="28"/>
    <n v="20"/>
    <n v="3"/>
    <n v="0"/>
    <n v="0"/>
    <n v="0"/>
    <n v="0"/>
    <n v="0"/>
    <n v="0"/>
    <n v="0"/>
    <n v="0"/>
    <n v="0"/>
    <n v="0"/>
    <n v="0"/>
    <n v="0"/>
    <n v="0"/>
    <n v="0"/>
    <n v="0"/>
    <n v="0"/>
    <n v="0"/>
    <n v="0"/>
    <n v="1"/>
    <n v="0"/>
    <n v="32"/>
    <n v="1"/>
    <n v="117"/>
    <n v="272"/>
    <n v="339"/>
    <n v="49"/>
    <n v="24"/>
    <n v="1712"/>
    <n v="694"/>
    <n v="0"/>
    <n v="260"/>
    <n v="323"/>
    <n v="31"/>
    <n v="1029"/>
  </r>
  <r>
    <x v="1"/>
    <x v="13"/>
    <x v="45"/>
    <x v="0"/>
    <n v="153"/>
    <n v="2"/>
    <n v="2"/>
    <n v="1"/>
    <n v="1"/>
    <n v="93"/>
    <n v="7"/>
    <n v="17"/>
    <n v="7"/>
    <n v="7"/>
    <n v="6"/>
    <n v="0"/>
    <n v="1"/>
    <n v="250"/>
    <n v="193"/>
    <n v="7"/>
    <n v="15"/>
    <n v="5"/>
    <n v="1084"/>
    <n v="542"/>
    <n v="47"/>
    <n v="185"/>
    <n v="50"/>
    <n v="801"/>
    <n v="415"/>
    <n v="20"/>
    <n v="129"/>
    <n v="78"/>
    <n v="144"/>
    <n v="59"/>
    <n v="0"/>
    <n v="36"/>
    <n v="8"/>
    <n v="38"/>
    <n v="27"/>
    <n v="5"/>
    <n v="0"/>
    <n v="0"/>
    <n v="0"/>
    <n v="0"/>
    <n v="0"/>
    <n v="0"/>
    <n v="0"/>
    <n v="0"/>
    <n v="0"/>
    <n v="0"/>
    <n v="0"/>
    <n v="0"/>
    <n v="0"/>
    <n v="0"/>
    <n v="0"/>
    <n v="0"/>
    <n v="0"/>
    <n v="0"/>
    <n v="2"/>
    <n v="1"/>
    <n v="119"/>
    <n v="6"/>
    <n v="220"/>
    <n v="747"/>
    <n v="546"/>
    <n v="95"/>
    <n v="32"/>
    <n v="4542"/>
    <n v="1655"/>
    <n v="0"/>
    <n v="33"/>
    <n v="469"/>
    <n v="1160"/>
    <n v="2666"/>
  </r>
  <r>
    <x v="1"/>
    <x v="13"/>
    <x v="45"/>
    <x v="1"/>
    <n v="152"/>
    <n v="1"/>
    <n v="1"/>
    <n v="0"/>
    <n v="0"/>
    <n v="93"/>
    <n v="7"/>
    <n v="17"/>
    <n v="7"/>
    <n v="6"/>
    <n v="5"/>
    <n v="0"/>
    <n v="1"/>
    <n v="249"/>
    <n v="195"/>
    <n v="7"/>
    <n v="15"/>
    <n v="4"/>
    <n v="1084"/>
    <n v="549"/>
    <n v="47"/>
    <n v="185"/>
    <n v="49"/>
    <n v="797"/>
    <n v="413"/>
    <n v="20"/>
    <n v="127"/>
    <n v="77"/>
    <n v="143"/>
    <n v="60"/>
    <n v="0"/>
    <n v="34"/>
    <n v="8"/>
    <n v="36"/>
    <n v="25"/>
    <n v="5"/>
    <n v="0"/>
    <n v="0"/>
    <n v="0"/>
    <n v="0"/>
    <n v="0"/>
    <n v="0"/>
    <n v="0"/>
    <n v="0"/>
    <n v="0"/>
    <n v="0"/>
    <n v="0"/>
    <n v="0"/>
    <n v="0"/>
    <n v="0"/>
    <n v="0"/>
    <n v="0"/>
    <n v="0"/>
    <n v="0"/>
    <n v="1"/>
    <n v="0"/>
    <n v="118"/>
    <n v="5"/>
    <n v="220"/>
    <n v="748"/>
    <n v="545"/>
    <n v="97"/>
    <n v="30"/>
    <n v="4531"/>
    <n v="1671"/>
    <n v="0"/>
    <n v="33"/>
    <n v="468"/>
    <n v="1159"/>
    <n v="2664"/>
  </r>
  <r>
    <x v="1"/>
    <x v="13"/>
    <x v="45"/>
    <x v="2"/>
    <n v="152"/>
    <n v="1"/>
    <n v="1"/>
    <n v="0"/>
    <n v="0"/>
    <n v="94"/>
    <n v="7"/>
    <n v="17"/>
    <n v="7"/>
    <n v="6"/>
    <n v="5"/>
    <n v="0"/>
    <n v="1"/>
    <n v="251"/>
    <n v="197"/>
    <n v="7"/>
    <n v="15"/>
    <n v="4"/>
    <n v="1083"/>
    <n v="552"/>
    <n v="47"/>
    <n v="185"/>
    <n v="49"/>
    <n v="798"/>
    <n v="414"/>
    <n v="20"/>
    <n v="128"/>
    <n v="78"/>
    <n v="143"/>
    <n v="62"/>
    <n v="0"/>
    <n v="34"/>
    <n v="8"/>
    <n v="36"/>
    <n v="25"/>
    <n v="5"/>
    <n v="0"/>
    <n v="0"/>
    <n v="0"/>
    <n v="0"/>
    <n v="0"/>
    <n v="0"/>
    <n v="0"/>
    <n v="0"/>
    <n v="0"/>
    <n v="0"/>
    <n v="0"/>
    <n v="0"/>
    <n v="0"/>
    <n v="0"/>
    <n v="0"/>
    <n v="0"/>
    <n v="0"/>
    <n v="0"/>
    <n v="1"/>
    <n v="0"/>
    <n v="118"/>
    <n v="5"/>
    <n v="221"/>
    <n v="749"/>
    <n v="545"/>
    <n v="97"/>
    <n v="30"/>
    <n v="4541"/>
    <n v="1690"/>
    <n v="0"/>
    <n v="34"/>
    <n v="470"/>
    <n v="1158"/>
    <n v="2673"/>
  </r>
  <r>
    <x v="1"/>
    <x v="10"/>
    <x v="46"/>
    <x v="0"/>
    <n v="68"/>
    <n v="2"/>
    <n v="2"/>
    <n v="0"/>
    <n v="0"/>
    <n v="41"/>
    <n v="9"/>
    <n v="3"/>
    <n v="1"/>
    <n v="7"/>
    <n v="5"/>
    <n v="0"/>
    <n v="0"/>
    <n v="345"/>
    <n v="234"/>
    <n v="43"/>
    <n v="9"/>
    <n v="0"/>
    <n v="925"/>
    <n v="346"/>
    <n v="179"/>
    <n v="117"/>
    <n v="9"/>
    <n v="654"/>
    <n v="237"/>
    <n v="72"/>
    <n v="132"/>
    <n v="13"/>
    <n v="35"/>
    <n v="8"/>
    <n v="7"/>
    <n v="10"/>
    <n v="2"/>
    <n v="51"/>
    <n v="27"/>
    <n v="9"/>
    <n v="3"/>
    <n v="0"/>
    <n v="0"/>
    <n v="0"/>
    <n v="0"/>
    <n v="0"/>
    <n v="0"/>
    <n v="0"/>
    <n v="0"/>
    <n v="0"/>
    <n v="0"/>
    <n v="0"/>
    <n v="0"/>
    <n v="0"/>
    <n v="0"/>
    <n v="0"/>
    <n v="0"/>
    <n v="0"/>
    <n v="2"/>
    <n v="0"/>
    <n v="51"/>
    <n v="7"/>
    <n v="283"/>
    <n v="576"/>
    <n v="418"/>
    <n v="16"/>
    <n v="36"/>
    <n v="2983"/>
    <n v="686"/>
    <n v="0"/>
    <n v="337"/>
    <n v="930"/>
    <n v="105"/>
    <n v="1477"/>
  </r>
  <r>
    <x v="1"/>
    <x v="10"/>
    <x v="46"/>
    <x v="1"/>
    <n v="68"/>
    <n v="2"/>
    <n v="2"/>
    <n v="0"/>
    <n v="0"/>
    <n v="41"/>
    <n v="9"/>
    <n v="3"/>
    <n v="1"/>
    <n v="7"/>
    <n v="5"/>
    <n v="0"/>
    <n v="0"/>
    <n v="346"/>
    <n v="234"/>
    <n v="43"/>
    <n v="10"/>
    <n v="0"/>
    <n v="929"/>
    <n v="350"/>
    <n v="180"/>
    <n v="115"/>
    <n v="10"/>
    <n v="655"/>
    <n v="238"/>
    <n v="73"/>
    <n v="130"/>
    <n v="14"/>
    <n v="35"/>
    <n v="8"/>
    <n v="7"/>
    <n v="10"/>
    <n v="2"/>
    <n v="51"/>
    <n v="27"/>
    <n v="9"/>
    <n v="3"/>
    <n v="0"/>
    <n v="0"/>
    <n v="0"/>
    <n v="0"/>
    <n v="0"/>
    <n v="0"/>
    <n v="0"/>
    <n v="0"/>
    <n v="0"/>
    <n v="0"/>
    <n v="0"/>
    <n v="0"/>
    <n v="0"/>
    <n v="0"/>
    <n v="0"/>
    <n v="0"/>
    <n v="0"/>
    <n v="2"/>
    <n v="0"/>
    <n v="51"/>
    <n v="7"/>
    <n v="283"/>
    <n v="578"/>
    <n v="418"/>
    <n v="16"/>
    <n v="36"/>
    <n v="2993"/>
    <n v="698"/>
    <n v="0"/>
    <n v="338"/>
    <n v="925"/>
    <n v="110"/>
    <n v="1483"/>
  </r>
  <r>
    <x v="1"/>
    <x v="10"/>
    <x v="46"/>
    <x v="2"/>
    <n v="68"/>
    <n v="2"/>
    <n v="2"/>
    <n v="0"/>
    <n v="0"/>
    <n v="41"/>
    <n v="9"/>
    <n v="3"/>
    <n v="1"/>
    <n v="7"/>
    <n v="5"/>
    <n v="0"/>
    <n v="0"/>
    <n v="348"/>
    <n v="234"/>
    <n v="44"/>
    <n v="11"/>
    <n v="0"/>
    <n v="929"/>
    <n v="354"/>
    <n v="179"/>
    <n v="114"/>
    <n v="9"/>
    <n v="654"/>
    <n v="240"/>
    <n v="76"/>
    <n v="127"/>
    <n v="13"/>
    <n v="35"/>
    <n v="9"/>
    <n v="7"/>
    <n v="10"/>
    <n v="2"/>
    <n v="51"/>
    <n v="27"/>
    <n v="9"/>
    <n v="3"/>
    <n v="0"/>
    <n v="0"/>
    <n v="0"/>
    <n v="0"/>
    <n v="0"/>
    <n v="0"/>
    <n v="0"/>
    <n v="0"/>
    <n v="0"/>
    <n v="0"/>
    <n v="0"/>
    <n v="0"/>
    <n v="0"/>
    <n v="0"/>
    <n v="0"/>
    <n v="0"/>
    <n v="0"/>
    <n v="2"/>
    <n v="0"/>
    <n v="51"/>
    <n v="7"/>
    <n v="283"/>
    <n v="580"/>
    <n v="418"/>
    <n v="16"/>
    <n v="36"/>
    <n v="2996"/>
    <n v="716"/>
    <n v="0"/>
    <n v="343"/>
    <n v="922"/>
    <n v="106"/>
    <n v="1490"/>
  </r>
  <r>
    <x v="1"/>
    <x v="7"/>
    <x v="47"/>
    <x v="0"/>
    <n v="89"/>
    <n v="1"/>
    <n v="1"/>
    <n v="0"/>
    <n v="0"/>
    <n v="47"/>
    <n v="12"/>
    <n v="8"/>
    <n v="0"/>
    <n v="0"/>
    <n v="0"/>
    <n v="0"/>
    <n v="0"/>
    <n v="285"/>
    <n v="214"/>
    <n v="24"/>
    <n v="6"/>
    <n v="0"/>
    <n v="971"/>
    <n v="437"/>
    <n v="157"/>
    <n v="66"/>
    <n v="6"/>
    <n v="662"/>
    <n v="285"/>
    <n v="83"/>
    <n v="107"/>
    <n v="0"/>
    <n v="98"/>
    <n v="24"/>
    <n v="25"/>
    <n v="9"/>
    <n v="1"/>
    <n v="54"/>
    <n v="33"/>
    <n v="12"/>
    <n v="0"/>
    <n v="0"/>
    <n v="0"/>
    <n v="0"/>
    <n v="0"/>
    <n v="0"/>
    <n v="0"/>
    <n v="0"/>
    <n v="0"/>
    <n v="0"/>
    <n v="0"/>
    <n v="0"/>
    <n v="0"/>
    <n v="0"/>
    <n v="0"/>
    <n v="0"/>
    <n v="0"/>
    <n v="0"/>
    <n v="1"/>
    <n v="0"/>
    <n v="67"/>
    <n v="0"/>
    <n v="251"/>
    <n v="710"/>
    <n v="453"/>
    <n v="56"/>
    <n v="41"/>
    <n v="2887"/>
    <n v="791"/>
    <n v="0"/>
    <n v="507"/>
    <n v="637"/>
    <n v="22"/>
    <n v="1575"/>
  </r>
  <r>
    <x v="1"/>
    <x v="7"/>
    <x v="47"/>
    <x v="1"/>
    <n v="89"/>
    <n v="1"/>
    <n v="1"/>
    <n v="0"/>
    <n v="0"/>
    <n v="47"/>
    <n v="12"/>
    <n v="8"/>
    <n v="0"/>
    <n v="0"/>
    <n v="0"/>
    <n v="0"/>
    <n v="0"/>
    <n v="286"/>
    <n v="215"/>
    <n v="24"/>
    <n v="6"/>
    <n v="0"/>
    <n v="972"/>
    <n v="442"/>
    <n v="158"/>
    <n v="65"/>
    <n v="6"/>
    <n v="661"/>
    <n v="284"/>
    <n v="81"/>
    <n v="108"/>
    <n v="0"/>
    <n v="99"/>
    <n v="24"/>
    <n v="25"/>
    <n v="9"/>
    <n v="1"/>
    <n v="53"/>
    <n v="32"/>
    <n v="12"/>
    <n v="0"/>
    <n v="0"/>
    <n v="0"/>
    <n v="0"/>
    <n v="0"/>
    <n v="0"/>
    <n v="0"/>
    <n v="0"/>
    <n v="0"/>
    <n v="0"/>
    <n v="0"/>
    <n v="0"/>
    <n v="0"/>
    <n v="0"/>
    <n v="0"/>
    <n v="0"/>
    <n v="0"/>
    <n v="0"/>
    <n v="1"/>
    <n v="0"/>
    <n v="68"/>
    <n v="0"/>
    <n v="252"/>
    <n v="713"/>
    <n v="452"/>
    <n v="57"/>
    <n v="40"/>
    <n v="2889"/>
    <n v="803"/>
    <n v="0"/>
    <n v="501"/>
    <n v="634"/>
    <n v="24"/>
    <n v="1583"/>
  </r>
  <r>
    <x v="1"/>
    <x v="7"/>
    <x v="47"/>
    <x v="2"/>
    <n v="89"/>
    <n v="1"/>
    <n v="1"/>
    <n v="0"/>
    <n v="0"/>
    <n v="48"/>
    <n v="12"/>
    <n v="8"/>
    <n v="0"/>
    <n v="0"/>
    <n v="0"/>
    <n v="0"/>
    <n v="0"/>
    <n v="288"/>
    <n v="218"/>
    <n v="24"/>
    <n v="6"/>
    <n v="0"/>
    <n v="970"/>
    <n v="447"/>
    <n v="156"/>
    <n v="64"/>
    <n v="6"/>
    <n v="658"/>
    <n v="285"/>
    <n v="82"/>
    <n v="108"/>
    <n v="0"/>
    <n v="100"/>
    <n v="24"/>
    <n v="25"/>
    <n v="9"/>
    <n v="2"/>
    <n v="52"/>
    <n v="32"/>
    <n v="11"/>
    <n v="0"/>
    <n v="0"/>
    <n v="0"/>
    <n v="0"/>
    <n v="0"/>
    <n v="0"/>
    <n v="0"/>
    <n v="0"/>
    <n v="0"/>
    <n v="0"/>
    <n v="0"/>
    <n v="0"/>
    <n v="0"/>
    <n v="0"/>
    <n v="0"/>
    <n v="0"/>
    <n v="0"/>
    <n v="0"/>
    <n v="1"/>
    <n v="0"/>
    <n v="68"/>
    <n v="0"/>
    <n v="253"/>
    <n v="715"/>
    <n v="448"/>
    <n v="57"/>
    <n v="40"/>
    <n v="2884"/>
    <n v="808"/>
    <n v="0"/>
    <n v="503"/>
    <n v="634"/>
    <n v="24"/>
    <n v="1577"/>
  </r>
  <r>
    <x v="1"/>
    <x v="7"/>
    <x v="48"/>
    <x v="0"/>
    <n v="75"/>
    <n v="4"/>
    <n v="3"/>
    <n v="12"/>
    <n v="10"/>
    <n v="48"/>
    <n v="7"/>
    <n v="2"/>
    <n v="3"/>
    <n v="71"/>
    <n v="52"/>
    <n v="4"/>
    <n v="2"/>
    <n v="200"/>
    <n v="116"/>
    <n v="53"/>
    <n v="0"/>
    <n v="2"/>
    <n v="715"/>
    <n v="368"/>
    <n v="137"/>
    <n v="38"/>
    <n v="10"/>
    <n v="718"/>
    <n v="231"/>
    <n v="306"/>
    <n v="41"/>
    <n v="26"/>
    <n v="138"/>
    <n v="49"/>
    <n v="17"/>
    <n v="14"/>
    <n v="2"/>
    <n v="55"/>
    <n v="44"/>
    <n v="2"/>
    <n v="1"/>
    <n v="0"/>
    <n v="0"/>
    <n v="0"/>
    <n v="0"/>
    <n v="0"/>
    <n v="0"/>
    <n v="0"/>
    <n v="0"/>
    <n v="1"/>
    <n v="0"/>
    <n v="0"/>
    <n v="1"/>
    <n v="0"/>
    <n v="0"/>
    <n v="0"/>
    <n v="0"/>
    <n v="0"/>
    <n v="4"/>
    <n v="11"/>
    <n v="60"/>
    <n v="59"/>
    <n v="140"/>
    <n v="503"/>
    <n v="328"/>
    <n v="92"/>
    <n v="46"/>
    <n v="3428"/>
    <n v="973"/>
    <n v="0"/>
    <n v="439"/>
    <n v="842"/>
    <n v="318"/>
    <n v="1668"/>
  </r>
  <r>
    <x v="1"/>
    <x v="7"/>
    <x v="48"/>
    <x v="1"/>
    <n v="70"/>
    <n v="4"/>
    <n v="3"/>
    <n v="9"/>
    <n v="8"/>
    <n v="45"/>
    <n v="7"/>
    <n v="2"/>
    <n v="2"/>
    <n v="77"/>
    <n v="55"/>
    <n v="5"/>
    <n v="2"/>
    <n v="199"/>
    <n v="117"/>
    <n v="53"/>
    <n v="0"/>
    <n v="1"/>
    <n v="714"/>
    <n v="370"/>
    <n v="137"/>
    <n v="37"/>
    <n v="11"/>
    <n v="718"/>
    <n v="230"/>
    <n v="306"/>
    <n v="41"/>
    <n v="27"/>
    <n v="139"/>
    <n v="50"/>
    <n v="17"/>
    <n v="15"/>
    <n v="2"/>
    <n v="58"/>
    <n v="45"/>
    <n v="2"/>
    <n v="1"/>
    <n v="0"/>
    <n v="0"/>
    <n v="0"/>
    <n v="0"/>
    <n v="0"/>
    <n v="0"/>
    <n v="0"/>
    <n v="0"/>
    <n v="0"/>
    <n v="0"/>
    <n v="0"/>
    <n v="1"/>
    <n v="0"/>
    <n v="0"/>
    <n v="0"/>
    <n v="0"/>
    <n v="0"/>
    <n v="4"/>
    <n v="9"/>
    <n v="56"/>
    <n v="64"/>
    <n v="140"/>
    <n v="503"/>
    <n v="328"/>
    <n v="93"/>
    <n v="49"/>
    <n v="3427"/>
    <n v="984"/>
    <n v="0"/>
    <n v="438"/>
    <n v="843"/>
    <n v="319"/>
    <n v="1666"/>
  </r>
  <r>
    <x v="1"/>
    <x v="7"/>
    <x v="48"/>
    <x v="2"/>
    <n v="70"/>
    <n v="4"/>
    <n v="3"/>
    <n v="9"/>
    <n v="8"/>
    <n v="45"/>
    <n v="7"/>
    <n v="2"/>
    <n v="2"/>
    <n v="72"/>
    <n v="51"/>
    <n v="3"/>
    <n v="2"/>
    <n v="199"/>
    <n v="117"/>
    <n v="53"/>
    <n v="0"/>
    <n v="1"/>
    <n v="717"/>
    <n v="373"/>
    <n v="137"/>
    <n v="36"/>
    <n v="11"/>
    <n v="721"/>
    <n v="232"/>
    <n v="306"/>
    <n v="41"/>
    <n v="29"/>
    <n v="138"/>
    <n v="50"/>
    <n v="17"/>
    <n v="15"/>
    <n v="2"/>
    <n v="57"/>
    <n v="43"/>
    <n v="2"/>
    <n v="1"/>
    <n v="0"/>
    <n v="0"/>
    <n v="0"/>
    <n v="0"/>
    <n v="0"/>
    <n v="0"/>
    <n v="0"/>
    <n v="0"/>
    <n v="0"/>
    <n v="0"/>
    <n v="0"/>
    <n v="1"/>
    <n v="0"/>
    <n v="0"/>
    <n v="0"/>
    <n v="0"/>
    <n v="0"/>
    <n v="4"/>
    <n v="9"/>
    <n v="56"/>
    <n v="61"/>
    <n v="140"/>
    <n v="506"/>
    <n v="329"/>
    <n v="92"/>
    <n v="48"/>
    <n v="3427"/>
    <n v="998"/>
    <n v="0"/>
    <n v="437"/>
    <n v="838"/>
    <n v="323"/>
    <n v="1670"/>
  </r>
  <r>
    <x v="1"/>
    <x v="7"/>
    <x v="48"/>
    <x v="2"/>
    <m/>
    <m/>
    <m/>
    <m/>
    <m/>
    <m/>
    <m/>
    <m/>
    <m/>
    <m/>
    <m/>
    <m/>
    <m/>
    <m/>
    <m/>
    <m/>
    <m/>
    <m/>
    <n v="1"/>
    <m/>
    <m/>
    <m/>
    <m/>
    <m/>
    <m/>
    <m/>
    <m/>
    <m/>
    <m/>
    <m/>
    <m/>
    <m/>
    <m/>
    <m/>
    <m/>
    <m/>
    <m/>
    <m/>
    <m/>
    <m/>
    <m/>
    <m/>
    <m/>
    <m/>
    <m/>
    <m/>
    <m/>
    <m/>
    <m/>
    <m/>
    <m/>
    <m/>
    <m/>
    <m/>
    <m/>
    <m/>
    <m/>
    <m/>
    <m/>
    <m/>
    <m/>
    <m/>
    <m/>
    <m/>
    <m/>
    <m/>
    <m/>
    <m/>
    <m/>
    <m/>
  </r>
  <r>
    <x v="1"/>
    <x v="9"/>
    <x v="49"/>
    <x v="0"/>
    <n v="260"/>
    <n v="8"/>
    <n v="7"/>
    <n v="1"/>
    <n v="1"/>
    <n v="156"/>
    <n v="9"/>
    <n v="34"/>
    <n v="1"/>
    <n v="0"/>
    <n v="0"/>
    <n v="0"/>
    <n v="0"/>
    <n v="355"/>
    <n v="257"/>
    <n v="24"/>
    <n v="16"/>
    <n v="1"/>
    <n v="1368"/>
    <n v="759"/>
    <n v="33"/>
    <n v="245"/>
    <n v="12"/>
    <n v="1065"/>
    <n v="666"/>
    <n v="4"/>
    <n v="192"/>
    <n v="11"/>
    <n v="308"/>
    <n v="147"/>
    <n v="2"/>
    <n v="68"/>
    <n v="1"/>
    <n v="74"/>
    <n v="54"/>
    <n v="6"/>
    <n v="1"/>
    <n v="1"/>
    <n v="0"/>
    <n v="0"/>
    <n v="0"/>
    <n v="0"/>
    <n v="0"/>
    <n v="0"/>
    <n v="0"/>
    <n v="0"/>
    <n v="0"/>
    <n v="0"/>
    <n v="0"/>
    <n v="0"/>
    <n v="0"/>
    <n v="0"/>
    <n v="0"/>
    <n v="0"/>
    <n v="8"/>
    <n v="1"/>
    <n v="209"/>
    <n v="0"/>
    <n v="304"/>
    <n v="1019"/>
    <n v="827"/>
    <n v="225"/>
    <n v="62"/>
    <n v="7007"/>
    <n v="2801"/>
    <n v="0"/>
    <n v="20"/>
    <n v="2359"/>
    <n v="141"/>
    <n v="4205"/>
  </r>
  <r>
    <x v="1"/>
    <x v="9"/>
    <x v="49"/>
    <x v="1"/>
    <n v="260"/>
    <n v="8"/>
    <n v="7"/>
    <n v="1"/>
    <n v="1"/>
    <n v="158"/>
    <n v="8"/>
    <n v="34"/>
    <n v="1"/>
    <n v="0"/>
    <n v="0"/>
    <n v="0"/>
    <n v="0"/>
    <n v="356"/>
    <n v="257"/>
    <n v="25"/>
    <n v="16"/>
    <n v="1"/>
    <n v="1369"/>
    <n v="763"/>
    <n v="33"/>
    <n v="246"/>
    <n v="11"/>
    <n v="1068"/>
    <n v="669"/>
    <n v="3"/>
    <n v="193"/>
    <n v="11"/>
    <n v="309"/>
    <n v="148"/>
    <n v="2"/>
    <n v="68"/>
    <n v="1"/>
    <n v="74"/>
    <n v="54"/>
    <n v="6"/>
    <n v="1"/>
    <n v="1"/>
    <n v="0"/>
    <n v="0"/>
    <n v="0"/>
    <n v="0"/>
    <n v="0"/>
    <n v="0"/>
    <n v="0"/>
    <n v="0"/>
    <n v="0"/>
    <n v="0"/>
    <n v="0"/>
    <n v="0"/>
    <n v="0"/>
    <n v="0"/>
    <n v="0"/>
    <n v="0"/>
    <n v="8"/>
    <n v="1"/>
    <n v="210"/>
    <n v="0"/>
    <n v="304"/>
    <n v="1022"/>
    <n v="829"/>
    <n v="226"/>
    <n v="62"/>
    <n v="7009"/>
    <n v="2840"/>
    <n v="0"/>
    <n v="20"/>
    <n v="2357"/>
    <n v="140"/>
    <n v="4211"/>
  </r>
  <r>
    <x v="1"/>
    <x v="9"/>
    <x v="49"/>
    <x v="2"/>
    <n v="522"/>
    <n v="16"/>
    <n v="14"/>
    <n v="2"/>
    <n v="2"/>
    <n v="318"/>
    <n v="16"/>
    <n v="68"/>
    <n v="4"/>
    <n v="0"/>
    <n v="0"/>
    <n v="0"/>
    <n v="0"/>
    <n v="712"/>
    <n v="514"/>
    <n v="50"/>
    <n v="34"/>
    <n v="2"/>
    <n v="2766"/>
    <n v="1550"/>
    <n v="66"/>
    <n v="498"/>
    <n v="24"/>
    <n v="2126"/>
    <n v="1338"/>
    <n v="6"/>
    <n v="382"/>
    <n v="20"/>
    <n v="616"/>
    <n v="296"/>
    <n v="4"/>
    <n v="138"/>
    <n v="2"/>
    <n v="150"/>
    <n v="108"/>
    <n v="12"/>
    <n v="2"/>
    <n v="2"/>
    <n v="0"/>
    <n v="0"/>
    <n v="0"/>
    <n v="0"/>
    <n v="0"/>
    <n v="0"/>
    <n v="0"/>
    <n v="0"/>
    <n v="0"/>
    <n v="0"/>
    <n v="0"/>
    <n v="0"/>
    <n v="0"/>
    <n v="0"/>
    <n v="0"/>
    <n v="0"/>
    <n v="8"/>
    <n v="1"/>
    <n v="210"/>
    <n v="0"/>
    <n v="303"/>
    <n v="1030"/>
    <n v="828"/>
    <n v="225"/>
    <n v="63"/>
    <n v="7019"/>
    <n v="2871"/>
    <n v="0"/>
    <n v="20"/>
    <n v="2354"/>
    <n v="143"/>
    <n v="4231"/>
  </r>
  <r>
    <x v="1"/>
    <x v="7"/>
    <x v="50"/>
    <x v="0"/>
    <n v="677"/>
    <n v="27"/>
    <n v="18"/>
    <n v="3"/>
    <n v="3"/>
    <n v="363"/>
    <n v="113"/>
    <n v="39"/>
    <n v="2"/>
    <n v="7"/>
    <n v="5"/>
    <n v="1"/>
    <n v="0"/>
    <n v="760"/>
    <n v="546"/>
    <n v="74"/>
    <n v="30"/>
    <n v="2"/>
    <n v="2384"/>
    <n v="1177"/>
    <n v="414"/>
    <n v="186"/>
    <n v="15"/>
    <n v="1691"/>
    <n v="952"/>
    <n v="178"/>
    <n v="195"/>
    <n v="15"/>
    <n v="396"/>
    <n v="152"/>
    <n v="39"/>
    <n v="81"/>
    <n v="4"/>
    <n v="125"/>
    <n v="80"/>
    <n v="26"/>
    <n v="5"/>
    <n v="1"/>
    <n v="0"/>
    <n v="6"/>
    <n v="0"/>
    <n v="0"/>
    <n v="0"/>
    <n v="0"/>
    <n v="0"/>
    <n v="0"/>
    <n v="0"/>
    <n v="0"/>
    <n v="0"/>
    <n v="0"/>
    <n v="0"/>
    <n v="0"/>
    <n v="0"/>
    <n v="0"/>
    <n v="21"/>
    <n v="3"/>
    <n v="502"/>
    <n v="5"/>
    <n v="639"/>
    <n v="1671"/>
    <n v="1254"/>
    <n v="257"/>
    <n v="91"/>
    <n v="8510"/>
    <n v="3261"/>
    <n v="0"/>
    <n v="386"/>
    <n v="2376"/>
    <n v="149"/>
    <n v="5220"/>
  </r>
  <r>
    <x v="1"/>
    <x v="7"/>
    <x v="50"/>
    <x v="1"/>
    <n v="670"/>
    <n v="25"/>
    <n v="17"/>
    <n v="3"/>
    <n v="3"/>
    <n v="361"/>
    <n v="111"/>
    <n v="39"/>
    <n v="1"/>
    <n v="6"/>
    <n v="5"/>
    <n v="0"/>
    <n v="0"/>
    <n v="758"/>
    <n v="549"/>
    <n v="72"/>
    <n v="29"/>
    <n v="2"/>
    <n v="2369"/>
    <n v="1184"/>
    <n v="411"/>
    <n v="184"/>
    <n v="14"/>
    <n v="1686"/>
    <n v="950"/>
    <n v="178"/>
    <n v="195"/>
    <n v="17"/>
    <n v="393"/>
    <n v="152"/>
    <n v="38"/>
    <n v="81"/>
    <n v="4"/>
    <n v="122"/>
    <n v="80"/>
    <n v="24"/>
    <n v="5"/>
    <n v="1"/>
    <n v="0"/>
    <n v="5"/>
    <n v="0"/>
    <n v="0"/>
    <n v="0"/>
    <n v="0"/>
    <n v="0"/>
    <n v="0"/>
    <n v="0"/>
    <n v="0"/>
    <n v="0"/>
    <n v="0"/>
    <n v="0"/>
    <n v="0"/>
    <n v="0"/>
    <n v="0"/>
    <n v="20"/>
    <n v="3"/>
    <n v="497"/>
    <n v="5"/>
    <n v="640"/>
    <n v="1666"/>
    <n v="1249"/>
    <n v="255"/>
    <n v="90"/>
    <n v="8420"/>
    <n v="3267"/>
    <n v="0"/>
    <n v="384"/>
    <n v="2350"/>
    <n v="158"/>
    <n v="5154"/>
  </r>
  <r>
    <x v="1"/>
    <x v="7"/>
    <x v="50"/>
    <x v="2"/>
    <n v="668"/>
    <n v="24"/>
    <n v="17"/>
    <n v="3"/>
    <n v="3"/>
    <n v="361"/>
    <n v="111"/>
    <n v="38"/>
    <n v="1"/>
    <n v="6"/>
    <n v="5"/>
    <n v="0"/>
    <n v="0"/>
    <n v="756"/>
    <n v="550"/>
    <n v="69"/>
    <n v="29"/>
    <n v="2"/>
    <n v="2376"/>
    <n v="1191"/>
    <n v="410"/>
    <n v="183"/>
    <n v="15"/>
    <n v="1680"/>
    <n v="950"/>
    <n v="175"/>
    <n v="194"/>
    <n v="17"/>
    <n v="393"/>
    <n v="151"/>
    <n v="37"/>
    <n v="81"/>
    <n v="4"/>
    <n v="122"/>
    <n v="82"/>
    <n v="22"/>
    <n v="5"/>
    <n v="1"/>
    <n v="0"/>
    <n v="5"/>
    <n v="0"/>
    <n v="0"/>
    <n v="0"/>
    <n v="0"/>
    <n v="0"/>
    <n v="0"/>
    <n v="0"/>
    <n v="0"/>
    <n v="0"/>
    <n v="0"/>
    <n v="0"/>
    <n v="0"/>
    <n v="0"/>
    <n v="0"/>
    <n v="19"/>
    <n v="3"/>
    <n v="496"/>
    <n v="5"/>
    <n v="641"/>
    <n v="1674"/>
    <n v="1246"/>
    <n v="256"/>
    <n v="92"/>
    <n v="8389"/>
    <n v="3295"/>
    <n v="0"/>
    <n v="378"/>
    <n v="2332"/>
    <n v="176"/>
    <n v="5134"/>
  </r>
  <r>
    <x v="1"/>
    <x v="9"/>
    <x v="51"/>
    <x v="0"/>
    <n v="197"/>
    <n v="4"/>
    <n v="2"/>
    <n v="1"/>
    <n v="0"/>
    <n v="129"/>
    <n v="31"/>
    <n v="4"/>
    <n v="1"/>
    <n v="6"/>
    <n v="5"/>
    <n v="1"/>
    <n v="0"/>
    <n v="503"/>
    <n v="361"/>
    <n v="70"/>
    <n v="5"/>
    <n v="1"/>
    <n v="1273"/>
    <n v="725"/>
    <n v="198"/>
    <n v="50"/>
    <n v="14"/>
    <n v="1231"/>
    <n v="780"/>
    <n v="192"/>
    <n v="50"/>
    <n v="9"/>
    <n v="263"/>
    <n v="137"/>
    <n v="13"/>
    <n v="49"/>
    <n v="5"/>
    <n v="93"/>
    <n v="61"/>
    <n v="22"/>
    <n v="2"/>
    <n v="1"/>
    <n v="0"/>
    <n v="0"/>
    <n v="0"/>
    <n v="0"/>
    <n v="0"/>
    <n v="0"/>
    <n v="0"/>
    <n v="0"/>
    <n v="0"/>
    <n v="0"/>
    <n v="0"/>
    <n v="0"/>
    <n v="0"/>
    <n v="0"/>
    <n v="0"/>
    <n v="0"/>
    <n v="4"/>
    <n v="1"/>
    <n v="160"/>
    <n v="5"/>
    <n v="424"/>
    <n v="970"/>
    <n v="958"/>
    <n v="189"/>
    <n v="68"/>
    <n v="6839"/>
    <n v="2982"/>
    <n v="0"/>
    <n v="259"/>
    <n v="1529"/>
    <n v="388"/>
    <n v="4441"/>
  </r>
  <r>
    <x v="1"/>
    <x v="9"/>
    <x v="51"/>
    <x v="1"/>
    <n v="198"/>
    <n v="4"/>
    <n v="2"/>
    <n v="1"/>
    <n v="0"/>
    <n v="131"/>
    <n v="31"/>
    <n v="4"/>
    <n v="1"/>
    <n v="6"/>
    <n v="5"/>
    <n v="1"/>
    <n v="0"/>
    <n v="506"/>
    <n v="364"/>
    <n v="70"/>
    <n v="5"/>
    <n v="2"/>
    <n v="1274"/>
    <n v="736"/>
    <n v="195"/>
    <n v="49"/>
    <n v="14"/>
    <n v="1237"/>
    <n v="782"/>
    <n v="193"/>
    <n v="52"/>
    <n v="13"/>
    <n v="262"/>
    <n v="140"/>
    <n v="13"/>
    <n v="49"/>
    <n v="5"/>
    <n v="93"/>
    <n v="61"/>
    <n v="22"/>
    <n v="2"/>
    <n v="0"/>
    <n v="0"/>
    <n v="0"/>
    <n v="0"/>
    <n v="0"/>
    <n v="0"/>
    <n v="0"/>
    <n v="0"/>
    <n v="0"/>
    <n v="0"/>
    <n v="0"/>
    <n v="0"/>
    <n v="0"/>
    <n v="0"/>
    <n v="0"/>
    <n v="0"/>
    <n v="0"/>
    <n v="4"/>
    <n v="1"/>
    <n v="161"/>
    <n v="5"/>
    <n v="426"/>
    <n v="977"/>
    <n v="957"/>
    <n v="188"/>
    <n v="68"/>
    <n v="6856"/>
    <n v="3025"/>
    <n v="0"/>
    <n v="260"/>
    <n v="1533"/>
    <n v="400"/>
    <n v="4444"/>
  </r>
  <r>
    <x v="1"/>
    <x v="9"/>
    <x v="51"/>
    <x v="2"/>
    <n v="198"/>
    <n v="3"/>
    <n v="2"/>
    <n v="0"/>
    <n v="0"/>
    <n v="131"/>
    <n v="31"/>
    <n v="4"/>
    <n v="1"/>
    <n v="6"/>
    <n v="5"/>
    <n v="1"/>
    <n v="0"/>
    <n v="511"/>
    <n v="367"/>
    <n v="71"/>
    <n v="5"/>
    <n v="2"/>
    <n v="1281"/>
    <n v="744"/>
    <n v="192"/>
    <n v="53"/>
    <n v="14"/>
    <n v="1234"/>
    <n v="784"/>
    <n v="192"/>
    <n v="52"/>
    <n v="11"/>
    <n v="265"/>
    <n v="143"/>
    <n v="13"/>
    <n v="48"/>
    <n v="5"/>
    <n v="92"/>
    <n v="60"/>
    <n v="22"/>
    <n v="2"/>
    <n v="0"/>
    <n v="0"/>
    <n v="0"/>
    <n v="0"/>
    <n v="0"/>
    <n v="0"/>
    <n v="0"/>
    <n v="0"/>
    <n v="0"/>
    <n v="0"/>
    <n v="0"/>
    <n v="0"/>
    <n v="0"/>
    <n v="0"/>
    <n v="0"/>
    <n v="0"/>
    <n v="0"/>
    <n v="3"/>
    <n v="0"/>
    <n v="161"/>
    <n v="5"/>
    <n v="430"/>
    <n v="983"/>
    <n v="957"/>
    <n v="191"/>
    <n v="67"/>
    <n v="6858"/>
    <n v="3054"/>
    <n v="0"/>
    <n v="258"/>
    <n v="1529"/>
    <n v="404"/>
    <n v="4453"/>
  </r>
  <r>
    <x v="1"/>
    <x v="9"/>
    <x v="51"/>
    <x v="2"/>
    <n v="199"/>
    <n v="3"/>
    <n v="2"/>
    <n v="0"/>
    <n v="0"/>
    <n v="132"/>
    <n v="31"/>
    <n v="4"/>
    <n v="1"/>
    <n v="6"/>
    <n v="5"/>
    <n v="1"/>
    <n v="0"/>
    <n v="510"/>
    <n v="366"/>
    <n v="71"/>
    <n v="5"/>
    <n v="2"/>
    <n v="1283"/>
    <n v="744"/>
    <n v="192"/>
    <n v="53"/>
    <n v="14"/>
    <n v="1234"/>
    <n v="784"/>
    <n v="192"/>
    <n v="52"/>
    <n v="11"/>
    <n v="265"/>
    <n v="143"/>
    <n v="13"/>
    <n v="48"/>
    <n v="5"/>
    <n v="92"/>
    <n v="60"/>
    <n v="22"/>
    <n v="2"/>
    <n v="0"/>
    <n v="0"/>
    <n v="0"/>
    <n v="0"/>
    <n v="0"/>
    <n v="0"/>
    <n v="0"/>
    <n v="0"/>
    <n v="0"/>
    <n v="0"/>
    <n v="0"/>
    <n v="0"/>
    <n v="0"/>
    <n v="0"/>
    <n v="0"/>
    <n v="0"/>
    <n v="0"/>
    <n v="3"/>
    <n v="0"/>
    <n v="162"/>
    <n v="5"/>
    <n v="429"/>
    <n v="985"/>
    <n v="957"/>
    <n v="191"/>
    <n v="67"/>
    <n v="6857"/>
    <n v="3054"/>
    <n v="0"/>
    <n v="258"/>
    <n v="1529"/>
    <n v="404"/>
    <n v="4452"/>
  </r>
  <r>
    <x v="1"/>
    <x v="9"/>
    <x v="52"/>
    <x v="0"/>
    <n v="168"/>
    <n v="4"/>
    <n v="2"/>
    <n v="0"/>
    <n v="0"/>
    <n v="101"/>
    <n v="9"/>
    <n v="15"/>
    <n v="3"/>
    <n v="1"/>
    <n v="0"/>
    <n v="1"/>
    <n v="0"/>
    <n v="255"/>
    <n v="190"/>
    <n v="22"/>
    <n v="7"/>
    <n v="2"/>
    <n v="1205"/>
    <n v="736"/>
    <n v="38"/>
    <n v="138"/>
    <n v="21"/>
    <n v="781"/>
    <n v="424"/>
    <n v="26"/>
    <n v="103"/>
    <n v="31"/>
    <n v="439"/>
    <n v="308"/>
    <n v="2"/>
    <n v="39"/>
    <n v="5"/>
    <n v="43"/>
    <n v="28"/>
    <n v="4"/>
    <n v="2"/>
    <n v="0"/>
    <n v="0"/>
    <n v="0"/>
    <n v="2"/>
    <n v="0"/>
    <n v="0"/>
    <n v="0"/>
    <n v="0"/>
    <n v="0"/>
    <n v="0"/>
    <n v="0"/>
    <n v="0"/>
    <n v="0"/>
    <n v="0"/>
    <n v="0"/>
    <n v="0"/>
    <n v="0"/>
    <n v="2"/>
    <n v="0"/>
    <n v="127"/>
    <n v="0"/>
    <n v="213"/>
    <n v="956"/>
    <n v="540"/>
    <n v="385"/>
    <n v="36"/>
    <n v="12117"/>
    <n v="6290"/>
    <n v="0"/>
    <n v="56"/>
    <n v="1988"/>
    <n v="514"/>
    <n v="9117"/>
  </r>
  <r>
    <x v="1"/>
    <x v="9"/>
    <x v="52"/>
    <x v="1"/>
    <n v="167"/>
    <n v="4"/>
    <n v="2"/>
    <n v="0"/>
    <n v="0"/>
    <n v="101"/>
    <n v="9"/>
    <n v="15"/>
    <n v="2"/>
    <n v="1"/>
    <n v="0"/>
    <n v="1"/>
    <n v="0"/>
    <n v="256"/>
    <n v="190"/>
    <n v="22"/>
    <n v="7"/>
    <n v="3"/>
    <n v="1220"/>
    <n v="744"/>
    <n v="38"/>
    <n v="137"/>
    <n v="25"/>
    <n v="783"/>
    <n v="429"/>
    <n v="26"/>
    <n v="103"/>
    <n v="29"/>
    <n v="444"/>
    <n v="315"/>
    <n v="2"/>
    <n v="37"/>
    <n v="5"/>
    <n v="42"/>
    <n v="27"/>
    <n v="4"/>
    <n v="2"/>
    <n v="0"/>
    <n v="0"/>
    <n v="0"/>
    <n v="2"/>
    <n v="0"/>
    <n v="0"/>
    <n v="0"/>
    <n v="0"/>
    <n v="0"/>
    <n v="0"/>
    <n v="0"/>
    <n v="0"/>
    <n v="0"/>
    <n v="0"/>
    <n v="0"/>
    <n v="0"/>
    <n v="0"/>
    <n v="2"/>
    <n v="0"/>
    <n v="126"/>
    <n v="0"/>
    <n v="214"/>
    <n v="967"/>
    <n v="545"/>
    <n v="390"/>
    <n v="35"/>
    <n v="12141"/>
    <n v="6452"/>
    <n v="0"/>
    <n v="56"/>
    <n v="1977"/>
    <n v="504"/>
    <n v="9166"/>
  </r>
  <r>
    <x v="1"/>
    <x v="9"/>
    <x v="52"/>
    <x v="2"/>
    <n v="166"/>
    <n v="4"/>
    <n v="2"/>
    <n v="0"/>
    <n v="0"/>
    <n v="100"/>
    <n v="9"/>
    <n v="15"/>
    <n v="2"/>
    <n v="1"/>
    <n v="0"/>
    <n v="1"/>
    <n v="0"/>
    <n v="260"/>
    <n v="195"/>
    <n v="22"/>
    <n v="7"/>
    <n v="3"/>
    <n v="1226"/>
    <n v="748"/>
    <n v="38"/>
    <n v="137"/>
    <n v="25"/>
    <n v="785"/>
    <n v="430"/>
    <n v="26"/>
    <n v="105"/>
    <n v="27"/>
    <n v="454"/>
    <n v="329"/>
    <n v="2"/>
    <n v="37"/>
    <n v="5"/>
    <n v="43"/>
    <n v="27"/>
    <n v="4"/>
    <n v="2"/>
    <n v="0"/>
    <n v="0"/>
    <n v="0"/>
    <n v="2"/>
    <n v="0"/>
    <n v="0"/>
    <n v="0"/>
    <n v="0"/>
    <n v="0"/>
    <n v="0"/>
    <n v="0"/>
    <n v="0"/>
    <n v="0"/>
    <n v="0"/>
    <n v="0"/>
    <n v="0"/>
    <n v="0"/>
    <n v="2"/>
    <n v="0"/>
    <n v="125"/>
    <n v="0"/>
    <n v="218"/>
    <n v="972"/>
    <n v="546"/>
    <n v="400"/>
    <n v="36"/>
    <n v="12200"/>
    <n v="6598"/>
    <n v="0"/>
    <n v="58"/>
    <n v="1974"/>
    <n v="512"/>
    <n v="9211"/>
  </r>
  <r>
    <x v="1"/>
    <x v="9"/>
    <x v="52"/>
    <x v="2"/>
    <n v="166"/>
    <n v="4"/>
    <n v="2"/>
    <n v="0"/>
    <n v="0"/>
    <n v="100"/>
    <n v="9"/>
    <n v="15"/>
    <n v="2"/>
    <n v="1"/>
    <n v="0"/>
    <n v="1"/>
    <n v="0"/>
    <n v="260"/>
    <n v="195"/>
    <n v="22"/>
    <n v="7"/>
    <n v="3"/>
    <n v="1227"/>
    <n v="749"/>
    <n v="38"/>
    <n v="137"/>
    <n v="25"/>
    <n v="785"/>
    <n v="430"/>
    <n v="26"/>
    <n v="105"/>
    <n v="27"/>
    <n v="454"/>
    <n v="329"/>
    <n v="2"/>
    <n v="37"/>
    <n v="5"/>
    <n v="43"/>
    <n v="27"/>
    <n v="4"/>
    <n v="2"/>
    <n v="0"/>
    <n v="0"/>
    <n v="0"/>
    <n v="2"/>
    <n v="0"/>
    <n v="0"/>
    <n v="0"/>
    <n v="0"/>
    <n v="0"/>
    <n v="0"/>
    <n v="0"/>
    <n v="0"/>
    <n v="0"/>
    <n v="0"/>
    <n v="0"/>
    <n v="0"/>
    <n v="0"/>
    <n v="2"/>
    <n v="0"/>
    <n v="125"/>
    <n v="0"/>
    <n v="218"/>
    <n v="973"/>
    <n v="546"/>
    <n v="400"/>
    <n v="36"/>
    <n v="12199"/>
    <n v="6597"/>
    <n v="0"/>
    <n v="58"/>
    <n v="1974"/>
    <n v="512"/>
    <n v="9210"/>
  </r>
  <r>
    <x v="1"/>
    <x v="10"/>
    <x v="53"/>
    <x v="0"/>
    <n v="42"/>
    <n v="2"/>
    <n v="2"/>
    <n v="0"/>
    <n v="0"/>
    <n v="25"/>
    <n v="4"/>
    <n v="1"/>
    <n v="0"/>
    <n v="0"/>
    <n v="0"/>
    <n v="0"/>
    <n v="0"/>
    <n v="87"/>
    <n v="65"/>
    <n v="4"/>
    <n v="3"/>
    <n v="0"/>
    <n v="265"/>
    <n v="146"/>
    <n v="25"/>
    <n v="24"/>
    <n v="1"/>
    <n v="219"/>
    <n v="100"/>
    <n v="25"/>
    <n v="34"/>
    <n v="1"/>
    <n v="33"/>
    <n v="12"/>
    <n v="4"/>
    <n v="7"/>
    <n v="1"/>
    <n v="29"/>
    <n v="21"/>
    <n v="1"/>
    <n v="0"/>
    <n v="0"/>
    <n v="0"/>
    <n v="0"/>
    <n v="0"/>
    <n v="0"/>
    <n v="0"/>
    <n v="0"/>
    <n v="0"/>
    <n v="0"/>
    <n v="0"/>
    <n v="0"/>
    <n v="0"/>
    <n v="0"/>
    <n v="0"/>
    <n v="0"/>
    <n v="0"/>
    <n v="0"/>
    <n v="2"/>
    <n v="0"/>
    <n v="36"/>
    <n v="0"/>
    <n v="79"/>
    <n v="207"/>
    <n v="152"/>
    <n v="20"/>
    <n v="28"/>
    <n v="1120"/>
    <n v="311"/>
    <n v="0"/>
    <n v="63"/>
    <n v="317"/>
    <n v="64"/>
    <n v="623"/>
  </r>
  <r>
    <x v="1"/>
    <x v="10"/>
    <x v="53"/>
    <x v="1"/>
    <n v="42"/>
    <n v="2"/>
    <n v="2"/>
    <n v="0"/>
    <n v="0"/>
    <n v="25"/>
    <n v="4"/>
    <n v="1"/>
    <n v="0"/>
    <n v="0"/>
    <n v="0"/>
    <n v="0"/>
    <n v="0"/>
    <n v="87"/>
    <n v="65"/>
    <n v="4"/>
    <n v="3"/>
    <n v="0"/>
    <n v="264"/>
    <n v="149"/>
    <n v="25"/>
    <n v="24"/>
    <n v="1"/>
    <n v="220"/>
    <n v="100"/>
    <n v="25"/>
    <n v="34"/>
    <n v="1"/>
    <n v="33"/>
    <n v="13"/>
    <n v="4"/>
    <n v="7"/>
    <n v="1"/>
    <n v="29"/>
    <n v="21"/>
    <n v="1"/>
    <n v="0"/>
    <n v="0"/>
    <n v="0"/>
    <n v="0"/>
    <n v="0"/>
    <n v="0"/>
    <n v="0"/>
    <n v="0"/>
    <n v="0"/>
    <n v="0"/>
    <n v="0"/>
    <n v="0"/>
    <n v="0"/>
    <n v="0"/>
    <n v="0"/>
    <n v="0"/>
    <n v="0"/>
    <n v="0"/>
    <n v="2"/>
    <n v="0"/>
    <n v="36"/>
    <n v="0"/>
    <n v="79"/>
    <n v="206"/>
    <n v="154"/>
    <n v="20"/>
    <n v="28"/>
    <n v="1116"/>
    <n v="315"/>
    <n v="0"/>
    <n v="63"/>
    <n v="316"/>
    <n v="64"/>
    <n v="621"/>
  </r>
  <r>
    <x v="1"/>
    <x v="10"/>
    <x v="53"/>
    <x v="2"/>
    <n v="42"/>
    <n v="2"/>
    <n v="2"/>
    <n v="0"/>
    <n v="0"/>
    <n v="26"/>
    <n v="4"/>
    <n v="1"/>
    <n v="0"/>
    <n v="0"/>
    <n v="0"/>
    <n v="0"/>
    <n v="0"/>
    <n v="87"/>
    <n v="66"/>
    <n v="4"/>
    <n v="3"/>
    <n v="0"/>
    <n v="267"/>
    <n v="149"/>
    <n v="25"/>
    <n v="25"/>
    <n v="1"/>
    <n v="220"/>
    <n v="101"/>
    <n v="25"/>
    <n v="34"/>
    <n v="1"/>
    <n v="33"/>
    <n v="13"/>
    <n v="4"/>
    <n v="7"/>
    <n v="1"/>
    <n v="29"/>
    <n v="21"/>
    <n v="1"/>
    <n v="0"/>
    <n v="0"/>
    <n v="0"/>
    <n v="0"/>
    <n v="0"/>
    <n v="0"/>
    <n v="0"/>
    <n v="0"/>
    <n v="0"/>
    <n v="0"/>
    <n v="0"/>
    <n v="0"/>
    <n v="0"/>
    <n v="0"/>
    <n v="0"/>
    <n v="0"/>
    <n v="0"/>
    <n v="0"/>
    <n v="2"/>
    <n v="0"/>
    <n v="36"/>
    <n v="0"/>
    <n v="79"/>
    <n v="207"/>
    <n v="154"/>
    <n v="20"/>
    <n v="28"/>
    <n v="1112"/>
    <n v="316"/>
    <n v="0"/>
    <n v="64"/>
    <n v="314"/>
    <n v="64"/>
    <n v="619"/>
  </r>
  <r>
    <x v="1"/>
    <x v="12"/>
    <x v="54"/>
    <x v="0"/>
    <n v="160"/>
    <n v="1"/>
    <n v="1"/>
    <n v="0"/>
    <n v="0"/>
    <n v="107"/>
    <n v="0"/>
    <n v="21"/>
    <n v="2"/>
    <n v="2"/>
    <n v="1"/>
    <n v="0"/>
    <n v="0"/>
    <n v="284"/>
    <n v="218"/>
    <n v="7"/>
    <n v="30"/>
    <n v="0"/>
    <n v="1166"/>
    <n v="588"/>
    <n v="25"/>
    <n v="221"/>
    <n v="26"/>
    <n v="875"/>
    <n v="488"/>
    <n v="10"/>
    <n v="156"/>
    <n v="7"/>
    <n v="175"/>
    <n v="84"/>
    <n v="1"/>
    <n v="32"/>
    <n v="14"/>
    <n v="45"/>
    <n v="28"/>
    <n v="4"/>
    <n v="1"/>
    <n v="0"/>
    <n v="0"/>
    <n v="0"/>
    <n v="0"/>
    <n v="0"/>
    <n v="0"/>
    <n v="0"/>
    <n v="0"/>
    <n v="0"/>
    <n v="0"/>
    <n v="0"/>
    <n v="0"/>
    <n v="0"/>
    <n v="0"/>
    <n v="0"/>
    <n v="0"/>
    <n v="0"/>
    <n v="1"/>
    <n v="0"/>
    <n v="134"/>
    <n v="2"/>
    <n v="238"/>
    <n v="847"/>
    <n v="674"/>
    <n v="122"/>
    <n v="38"/>
    <n v="7076"/>
    <n v="2531"/>
    <n v="0"/>
    <n v="52"/>
    <n v="1978"/>
    <n v="491"/>
    <n v="4178"/>
  </r>
  <r>
    <x v="1"/>
    <x v="12"/>
    <x v="54"/>
    <x v="1"/>
    <n v="158"/>
    <n v="1"/>
    <n v="1"/>
    <n v="0"/>
    <n v="0"/>
    <n v="107"/>
    <n v="0"/>
    <n v="21"/>
    <n v="2"/>
    <n v="2"/>
    <n v="1"/>
    <n v="0"/>
    <n v="0"/>
    <n v="284"/>
    <n v="218"/>
    <n v="7"/>
    <n v="30"/>
    <n v="0"/>
    <n v="1161"/>
    <n v="589"/>
    <n v="25"/>
    <n v="216"/>
    <n v="26"/>
    <n v="873"/>
    <n v="491"/>
    <n v="10"/>
    <n v="153"/>
    <n v="7"/>
    <n v="177"/>
    <n v="85"/>
    <n v="1"/>
    <n v="32"/>
    <n v="14"/>
    <n v="45"/>
    <n v="28"/>
    <n v="4"/>
    <n v="1"/>
    <n v="0"/>
    <n v="0"/>
    <n v="0"/>
    <n v="0"/>
    <n v="0"/>
    <n v="0"/>
    <n v="0"/>
    <n v="0"/>
    <n v="0"/>
    <n v="0"/>
    <n v="0"/>
    <n v="0"/>
    <n v="0"/>
    <n v="0"/>
    <n v="0"/>
    <n v="0"/>
    <n v="0"/>
    <n v="1"/>
    <n v="0"/>
    <n v="132"/>
    <n v="2"/>
    <n v="239"/>
    <n v="847"/>
    <n v="673"/>
    <n v="125"/>
    <n v="38"/>
    <n v="7039"/>
    <n v="2566"/>
    <n v="0"/>
    <n v="52"/>
    <n v="1963"/>
    <n v="483"/>
    <n v="4160"/>
  </r>
  <r>
    <x v="1"/>
    <x v="12"/>
    <x v="54"/>
    <x v="2"/>
    <n v="158"/>
    <n v="1"/>
    <n v="1"/>
    <n v="0"/>
    <n v="0"/>
    <n v="107"/>
    <n v="0"/>
    <n v="21"/>
    <n v="2"/>
    <n v="2"/>
    <n v="1"/>
    <n v="0"/>
    <n v="0"/>
    <n v="284"/>
    <n v="219"/>
    <n v="7"/>
    <n v="30"/>
    <n v="0"/>
    <n v="1163"/>
    <n v="592"/>
    <n v="25"/>
    <n v="217"/>
    <n v="27"/>
    <n v="871"/>
    <n v="491"/>
    <n v="11"/>
    <n v="152"/>
    <n v="6"/>
    <n v="176"/>
    <n v="85"/>
    <n v="1"/>
    <n v="32"/>
    <n v="13"/>
    <n v="45"/>
    <n v="28"/>
    <n v="4"/>
    <n v="1"/>
    <n v="0"/>
    <n v="0"/>
    <n v="0"/>
    <n v="0"/>
    <n v="0"/>
    <n v="0"/>
    <n v="0"/>
    <n v="0"/>
    <n v="0"/>
    <n v="0"/>
    <n v="0"/>
    <n v="0"/>
    <n v="0"/>
    <n v="0"/>
    <n v="0"/>
    <n v="0"/>
    <n v="0"/>
    <n v="1"/>
    <n v="0"/>
    <n v="132"/>
    <n v="2"/>
    <n v="239"/>
    <n v="848"/>
    <n v="674"/>
    <n v="124"/>
    <n v="38"/>
    <n v="7033"/>
    <n v="2606"/>
    <n v="0"/>
    <n v="53"/>
    <n v="1958"/>
    <n v="482"/>
    <n v="4164"/>
  </r>
  <r>
    <x v="1"/>
    <x v="12"/>
    <x v="54"/>
    <x v="2"/>
    <n v="158"/>
    <n v="1"/>
    <n v="1"/>
    <n v="0"/>
    <n v="0"/>
    <n v="107"/>
    <n v="0"/>
    <n v="21"/>
    <n v="2"/>
    <n v="2"/>
    <n v="1"/>
    <n v="0"/>
    <n v="0"/>
    <n v="284"/>
    <n v="219"/>
    <n v="7"/>
    <n v="30"/>
    <n v="0"/>
    <n v="1164"/>
    <n v="593"/>
    <n v="25"/>
    <n v="217"/>
    <n v="27"/>
    <n v="871"/>
    <n v="491"/>
    <n v="11"/>
    <n v="152"/>
    <n v="6"/>
    <n v="175"/>
    <n v="84"/>
    <n v="1"/>
    <n v="32"/>
    <n v="13"/>
    <n v="45"/>
    <n v="28"/>
    <n v="4"/>
    <n v="1"/>
    <n v="0"/>
    <n v="0"/>
    <n v="0"/>
    <n v="0"/>
    <n v="0"/>
    <n v="0"/>
    <n v="0"/>
    <n v="0"/>
    <n v="0"/>
    <n v="0"/>
    <n v="0"/>
    <n v="0"/>
    <n v="0"/>
    <n v="0"/>
    <n v="0"/>
    <n v="0"/>
    <n v="0"/>
    <n v="1"/>
    <n v="0"/>
    <n v="132"/>
    <n v="2"/>
    <n v="239"/>
    <n v="849"/>
    <n v="674"/>
    <n v="123"/>
    <n v="38"/>
    <n v="7031"/>
    <n v="2605"/>
    <n v="0"/>
    <n v="53"/>
    <n v="1958"/>
    <n v="482"/>
    <n v="4162"/>
  </r>
  <r>
    <x v="1"/>
    <x v="8"/>
    <x v="55"/>
    <x v="0"/>
    <n v="199"/>
    <n v="8"/>
    <n v="5"/>
    <n v="0"/>
    <n v="0"/>
    <n v="116"/>
    <n v="18"/>
    <n v="23"/>
    <n v="2"/>
    <n v="0"/>
    <n v="0"/>
    <n v="0"/>
    <n v="0"/>
    <n v="517"/>
    <n v="372"/>
    <n v="40"/>
    <n v="38"/>
    <n v="2"/>
    <n v="1652"/>
    <n v="805"/>
    <n v="125"/>
    <n v="260"/>
    <n v="12"/>
    <n v="1430"/>
    <n v="780"/>
    <n v="105"/>
    <n v="248"/>
    <n v="6"/>
    <n v="250"/>
    <n v="105"/>
    <n v="3"/>
    <n v="60"/>
    <n v="6"/>
    <n v="53"/>
    <n v="27"/>
    <n v="12"/>
    <n v="3"/>
    <n v="0"/>
    <n v="0"/>
    <n v="0"/>
    <n v="0"/>
    <n v="0"/>
    <n v="0"/>
    <n v="0"/>
    <n v="0"/>
    <n v="0"/>
    <n v="0"/>
    <n v="0"/>
    <n v="0"/>
    <n v="0"/>
    <n v="0"/>
    <n v="0"/>
    <n v="0"/>
    <n v="0"/>
    <n v="6"/>
    <n v="0"/>
    <n v="149"/>
    <n v="0"/>
    <n v="435"/>
    <n v="1193"/>
    <n v="1037"/>
    <n v="165"/>
    <n v="37"/>
    <n v="7535"/>
    <n v="2616"/>
    <n v="0"/>
    <n v="156"/>
    <n v="2537"/>
    <n v="198"/>
    <n v="4326"/>
  </r>
  <r>
    <x v="1"/>
    <x v="8"/>
    <x v="55"/>
    <x v="1"/>
    <n v="199"/>
    <n v="8"/>
    <n v="5"/>
    <n v="0"/>
    <n v="0"/>
    <n v="116"/>
    <n v="18"/>
    <n v="23"/>
    <n v="2"/>
    <n v="0"/>
    <n v="0"/>
    <n v="0"/>
    <n v="0"/>
    <n v="517"/>
    <n v="371"/>
    <n v="40"/>
    <n v="38"/>
    <n v="3"/>
    <n v="1653"/>
    <n v="816"/>
    <n v="125"/>
    <n v="258"/>
    <n v="13"/>
    <n v="1439"/>
    <n v="791"/>
    <n v="105"/>
    <n v="249"/>
    <n v="9"/>
    <n v="249"/>
    <n v="105"/>
    <n v="3"/>
    <n v="60"/>
    <n v="6"/>
    <n v="53"/>
    <n v="28"/>
    <n v="12"/>
    <n v="3"/>
    <n v="0"/>
    <n v="0"/>
    <n v="0"/>
    <n v="0"/>
    <n v="0"/>
    <n v="0"/>
    <n v="0"/>
    <n v="0"/>
    <n v="0"/>
    <n v="0"/>
    <n v="0"/>
    <n v="0"/>
    <n v="0"/>
    <n v="0"/>
    <n v="0"/>
    <n v="0"/>
    <n v="0"/>
    <n v="6"/>
    <n v="0"/>
    <n v="149"/>
    <n v="0"/>
    <n v="434"/>
    <n v="1196"/>
    <n v="1042"/>
    <n v="164"/>
    <n v="37"/>
    <n v="7548"/>
    <n v="2672"/>
    <n v="0"/>
    <n v="156"/>
    <n v="2530"/>
    <n v="203"/>
    <n v="4344"/>
  </r>
  <r>
    <x v="1"/>
    <x v="8"/>
    <x v="55"/>
    <x v="2"/>
    <n v="201"/>
    <n v="8"/>
    <n v="5"/>
    <n v="0"/>
    <n v="0"/>
    <n v="117"/>
    <n v="18"/>
    <n v="23"/>
    <n v="2"/>
    <n v="0"/>
    <n v="0"/>
    <n v="0"/>
    <n v="0"/>
    <n v="518"/>
    <n v="373"/>
    <n v="40"/>
    <n v="38"/>
    <n v="3"/>
    <n v="1653"/>
    <n v="817"/>
    <n v="125"/>
    <n v="257"/>
    <n v="14"/>
    <n v="1442"/>
    <n v="800"/>
    <n v="104"/>
    <n v="248"/>
    <n v="9"/>
    <n v="251"/>
    <n v="106"/>
    <n v="3"/>
    <n v="60"/>
    <n v="6"/>
    <n v="53"/>
    <n v="28"/>
    <n v="12"/>
    <n v="3"/>
    <n v="0"/>
    <n v="0"/>
    <n v="0"/>
    <n v="0"/>
    <n v="0"/>
    <n v="0"/>
    <n v="0"/>
    <n v="0"/>
    <n v="0"/>
    <n v="0"/>
    <n v="0"/>
    <n v="0"/>
    <n v="0"/>
    <n v="0"/>
    <n v="0"/>
    <n v="0"/>
    <n v="0"/>
    <n v="6"/>
    <n v="0"/>
    <n v="151"/>
    <n v="0"/>
    <n v="435"/>
    <n v="1198"/>
    <n v="1046"/>
    <n v="166"/>
    <n v="37"/>
    <n v="7542"/>
    <n v="2715"/>
    <n v="0"/>
    <n v="156"/>
    <n v="2517"/>
    <n v="205"/>
    <n v="4353"/>
  </r>
  <r>
    <x v="1"/>
    <x v="12"/>
    <x v="56"/>
    <x v="0"/>
    <n v="68"/>
    <n v="2"/>
    <n v="0"/>
    <n v="0"/>
    <n v="0"/>
    <n v="39"/>
    <n v="1"/>
    <n v="11"/>
    <n v="0"/>
    <n v="1"/>
    <n v="1"/>
    <n v="0"/>
    <n v="0"/>
    <n v="171"/>
    <n v="75"/>
    <n v="12"/>
    <n v="44"/>
    <n v="0"/>
    <n v="554"/>
    <n v="236"/>
    <n v="32"/>
    <n v="123"/>
    <n v="7"/>
    <n v="489"/>
    <n v="210"/>
    <n v="17"/>
    <n v="153"/>
    <n v="3"/>
    <n v="77"/>
    <n v="27"/>
    <n v="1"/>
    <n v="17"/>
    <n v="6"/>
    <n v="18"/>
    <n v="7"/>
    <n v="1"/>
    <n v="4"/>
    <n v="1"/>
    <n v="0"/>
    <n v="1"/>
    <n v="0"/>
    <n v="0"/>
    <n v="0"/>
    <n v="0"/>
    <n v="0"/>
    <n v="0"/>
    <n v="0"/>
    <n v="0"/>
    <n v="0"/>
    <n v="0"/>
    <n v="0"/>
    <n v="0"/>
    <n v="0"/>
    <n v="0"/>
    <n v="1"/>
    <n v="0"/>
    <n v="53"/>
    <n v="1"/>
    <n v="110"/>
    <n v="364"/>
    <n v="298"/>
    <n v="52"/>
    <n v="12"/>
    <n v="2882"/>
    <n v="838"/>
    <n v="0"/>
    <n v="32"/>
    <n v="1149"/>
    <n v="168"/>
    <n v="1417"/>
  </r>
  <r>
    <x v="1"/>
    <x v="12"/>
    <x v="56"/>
    <x v="1"/>
    <n v="60"/>
    <n v="2"/>
    <n v="0"/>
    <n v="0"/>
    <n v="0"/>
    <n v="31"/>
    <n v="1"/>
    <n v="11"/>
    <n v="0"/>
    <n v="0"/>
    <n v="0"/>
    <n v="0"/>
    <n v="0"/>
    <n v="158"/>
    <n v="67"/>
    <n v="11"/>
    <n v="42"/>
    <n v="0"/>
    <n v="494"/>
    <n v="207"/>
    <n v="28"/>
    <n v="115"/>
    <n v="6"/>
    <n v="448"/>
    <n v="190"/>
    <n v="15"/>
    <n v="142"/>
    <n v="1"/>
    <n v="74"/>
    <n v="27"/>
    <n v="0"/>
    <n v="18"/>
    <n v="6"/>
    <n v="12"/>
    <n v="6"/>
    <n v="0"/>
    <n v="3"/>
    <n v="1"/>
    <n v="0"/>
    <n v="1"/>
    <n v="0"/>
    <n v="0"/>
    <n v="0"/>
    <n v="0"/>
    <n v="0"/>
    <n v="0"/>
    <n v="0"/>
    <n v="0"/>
    <n v="0"/>
    <n v="0"/>
    <n v="0"/>
    <n v="0"/>
    <n v="0"/>
    <n v="0"/>
    <n v="1"/>
    <n v="0"/>
    <n v="45"/>
    <n v="0"/>
    <n v="100"/>
    <n v="319"/>
    <n v="271"/>
    <n v="49"/>
    <n v="8"/>
    <n v="2631"/>
    <n v="780"/>
    <n v="0"/>
    <n v="29"/>
    <n v="1073"/>
    <n v="110"/>
    <n v="1309"/>
  </r>
  <r>
    <x v="1"/>
    <x v="12"/>
    <x v="56"/>
    <x v="2"/>
    <n v="52"/>
    <n v="1"/>
    <n v="0"/>
    <n v="0"/>
    <n v="0"/>
    <n v="27"/>
    <n v="1"/>
    <n v="11"/>
    <n v="0"/>
    <n v="0"/>
    <n v="0"/>
    <n v="0"/>
    <n v="0"/>
    <n v="136"/>
    <n v="53"/>
    <n v="9"/>
    <n v="40"/>
    <n v="0"/>
    <n v="454"/>
    <n v="182"/>
    <n v="26"/>
    <n v="112"/>
    <n v="5"/>
    <n v="417"/>
    <n v="171"/>
    <n v="14"/>
    <n v="139"/>
    <n v="1"/>
    <n v="63"/>
    <n v="22"/>
    <n v="0"/>
    <n v="14"/>
    <n v="5"/>
    <n v="10"/>
    <n v="4"/>
    <n v="0"/>
    <n v="3"/>
    <n v="1"/>
    <n v="0"/>
    <n v="1"/>
    <n v="0"/>
    <n v="0"/>
    <n v="0"/>
    <n v="0"/>
    <n v="0"/>
    <n v="0"/>
    <n v="0"/>
    <n v="0"/>
    <n v="0"/>
    <n v="0"/>
    <n v="0"/>
    <n v="0"/>
    <n v="0"/>
    <n v="0"/>
    <n v="0"/>
    <n v="0"/>
    <n v="37"/>
    <n v="0"/>
    <n v="84"/>
    <n v="289"/>
    <n v="245"/>
    <n v="42"/>
    <n v="6"/>
    <n v="2500"/>
    <n v="725"/>
    <n v="0"/>
    <n v="27"/>
    <n v="1045"/>
    <n v="108"/>
    <n v="1212"/>
  </r>
  <r>
    <x v="1"/>
    <x v="12"/>
    <x v="56"/>
    <x v="2"/>
    <n v="52"/>
    <n v="1"/>
    <n v="0"/>
    <n v="0"/>
    <n v="0"/>
    <n v="27"/>
    <n v="1"/>
    <n v="11"/>
    <n v="0"/>
    <n v="0"/>
    <n v="0"/>
    <n v="0"/>
    <n v="0"/>
    <n v="136"/>
    <n v="53"/>
    <n v="9"/>
    <n v="40"/>
    <n v="0"/>
    <n v="453"/>
    <n v="182"/>
    <n v="26"/>
    <n v="112"/>
    <n v="5"/>
    <n v="417"/>
    <n v="171"/>
    <n v="14"/>
    <n v="139"/>
    <n v="1"/>
    <n v="63"/>
    <n v="22"/>
    <n v="0"/>
    <n v="14"/>
    <n v="5"/>
    <n v="10"/>
    <n v="4"/>
    <n v="0"/>
    <n v="3"/>
    <n v="1"/>
    <n v="0"/>
    <n v="1"/>
    <n v="0"/>
    <n v="0"/>
    <n v="0"/>
    <n v="0"/>
    <n v="0"/>
    <n v="0"/>
    <n v="0"/>
    <n v="0"/>
    <n v="0"/>
    <n v="0"/>
    <n v="0"/>
    <n v="0"/>
    <n v="0"/>
    <n v="0"/>
    <n v="0"/>
    <n v="0"/>
    <n v="37"/>
    <n v="0"/>
    <n v="84"/>
    <n v="289"/>
    <n v="245"/>
    <n v="42"/>
    <n v="6"/>
    <n v="2501"/>
    <n v="725"/>
    <n v="0"/>
    <n v="27"/>
    <n v="1045"/>
    <n v="108"/>
    <n v="1212"/>
  </r>
  <r>
    <x v="1"/>
    <x v="11"/>
    <x v="57"/>
    <x v="0"/>
    <n v="204"/>
    <n v="5"/>
    <n v="4"/>
    <n v="0"/>
    <n v="0"/>
    <n v="113"/>
    <n v="14"/>
    <n v="26"/>
    <n v="3"/>
    <n v="3"/>
    <n v="3"/>
    <n v="0"/>
    <n v="0"/>
    <n v="402"/>
    <n v="275"/>
    <n v="41"/>
    <n v="28"/>
    <n v="2"/>
    <n v="1847"/>
    <n v="788"/>
    <n v="196"/>
    <n v="321"/>
    <n v="20"/>
    <n v="1329"/>
    <n v="569"/>
    <n v="124"/>
    <n v="247"/>
    <n v="13"/>
    <n v="398"/>
    <n v="135"/>
    <n v="18"/>
    <n v="80"/>
    <n v="11"/>
    <n v="82"/>
    <n v="57"/>
    <n v="15"/>
    <n v="2"/>
    <n v="0"/>
    <n v="0"/>
    <n v="0"/>
    <n v="0"/>
    <n v="0"/>
    <n v="0"/>
    <n v="0"/>
    <n v="0"/>
    <n v="0"/>
    <n v="0"/>
    <n v="0"/>
    <n v="0"/>
    <n v="0"/>
    <n v="0"/>
    <n v="0"/>
    <n v="0"/>
    <n v="0"/>
    <n v="5"/>
    <n v="0"/>
    <n v="153"/>
    <n v="3"/>
    <n v="321"/>
    <n v="1233"/>
    <n v="896"/>
    <n v="273"/>
    <n v="63"/>
    <n v="8147"/>
    <n v="2265"/>
    <n v="0"/>
    <n v="242"/>
    <n v="2990"/>
    <n v="206"/>
    <n v="4313"/>
  </r>
  <r>
    <x v="1"/>
    <x v="11"/>
    <x v="57"/>
    <x v="1"/>
    <n v="206"/>
    <n v="5"/>
    <n v="4"/>
    <n v="0"/>
    <n v="0"/>
    <n v="114"/>
    <n v="15"/>
    <n v="26"/>
    <n v="3"/>
    <n v="3"/>
    <n v="3"/>
    <n v="0"/>
    <n v="0"/>
    <n v="404"/>
    <n v="278"/>
    <n v="41"/>
    <n v="28"/>
    <n v="2"/>
    <n v="1846"/>
    <n v="803"/>
    <n v="195"/>
    <n v="319"/>
    <n v="21"/>
    <n v="1331"/>
    <n v="571"/>
    <n v="124"/>
    <n v="250"/>
    <n v="15"/>
    <n v="402"/>
    <n v="136"/>
    <n v="18"/>
    <n v="81"/>
    <n v="12"/>
    <n v="82"/>
    <n v="57"/>
    <n v="15"/>
    <n v="2"/>
    <n v="0"/>
    <n v="0"/>
    <n v="0"/>
    <n v="0"/>
    <n v="0"/>
    <n v="0"/>
    <n v="0"/>
    <n v="0"/>
    <n v="0"/>
    <n v="0"/>
    <n v="0"/>
    <n v="0"/>
    <n v="0"/>
    <n v="0"/>
    <n v="0"/>
    <n v="0"/>
    <n v="0"/>
    <n v="5"/>
    <n v="0"/>
    <n v="154"/>
    <n v="3"/>
    <n v="324"/>
    <n v="1237"/>
    <n v="895"/>
    <n v="274"/>
    <n v="63"/>
    <n v="8150"/>
    <n v="2313"/>
    <n v="0"/>
    <n v="243"/>
    <n v="2979"/>
    <n v="212"/>
    <n v="4332"/>
  </r>
  <r>
    <x v="1"/>
    <x v="11"/>
    <x v="57"/>
    <x v="2"/>
    <n v="204"/>
    <n v="5"/>
    <n v="4"/>
    <n v="0"/>
    <n v="0"/>
    <n v="113"/>
    <n v="15"/>
    <n v="26"/>
    <n v="3"/>
    <n v="3"/>
    <n v="3"/>
    <n v="0"/>
    <n v="0"/>
    <n v="404"/>
    <n v="278"/>
    <n v="41"/>
    <n v="28"/>
    <n v="2"/>
    <n v="1850"/>
    <n v="807"/>
    <n v="195"/>
    <n v="320"/>
    <n v="21"/>
    <n v="1334"/>
    <n v="578"/>
    <n v="124"/>
    <n v="251"/>
    <n v="15"/>
    <n v="403"/>
    <n v="137"/>
    <n v="18"/>
    <n v="81"/>
    <n v="12"/>
    <n v="82"/>
    <n v="57"/>
    <n v="15"/>
    <n v="2"/>
    <n v="0"/>
    <n v="0"/>
    <n v="0"/>
    <n v="0"/>
    <n v="0"/>
    <n v="0"/>
    <n v="0"/>
    <n v="0"/>
    <n v="0"/>
    <n v="0"/>
    <n v="0"/>
    <n v="0"/>
    <n v="0"/>
    <n v="0"/>
    <n v="0"/>
    <n v="0"/>
    <n v="0"/>
    <n v="5"/>
    <n v="0"/>
    <n v="153"/>
    <n v="3"/>
    <n v="325"/>
    <n v="1240"/>
    <n v="898"/>
    <n v="276"/>
    <n v="63"/>
    <n v="8145"/>
    <n v="2353"/>
    <n v="0"/>
    <n v="243"/>
    <n v="2959"/>
    <n v="223"/>
    <n v="4337"/>
  </r>
  <r>
    <x v="1"/>
    <x v="11"/>
    <x v="58"/>
    <x v="0"/>
    <n v="184"/>
    <n v="3"/>
    <n v="2"/>
    <n v="1"/>
    <n v="1"/>
    <n v="85"/>
    <n v="35"/>
    <n v="3"/>
    <n v="10"/>
    <n v="5"/>
    <n v="4"/>
    <n v="1"/>
    <n v="0"/>
    <n v="604"/>
    <n v="420"/>
    <n v="76"/>
    <n v="12"/>
    <n v="0"/>
    <n v="1685"/>
    <n v="485"/>
    <n v="532"/>
    <n v="136"/>
    <n v="14"/>
    <n v="1095"/>
    <n v="479"/>
    <n v="158"/>
    <n v="150"/>
    <n v="3"/>
    <n v="156"/>
    <n v="27"/>
    <n v="47"/>
    <n v="20"/>
    <n v="7"/>
    <n v="86"/>
    <n v="49"/>
    <n v="22"/>
    <n v="0"/>
    <n v="0"/>
    <n v="0"/>
    <n v="0"/>
    <n v="0"/>
    <n v="0"/>
    <n v="0"/>
    <n v="0"/>
    <n v="0"/>
    <n v="0"/>
    <n v="0"/>
    <n v="0"/>
    <n v="0"/>
    <n v="0"/>
    <n v="0"/>
    <n v="0"/>
    <n v="0"/>
    <n v="0"/>
    <n v="3"/>
    <n v="1"/>
    <n v="132"/>
    <n v="4"/>
    <n v="500"/>
    <n v="915"/>
    <n v="741"/>
    <n v="65"/>
    <n v="62"/>
    <n v="6953"/>
    <n v="1154"/>
    <n v="0"/>
    <n v="1237"/>
    <n v="2126"/>
    <n v="414"/>
    <n v="2773"/>
  </r>
  <r>
    <x v="1"/>
    <x v="11"/>
    <x v="58"/>
    <x v="1"/>
    <n v="184"/>
    <n v="3"/>
    <n v="2"/>
    <n v="1"/>
    <n v="1"/>
    <n v="87"/>
    <n v="35"/>
    <n v="3"/>
    <n v="10"/>
    <n v="5"/>
    <n v="4"/>
    <n v="1"/>
    <n v="0"/>
    <n v="603"/>
    <n v="420"/>
    <n v="76"/>
    <n v="12"/>
    <n v="0"/>
    <n v="1685"/>
    <n v="489"/>
    <n v="531"/>
    <n v="138"/>
    <n v="14"/>
    <n v="1099"/>
    <n v="481"/>
    <n v="162"/>
    <n v="150"/>
    <n v="3"/>
    <n v="154"/>
    <n v="27"/>
    <n v="46"/>
    <n v="19"/>
    <n v="7"/>
    <n v="85"/>
    <n v="49"/>
    <n v="22"/>
    <n v="0"/>
    <n v="0"/>
    <n v="0"/>
    <n v="0"/>
    <n v="0"/>
    <n v="0"/>
    <n v="0"/>
    <n v="0"/>
    <n v="0"/>
    <n v="0"/>
    <n v="0"/>
    <n v="0"/>
    <n v="0"/>
    <n v="0"/>
    <n v="0"/>
    <n v="0"/>
    <n v="0"/>
    <n v="0"/>
    <n v="3"/>
    <n v="1"/>
    <n v="132"/>
    <n v="4"/>
    <n v="499"/>
    <n v="916"/>
    <n v="744"/>
    <n v="67"/>
    <n v="61"/>
    <n v="6963"/>
    <n v="1167"/>
    <n v="0"/>
    <n v="1252"/>
    <n v="2111"/>
    <n v="421"/>
    <n v="2790"/>
  </r>
  <r>
    <x v="1"/>
    <x v="11"/>
    <x v="58"/>
    <x v="2"/>
    <n v="184"/>
    <n v="3"/>
    <n v="2"/>
    <n v="1"/>
    <n v="1"/>
    <n v="86"/>
    <n v="36"/>
    <n v="3"/>
    <n v="10"/>
    <n v="5"/>
    <n v="4"/>
    <n v="1"/>
    <n v="0"/>
    <n v="603"/>
    <n v="422"/>
    <n v="76"/>
    <n v="12"/>
    <n v="0"/>
    <n v="1684"/>
    <n v="498"/>
    <n v="532"/>
    <n v="133"/>
    <n v="15"/>
    <n v="1100"/>
    <n v="489"/>
    <n v="164"/>
    <n v="148"/>
    <n v="3"/>
    <n v="154"/>
    <n v="28"/>
    <n v="46"/>
    <n v="19"/>
    <n v="7"/>
    <n v="86"/>
    <n v="49"/>
    <n v="22"/>
    <n v="0"/>
    <n v="0"/>
    <n v="0"/>
    <n v="0"/>
    <n v="0"/>
    <n v="0"/>
    <n v="0"/>
    <n v="0"/>
    <n v="0"/>
    <n v="0"/>
    <n v="0"/>
    <n v="0"/>
    <n v="0"/>
    <n v="0"/>
    <n v="0"/>
    <n v="0"/>
    <n v="0"/>
    <n v="0"/>
    <n v="3"/>
    <n v="1"/>
    <n v="131"/>
    <n v="4"/>
    <n v="500"/>
    <n v="927"/>
    <n v="746"/>
    <n v="67"/>
    <n v="62"/>
    <n v="6981"/>
    <n v="1184"/>
    <n v="0"/>
    <n v="1281"/>
    <n v="2087"/>
    <n v="418"/>
    <n v="2811"/>
  </r>
  <r>
    <x v="1"/>
    <x v="6"/>
    <x v="59"/>
    <x v="0"/>
    <n v="129"/>
    <n v="5"/>
    <n v="3"/>
    <n v="0"/>
    <n v="0"/>
    <n v="96"/>
    <n v="8"/>
    <n v="8"/>
    <n v="1"/>
    <n v="0"/>
    <n v="0"/>
    <n v="0"/>
    <n v="0"/>
    <n v="351"/>
    <n v="291"/>
    <n v="24"/>
    <n v="2"/>
    <n v="1"/>
    <n v="1153"/>
    <n v="726"/>
    <n v="82"/>
    <n v="99"/>
    <n v="6"/>
    <n v="1059"/>
    <n v="786"/>
    <n v="84"/>
    <n v="40"/>
    <n v="3"/>
    <n v="234"/>
    <n v="151"/>
    <n v="5"/>
    <n v="18"/>
    <n v="0"/>
    <n v="51"/>
    <n v="41"/>
    <n v="6"/>
    <n v="1"/>
    <n v="0"/>
    <n v="0"/>
    <n v="0"/>
    <n v="0"/>
    <n v="0"/>
    <n v="0"/>
    <n v="0"/>
    <n v="0"/>
    <n v="0"/>
    <n v="0"/>
    <n v="0"/>
    <n v="0"/>
    <n v="0"/>
    <n v="0"/>
    <n v="0"/>
    <n v="1"/>
    <n v="0"/>
    <n v="4"/>
    <n v="0"/>
    <n v="108"/>
    <n v="0"/>
    <n v="322"/>
    <n v="934"/>
    <n v="914"/>
    <n v="205"/>
    <n v="44"/>
    <n v="5446"/>
    <n v="3079"/>
    <n v="1"/>
    <n v="256"/>
    <n v="898"/>
    <n v="61"/>
    <n v="4064"/>
  </r>
  <r>
    <x v="1"/>
    <x v="6"/>
    <x v="59"/>
    <x v="1"/>
    <n v="130"/>
    <n v="5"/>
    <n v="3"/>
    <n v="0"/>
    <n v="0"/>
    <n v="98"/>
    <n v="8"/>
    <n v="8"/>
    <n v="1"/>
    <n v="0"/>
    <n v="0"/>
    <n v="0"/>
    <n v="0"/>
    <n v="354"/>
    <n v="293"/>
    <n v="24"/>
    <n v="2"/>
    <n v="1"/>
    <n v="1155"/>
    <n v="739"/>
    <n v="83"/>
    <n v="98"/>
    <n v="6"/>
    <n v="1056"/>
    <n v="788"/>
    <n v="83"/>
    <n v="39"/>
    <n v="3"/>
    <n v="234"/>
    <n v="153"/>
    <n v="5"/>
    <n v="16"/>
    <n v="0"/>
    <n v="51"/>
    <n v="41"/>
    <n v="6"/>
    <n v="1"/>
    <n v="0"/>
    <n v="0"/>
    <n v="0"/>
    <n v="0"/>
    <n v="0"/>
    <n v="0"/>
    <n v="0"/>
    <n v="0"/>
    <n v="0"/>
    <n v="0"/>
    <n v="0"/>
    <n v="0"/>
    <n v="0"/>
    <n v="0"/>
    <n v="0"/>
    <n v="1"/>
    <n v="0"/>
    <n v="4"/>
    <n v="0"/>
    <n v="109"/>
    <n v="0"/>
    <n v="325"/>
    <n v="938"/>
    <n v="912"/>
    <n v="207"/>
    <n v="44"/>
    <n v="5451"/>
    <n v="3112"/>
    <n v="1"/>
    <n v="256"/>
    <n v="890"/>
    <n v="66"/>
    <n v="4071"/>
  </r>
  <r>
    <x v="1"/>
    <x v="6"/>
    <x v="59"/>
    <x v="2"/>
    <n v="132"/>
    <n v="6"/>
    <n v="4"/>
    <n v="0"/>
    <n v="0"/>
    <n v="100"/>
    <n v="8"/>
    <n v="9"/>
    <n v="0"/>
    <n v="0"/>
    <n v="0"/>
    <n v="0"/>
    <n v="0"/>
    <n v="355"/>
    <n v="295"/>
    <n v="24"/>
    <n v="2"/>
    <n v="1"/>
    <n v="1153"/>
    <n v="740"/>
    <n v="83"/>
    <n v="96"/>
    <n v="6"/>
    <n v="1055"/>
    <n v="787"/>
    <n v="83"/>
    <n v="40"/>
    <n v="3"/>
    <n v="233"/>
    <n v="154"/>
    <n v="5"/>
    <n v="16"/>
    <n v="0"/>
    <n v="50"/>
    <n v="41"/>
    <n v="5"/>
    <n v="1"/>
    <n v="0"/>
    <n v="0"/>
    <n v="0"/>
    <n v="0"/>
    <n v="0"/>
    <n v="0"/>
    <n v="0"/>
    <n v="0"/>
    <n v="0"/>
    <n v="0"/>
    <n v="0"/>
    <n v="0"/>
    <n v="0"/>
    <n v="0"/>
    <n v="0"/>
    <n v="1"/>
    <n v="0"/>
    <n v="5"/>
    <n v="0"/>
    <n v="112"/>
    <n v="0"/>
    <n v="326"/>
    <n v="937"/>
    <n v="911"/>
    <n v="206"/>
    <n v="44"/>
    <n v="5449"/>
    <n v="3155"/>
    <n v="1"/>
    <n v="253"/>
    <n v="881"/>
    <n v="67"/>
    <n v="4083"/>
  </r>
  <r>
    <x v="1"/>
    <x v="10"/>
    <x v="60"/>
    <x v="0"/>
    <n v="60"/>
    <n v="0"/>
    <n v="0"/>
    <n v="0"/>
    <n v="0"/>
    <n v="40"/>
    <n v="2"/>
    <n v="4"/>
    <n v="1"/>
    <n v="0"/>
    <n v="0"/>
    <n v="0"/>
    <n v="0"/>
    <n v="332"/>
    <n v="198"/>
    <n v="28"/>
    <n v="46"/>
    <n v="2"/>
    <n v="735"/>
    <n v="295"/>
    <n v="63"/>
    <n v="168"/>
    <n v="10"/>
    <n v="703"/>
    <n v="281"/>
    <n v="55"/>
    <n v="155"/>
    <n v="31"/>
    <n v="99"/>
    <n v="20"/>
    <n v="2"/>
    <n v="30"/>
    <n v="14"/>
    <n v="24"/>
    <n v="14"/>
    <n v="4"/>
    <n v="0"/>
    <n v="0"/>
    <n v="0"/>
    <n v="0"/>
    <n v="0"/>
    <n v="0"/>
    <n v="0"/>
    <n v="0"/>
    <n v="0"/>
    <n v="0"/>
    <n v="0"/>
    <n v="0"/>
    <n v="0"/>
    <n v="0"/>
    <n v="0"/>
    <n v="0"/>
    <n v="0"/>
    <n v="0"/>
    <n v="0"/>
    <n v="0"/>
    <n v="51"/>
    <n v="0"/>
    <n v="247"/>
    <n v="463"/>
    <n v="435"/>
    <n v="48"/>
    <n v="18"/>
    <n v="2692"/>
    <n v="684"/>
    <n v="0"/>
    <n v="85"/>
    <n v="907"/>
    <n v="249"/>
    <n v="1314"/>
  </r>
  <r>
    <x v="1"/>
    <x v="10"/>
    <x v="60"/>
    <x v="1"/>
    <n v="61"/>
    <n v="0"/>
    <n v="0"/>
    <n v="0"/>
    <n v="0"/>
    <n v="40"/>
    <n v="3"/>
    <n v="4"/>
    <n v="1"/>
    <n v="0"/>
    <n v="0"/>
    <n v="0"/>
    <n v="0"/>
    <n v="333"/>
    <n v="198"/>
    <n v="28"/>
    <n v="47"/>
    <n v="2"/>
    <n v="733"/>
    <n v="296"/>
    <n v="62"/>
    <n v="164"/>
    <n v="10"/>
    <n v="705"/>
    <n v="286"/>
    <n v="54"/>
    <n v="155"/>
    <n v="31"/>
    <n v="99"/>
    <n v="20"/>
    <n v="2"/>
    <n v="29"/>
    <n v="14"/>
    <n v="24"/>
    <n v="14"/>
    <n v="4"/>
    <n v="0"/>
    <n v="0"/>
    <n v="0"/>
    <n v="0"/>
    <n v="0"/>
    <n v="0"/>
    <n v="0"/>
    <n v="0"/>
    <n v="0"/>
    <n v="0"/>
    <n v="0"/>
    <n v="0"/>
    <n v="0"/>
    <n v="0"/>
    <n v="0"/>
    <n v="0"/>
    <n v="0"/>
    <n v="0"/>
    <n v="0"/>
    <n v="0"/>
    <n v="51"/>
    <n v="0"/>
    <n v="247"/>
    <n v="468"/>
    <n v="437"/>
    <n v="48"/>
    <n v="18"/>
    <n v="2694"/>
    <n v="691"/>
    <n v="0"/>
    <n v="84"/>
    <n v="908"/>
    <n v="251"/>
    <n v="1316"/>
  </r>
  <r>
    <x v="1"/>
    <x v="10"/>
    <x v="60"/>
    <x v="2"/>
    <n v="61"/>
    <n v="0"/>
    <n v="0"/>
    <n v="0"/>
    <n v="0"/>
    <n v="40"/>
    <n v="3"/>
    <n v="4"/>
    <n v="1"/>
    <n v="0"/>
    <n v="0"/>
    <n v="0"/>
    <n v="0"/>
    <n v="333"/>
    <n v="198"/>
    <n v="28"/>
    <n v="47"/>
    <n v="2"/>
    <n v="733"/>
    <n v="296"/>
    <n v="62"/>
    <n v="164"/>
    <n v="10"/>
    <n v="705"/>
    <n v="290"/>
    <n v="54"/>
    <n v="154"/>
    <n v="32"/>
    <n v="99"/>
    <n v="20"/>
    <n v="2"/>
    <n v="29"/>
    <n v="14"/>
    <n v="24"/>
    <n v="14"/>
    <n v="4"/>
    <n v="0"/>
    <n v="0"/>
    <n v="0"/>
    <n v="0"/>
    <n v="0"/>
    <n v="0"/>
    <n v="0"/>
    <n v="0"/>
    <n v="0"/>
    <n v="0"/>
    <n v="0"/>
    <n v="0"/>
    <n v="0"/>
    <n v="0"/>
    <n v="0"/>
    <n v="0"/>
    <n v="0"/>
    <n v="0"/>
    <n v="0"/>
    <n v="0"/>
    <n v="51"/>
    <n v="0"/>
    <n v="247"/>
    <n v="470"/>
    <n v="438"/>
    <n v="48"/>
    <n v="18"/>
    <n v="2697"/>
    <n v="697"/>
    <n v="0"/>
    <n v="84"/>
    <n v="905"/>
    <n v="258"/>
    <n v="1314"/>
  </r>
  <r>
    <x v="1"/>
    <x v="13"/>
    <x v="61"/>
    <x v="0"/>
    <n v="18"/>
    <n v="0"/>
    <n v="0"/>
    <n v="0"/>
    <n v="0"/>
    <n v="4"/>
    <n v="1"/>
    <n v="4"/>
    <n v="0"/>
    <n v="0"/>
    <n v="0"/>
    <n v="0"/>
    <n v="0"/>
    <n v="22"/>
    <n v="10"/>
    <n v="2"/>
    <n v="3"/>
    <n v="3"/>
    <n v="374"/>
    <n v="83"/>
    <n v="74"/>
    <n v="76"/>
    <n v="12"/>
    <n v="184"/>
    <n v="43"/>
    <n v="20"/>
    <n v="66"/>
    <n v="12"/>
    <n v="33"/>
    <n v="5"/>
    <n v="7"/>
    <n v="4"/>
    <n v="2"/>
    <n v="2"/>
    <n v="1"/>
    <n v="1"/>
    <n v="0"/>
    <n v="0"/>
    <n v="0"/>
    <n v="0"/>
    <n v="0"/>
    <n v="0"/>
    <n v="0"/>
    <n v="0"/>
    <n v="0"/>
    <n v="0"/>
    <n v="0"/>
    <n v="0"/>
    <n v="0"/>
    <n v="0"/>
    <n v="0"/>
    <n v="0"/>
    <n v="0"/>
    <n v="0"/>
    <n v="0"/>
    <n v="0"/>
    <n v="10"/>
    <n v="0"/>
    <n v="13"/>
    <n v="173"/>
    <n v="64"/>
    <n v="15"/>
    <n v="1"/>
    <n v="802"/>
    <n v="115"/>
    <n v="0"/>
    <n v="62"/>
    <n v="269"/>
    <n v="99"/>
    <n v="276"/>
  </r>
  <r>
    <x v="1"/>
    <x v="13"/>
    <x v="61"/>
    <x v="1"/>
    <n v="18"/>
    <n v="0"/>
    <n v="0"/>
    <n v="0"/>
    <n v="0"/>
    <n v="5"/>
    <n v="1"/>
    <n v="4"/>
    <n v="0"/>
    <n v="0"/>
    <n v="0"/>
    <n v="0"/>
    <n v="0"/>
    <n v="22"/>
    <n v="10"/>
    <n v="2"/>
    <n v="3"/>
    <n v="3"/>
    <n v="373"/>
    <n v="84"/>
    <n v="75"/>
    <n v="76"/>
    <n v="12"/>
    <n v="189"/>
    <n v="43"/>
    <n v="19"/>
    <n v="66"/>
    <n v="15"/>
    <n v="33"/>
    <n v="5"/>
    <n v="7"/>
    <n v="4"/>
    <n v="2"/>
    <n v="2"/>
    <n v="1"/>
    <n v="1"/>
    <n v="0"/>
    <n v="0"/>
    <n v="0"/>
    <n v="0"/>
    <n v="0"/>
    <n v="0"/>
    <n v="0"/>
    <n v="0"/>
    <n v="0"/>
    <n v="0"/>
    <n v="0"/>
    <n v="0"/>
    <n v="0"/>
    <n v="0"/>
    <n v="0"/>
    <n v="0"/>
    <n v="0"/>
    <n v="0"/>
    <n v="0"/>
    <n v="0"/>
    <n v="10"/>
    <n v="0"/>
    <n v="13"/>
    <n v="172"/>
    <n v="67"/>
    <n v="15"/>
    <n v="1"/>
    <n v="810"/>
    <n v="116"/>
    <n v="0"/>
    <n v="61"/>
    <n v="270"/>
    <n v="106"/>
    <n v="278"/>
  </r>
  <r>
    <x v="1"/>
    <x v="13"/>
    <x v="61"/>
    <x v="2"/>
    <n v="18"/>
    <n v="0"/>
    <n v="0"/>
    <n v="0"/>
    <n v="0"/>
    <n v="5"/>
    <n v="1"/>
    <n v="4"/>
    <n v="0"/>
    <n v="0"/>
    <n v="0"/>
    <n v="0"/>
    <n v="0"/>
    <n v="22"/>
    <n v="10"/>
    <n v="2"/>
    <n v="3"/>
    <n v="3"/>
    <n v="377"/>
    <n v="84"/>
    <n v="76"/>
    <n v="76"/>
    <n v="14"/>
    <n v="190"/>
    <n v="44"/>
    <n v="19"/>
    <n v="65"/>
    <n v="16"/>
    <n v="33"/>
    <n v="5"/>
    <n v="7"/>
    <n v="4"/>
    <n v="2"/>
    <n v="2"/>
    <n v="1"/>
    <n v="1"/>
    <n v="0"/>
    <n v="0"/>
    <n v="0"/>
    <n v="0"/>
    <n v="0"/>
    <n v="0"/>
    <n v="0"/>
    <n v="0"/>
    <n v="0"/>
    <n v="0"/>
    <n v="0"/>
    <n v="0"/>
    <n v="0"/>
    <n v="0"/>
    <n v="0"/>
    <n v="0"/>
    <n v="0"/>
    <n v="0"/>
    <n v="0"/>
    <n v="0"/>
    <n v="10"/>
    <n v="0"/>
    <n v="13"/>
    <n v="172"/>
    <n v="67"/>
    <n v="15"/>
    <n v="1"/>
    <n v="817"/>
    <n v="117"/>
    <n v="0"/>
    <n v="60"/>
    <n v="269"/>
    <n v="113"/>
    <n v="279"/>
  </r>
  <r>
    <x v="1"/>
    <x v="6"/>
    <x v="62"/>
    <x v="0"/>
    <n v="175"/>
    <n v="9"/>
    <n v="5"/>
    <n v="2"/>
    <n v="2"/>
    <n v="117"/>
    <n v="15"/>
    <n v="11"/>
    <n v="4"/>
    <n v="6"/>
    <n v="2"/>
    <n v="0"/>
    <n v="0"/>
    <n v="443"/>
    <n v="349"/>
    <n v="39"/>
    <n v="7"/>
    <n v="1"/>
    <n v="1671"/>
    <n v="957"/>
    <n v="161"/>
    <n v="148"/>
    <n v="5"/>
    <n v="1226"/>
    <n v="747"/>
    <n v="35"/>
    <n v="194"/>
    <n v="14"/>
    <n v="329"/>
    <n v="179"/>
    <n v="12"/>
    <n v="46"/>
    <n v="10"/>
    <n v="71"/>
    <n v="52"/>
    <n v="4"/>
    <n v="0"/>
    <n v="0"/>
    <n v="0"/>
    <n v="1"/>
    <n v="0"/>
    <n v="1"/>
    <n v="0"/>
    <n v="0"/>
    <n v="0"/>
    <n v="0"/>
    <n v="0"/>
    <n v="0"/>
    <n v="0"/>
    <n v="0"/>
    <n v="0"/>
    <n v="0"/>
    <n v="0"/>
    <n v="0"/>
    <n v="7"/>
    <n v="2"/>
    <n v="140"/>
    <n v="6"/>
    <n v="390"/>
    <n v="1296"/>
    <n v="953"/>
    <n v="248"/>
    <n v="64"/>
    <n v="7738"/>
    <n v="3308"/>
    <n v="0"/>
    <n v="99"/>
    <n v="2049"/>
    <n v="319"/>
    <n v="4973"/>
  </r>
  <r>
    <x v="1"/>
    <x v="6"/>
    <x v="62"/>
    <x v="1"/>
    <n v="175"/>
    <n v="9"/>
    <n v="5"/>
    <n v="2"/>
    <n v="2"/>
    <n v="117"/>
    <n v="15"/>
    <n v="11"/>
    <n v="4"/>
    <n v="5"/>
    <n v="2"/>
    <n v="0"/>
    <n v="0"/>
    <n v="443"/>
    <n v="352"/>
    <n v="38"/>
    <n v="7"/>
    <n v="1"/>
    <n v="1675"/>
    <n v="962"/>
    <n v="161"/>
    <n v="147"/>
    <n v="6"/>
    <n v="1227"/>
    <n v="755"/>
    <n v="34"/>
    <n v="195"/>
    <n v="14"/>
    <n v="330"/>
    <n v="181"/>
    <n v="12"/>
    <n v="45"/>
    <n v="11"/>
    <n v="71"/>
    <n v="53"/>
    <n v="4"/>
    <n v="0"/>
    <n v="0"/>
    <n v="0"/>
    <n v="1"/>
    <n v="0"/>
    <n v="1"/>
    <n v="0"/>
    <n v="0"/>
    <n v="0"/>
    <n v="0"/>
    <n v="0"/>
    <n v="0"/>
    <n v="0"/>
    <n v="0"/>
    <n v="0"/>
    <n v="0"/>
    <n v="0"/>
    <n v="0"/>
    <n v="7"/>
    <n v="2"/>
    <n v="140"/>
    <n v="5"/>
    <n v="392"/>
    <n v="1304"/>
    <n v="955"/>
    <n v="248"/>
    <n v="64"/>
    <n v="7745"/>
    <n v="3371"/>
    <n v="0"/>
    <n v="98"/>
    <n v="2043"/>
    <n v="317"/>
    <n v="4996"/>
  </r>
  <r>
    <x v="1"/>
    <x v="6"/>
    <x v="62"/>
    <x v="2"/>
    <n v="175"/>
    <n v="9"/>
    <n v="5"/>
    <n v="2"/>
    <n v="2"/>
    <n v="117"/>
    <n v="15"/>
    <n v="11"/>
    <n v="4"/>
    <n v="5"/>
    <n v="2"/>
    <n v="0"/>
    <n v="0"/>
    <n v="445"/>
    <n v="356"/>
    <n v="38"/>
    <n v="7"/>
    <n v="1"/>
    <n v="1677"/>
    <n v="975"/>
    <n v="162"/>
    <n v="145"/>
    <n v="7"/>
    <n v="1224"/>
    <n v="755"/>
    <n v="33"/>
    <n v="197"/>
    <n v="13"/>
    <n v="328"/>
    <n v="180"/>
    <n v="12"/>
    <n v="44"/>
    <n v="11"/>
    <n v="70"/>
    <n v="53"/>
    <n v="4"/>
    <n v="0"/>
    <n v="0"/>
    <n v="0"/>
    <n v="1"/>
    <n v="0"/>
    <n v="1"/>
    <n v="0"/>
    <n v="0"/>
    <n v="0"/>
    <n v="0"/>
    <n v="0"/>
    <n v="0"/>
    <n v="0"/>
    <n v="0"/>
    <n v="0"/>
    <n v="0"/>
    <n v="0"/>
    <n v="0"/>
    <n v="7"/>
    <n v="2"/>
    <n v="140"/>
    <n v="5"/>
    <n v="394"/>
    <n v="1306"/>
    <n v="953"/>
    <n v="246"/>
    <n v="63"/>
    <n v="7741"/>
    <n v="3426"/>
    <n v="0"/>
    <n v="98"/>
    <n v="2039"/>
    <n v="304"/>
    <n v="5019"/>
  </r>
  <r>
    <x v="1"/>
    <x v="12"/>
    <x v="63"/>
    <x v="0"/>
    <n v="107"/>
    <n v="2"/>
    <n v="1"/>
    <n v="0"/>
    <n v="0"/>
    <n v="56"/>
    <n v="8"/>
    <n v="19"/>
    <n v="1"/>
    <n v="0"/>
    <n v="0"/>
    <n v="0"/>
    <n v="0"/>
    <n v="204"/>
    <n v="154"/>
    <n v="7"/>
    <n v="11"/>
    <n v="1"/>
    <n v="803"/>
    <n v="413"/>
    <n v="69"/>
    <n v="113"/>
    <n v="13"/>
    <n v="637"/>
    <n v="324"/>
    <n v="8"/>
    <n v="139"/>
    <n v="8"/>
    <n v="151"/>
    <n v="69"/>
    <n v="5"/>
    <n v="27"/>
    <n v="0"/>
    <n v="40"/>
    <n v="34"/>
    <n v="2"/>
    <n v="2"/>
    <n v="0"/>
    <n v="0"/>
    <n v="0"/>
    <n v="0"/>
    <n v="0"/>
    <n v="0"/>
    <n v="0"/>
    <n v="0"/>
    <n v="0"/>
    <n v="0"/>
    <n v="0"/>
    <n v="0"/>
    <n v="0"/>
    <n v="0"/>
    <n v="0"/>
    <n v="0"/>
    <n v="0"/>
    <n v="2"/>
    <n v="0"/>
    <n v="76"/>
    <n v="0"/>
    <n v="177"/>
    <n v="572"/>
    <n v="456"/>
    <n v="106"/>
    <n v="36"/>
    <n v="5382"/>
    <n v="1709"/>
    <n v="0"/>
    <n v="87"/>
    <n v="1940"/>
    <n v="173"/>
    <n v="2892"/>
  </r>
  <r>
    <x v="1"/>
    <x v="12"/>
    <x v="63"/>
    <x v="1"/>
    <n v="108"/>
    <n v="2"/>
    <n v="1"/>
    <n v="0"/>
    <n v="0"/>
    <n v="57"/>
    <n v="9"/>
    <n v="18"/>
    <n v="1"/>
    <n v="0"/>
    <n v="0"/>
    <n v="0"/>
    <n v="0"/>
    <n v="203"/>
    <n v="154"/>
    <n v="8"/>
    <n v="10"/>
    <n v="0"/>
    <n v="805"/>
    <n v="420"/>
    <n v="72"/>
    <n v="113"/>
    <n v="11"/>
    <n v="639"/>
    <n v="327"/>
    <n v="11"/>
    <n v="137"/>
    <n v="6"/>
    <n v="149"/>
    <n v="69"/>
    <n v="5"/>
    <n v="26"/>
    <n v="0"/>
    <n v="40"/>
    <n v="34"/>
    <n v="2"/>
    <n v="2"/>
    <n v="0"/>
    <n v="0"/>
    <n v="0"/>
    <n v="0"/>
    <n v="0"/>
    <n v="0"/>
    <n v="0"/>
    <n v="0"/>
    <n v="0"/>
    <n v="0"/>
    <n v="0"/>
    <n v="0"/>
    <n v="0"/>
    <n v="0"/>
    <n v="0"/>
    <n v="0"/>
    <n v="0"/>
    <n v="2"/>
    <n v="0"/>
    <n v="77"/>
    <n v="0"/>
    <n v="177"/>
    <n v="574"/>
    <n v="459"/>
    <n v="105"/>
    <n v="36"/>
    <n v="5397"/>
    <n v="1751"/>
    <n v="0"/>
    <n v="120"/>
    <n v="1909"/>
    <n v="158"/>
    <n v="2919"/>
  </r>
  <r>
    <x v="1"/>
    <x v="12"/>
    <x v="63"/>
    <x v="2"/>
    <n v="216"/>
    <n v="4"/>
    <n v="2"/>
    <n v="0"/>
    <n v="0"/>
    <n v="114"/>
    <n v="16"/>
    <n v="38"/>
    <n v="2"/>
    <n v="0"/>
    <n v="0"/>
    <n v="0"/>
    <n v="0"/>
    <n v="404"/>
    <n v="310"/>
    <n v="16"/>
    <n v="18"/>
    <n v="0"/>
    <n v="1608"/>
    <n v="852"/>
    <n v="142"/>
    <n v="222"/>
    <n v="22"/>
    <n v="1268"/>
    <n v="660"/>
    <n v="22"/>
    <n v="262"/>
    <n v="14"/>
    <n v="298"/>
    <n v="138"/>
    <n v="14"/>
    <n v="52"/>
    <n v="0"/>
    <n v="80"/>
    <n v="68"/>
    <n v="4"/>
    <n v="4"/>
    <n v="0"/>
    <n v="0"/>
    <n v="0"/>
    <n v="0"/>
    <n v="0"/>
    <n v="0"/>
    <n v="0"/>
    <n v="0"/>
    <n v="0"/>
    <n v="0"/>
    <n v="0"/>
    <n v="0"/>
    <n v="0"/>
    <n v="0"/>
    <n v="0"/>
    <n v="0"/>
    <n v="0"/>
    <n v="2"/>
    <n v="0"/>
    <n v="77"/>
    <n v="0"/>
    <n v="177"/>
    <n v="576"/>
    <n v="459"/>
    <n v="103"/>
    <n v="36"/>
    <n v="5423"/>
    <n v="1791"/>
    <n v="0"/>
    <n v="122"/>
    <n v="1901"/>
    <n v="172"/>
    <n v="2938"/>
  </r>
  <r>
    <x v="1"/>
    <x v="12"/>
    <x v="64"/>
    <x v="0"/>
    <n v="249"/>
    <n v="7"/>
    <n v="6"/>
    <n v="6"/>
    <n v="3"/>
    <n v="160"/>
    <n v="15"/>
    <n v="32"/>
    <n v="2"/>
    <n v="23"/>
    <n v="15"/>
    <n v="0"/>
    <n v="4"/>
    <n v="597"/>
    <n v="455"/>
    <n v="39"/>
    <n v="20"/>
    <n v="15"/>
    <n v="2137"/>
    <n v="1091"/>
    <n v="172"/>
    <n v="243"/>
    <n v="49"/>
    <n v="1407"/>
    <n v="790"/>
    <n v="67"/>
    <n v="184"/>
    <n v="36"/>
    <n v="402"/>
    <n v="136"/>
    <n v="13"/>
    <n v="89"/>
    <n v="11"/>
    <n v="107"/>
    <n v="80"/>
    <n v="15"/>
    <n v="2"/>
    <n v="0"/>
    <n v="0"/>
    <n v="0"/>
    <n v="0"/>
    <n v="0"/>
    <n v="0"/>
    <n v="0"/>
    <n v="1"/>
    <n v="0"/>
    <n v="0"/>
    <n v="0"/>
    <n v="0"/>
    <n v="0"/>
    <n v="0"/>
    <n v="0"/>
    <n v="0"/>
    <n v="0"/>
    <n v="7"/>
    <n v="5"/>
    <n v="196"/>
    <n v="18"/>
    <n v="517"/>
    <n v="1586"/>
    <n v="1082"/>
    <n v="265"/>
    <n v="88"/>
    <n v="8995"/>
    <n v="2989"/>
    <n v="0"/>
    <n v="126"/>
    <n v="2885"/>
    <n v="309"/>
    <n v="5206"/>
  </r>
  <r>
    <x v="1"/>
    <x v="12"/>
    <x v="64"/>
    <x v="1"/>
    <n v="251"/>
    <n v="7"/>
    <n v="6"/>
    <n v="6"/>
    <n v="3"/>
    <n v="161"/>
    <n v="15"/>
    <n v="32"/>
    <n v="2"/>
    <n v="23"/>
    <n v="16"/>
    <n v="0"/>
    <n v="3"/>
    <n v="598"/>
    <n v="455"/>
    <n v="38"/>
    <n v="20"/>
    <n v="19"/>
    <n v="2146"/>
    <n v="1106"/>
    <n v="172"/>
    <n v="243"/>
    <n v="51"/>
    <n v="1422"/>
    <n v="798"/>
    <n v="66"/>
    <n v="184"/>
    <n v="41"/>
    <n v="404"/>
    <n v="139"/>
    <n v="13"/>
    <n v="90"/>
    <n v="12"/>
    <n v="113"/>
    <n v="81"/>
    <n v="17"/>
    <n v="2"/>
    <n v="0"/>
    <n v="0"/>
    <n v="0"/>
    <n v="0"/>
    <n v="0"/>
    <n v="0"/>
    <n v="0"/>
    <n v="1"/>
    <n v="0"/>
    <n v="0"/>
    <n v="0"/>
    <n v="0"/>
    <n v="0"/>
    <n v="0"/>
    <n v="0"/>
    <n v="0"/>
    <n v="0"/>
    <n v="7"/>
    <n v="5"/>
    <n v="198"/>
    <n v="19"/>
    <n v="515"/>
    <n v="1594"/>
    <n v="1093"/>
    <n v="266"/>
    <n v="92"/>
    <n v="9020"/>
    <n v="3025"/>
    <n v="0"/>
    <n v="125"/>
    <n v="2879"/>
    <n v="337"/>
    <n v="5223"/>
  </r>
  <r>
    <x v="1"/>
    <x v="12"/>
    <x v="64"/>
    <x v="2"/>
    <n v="254"/>
    <n v="8"/>
    <n v="7"/>
    <n v="4"/>
    <n v="3"/>
    <n v="165"/>
    <n v="14"/>
    <n v="32"/>
    <n v="2"/>
    <n v="22"/>
    <n v="16"/>
    <n v="0"/>
    <n v="2"/>
    <n v="605"/>
    <n v="462"/>
    <n v="38"/>
    <n v="20"/>
    <n v="16"/>
    <n v="2168"/>
    <n v="1128"/>
    <n v="173"/>
    <n v="243"/>
    <n v="52"/>
    <n v="1427"/>
    <n v="806"/>
    <n v="64"/>
    <n v="185"/>
    <n v="36"/>
    <n v="411"/>
    <n v="144"/>
    <n v="13"/>
    <n v="94"/>
    <n v="11"/>
    <n v="114"/>
    <n v="83"/>
    <n v="17"/>
    <n v="2"/>
    <n v="0"/>
    <n v="0"/>
    <n v="0"/>
    <n v="0"/>
    <n v="0"/>
    <n v="0"/>
    <n v="0"/>
    <n v="1"/>
    <n v="0"/>
    <n v="0"/>
    <n v="0"/>
    <n v="0"/>
    <n v="0"/>
    <n v="0"/>
    <n v="0"/>
    <n v="0"/>
    <n v="0"/>
    <n v="8"/>
    <n v="3"/>
    <n v="202"/>
    <n v="18"/>
    <n v="524"/>
    <n v="1611"/>
    <n v="1103"/>
    <n v="272"/>
    <n v="93"/>
    <n v="9050"/>
    <n v="3103"/>
    <n v="0"/>
    <n v="123"/>
    <n v="2874"/>
    <n v="333"/>
    <n v="5274"/>
  </r>
  <r>
    <x v="1"/>
    <x v="12"/>
    <x v="64"/>
    <x v="2"/>
    <n v="254"/>
    <n v="8"/>
    <n v="7"/>
    <n v="4"/>
    <n v="3"/>
    <n v="165"/>
    <n v="14"/>
    <n v="32"/>
    <n v="2"/>
    <n v="22"/>
    <n v="16"/>
    <n v="0"/>
    <n v="2"/>
    <n v="605"/>
    <n v="462"/>
    <n v="38"/>
    <n v="20"/>
    <n v="16"/>
    <n v="2170"/>
    <n v="1129"/>
    <n v="173"/>
    <n v="243"/>
    <n v="52"/>
    <n v="1427"/>
    <n v="806"/>
    <n v="64"/>
    <n v="185"/>
    <n v="36"/>
    <n v="411"/>
    <n v="144"/>
    <n v="13"/>
    <n v="94"/>
    <n v="11"/>
    <n v="114"/>
    <n v="83"/>
    <n v="17"/>
    <n v="2"/>
    <n v="0"/>
    <n v="0"/>
    <n v="0"/>
    <n v="0"/>
    <n v="0"/>
    <n v="0"/>
    <n v="0"/>
    <n v="1"/>
    <n v="0"/>
    <n v="0"/>
    <n v="0"/>
    <n v="0"/>
    <n v="0"/>
    <n v="0"/>
    <n v="0"/>
    <n v="0"/>
    <n v="0"/>
    <n v="8"/>
    <n v="3"/>
    <n v="202"/>
    <n v="18"/>
    <n v="524"/>
    <n v="1613"/>
    <n v="1103"/>
    <n v="272"/>
    <n v="93"/>
    <n v="9053"/>
    <n v="3104"/>
    <n v="0"/>
    <n v="123"/>
    <n v="2874"/>
    <n v="334"/>
    <n v="5276"/>
  </r>
  <r>
    <x v="1"/>
    <x v="7"/>
    <x v="65"/>
    <x v="0"/>
    <n v="167"/>
    <n v="6"/>
    <n v="5"/>
    <n v="0"/>
    <n v="0"/>
    <n v="102"/>
    <n v="10"/>
    <n v="22"/>
    <n v="3"/>
    <n v="0"/>
    <n v="0"/>
    <n v="0"/>
    <n v="0"/>
    <n v="421"/>
    <n v="298"/>
    <n v="33"/>
    <n v="25"/>
    <n v="4"/>
    <n v="1609"/>
    <n v="749"/>
    <n v="131"/>
    <n v="231"/>
    <n v="30"/>
    <n v="1222"/>
    <n v="558"/>
    <n v="57"/>
    <n v="282"/>
    <n v="45"/>
    <n v="295"/>
    <n v="139"/>
    <n v="12"/>
    <n v="53"/>
    <n v="18"/>
    <n v="88"/>
    <n v="55"/>
    <n v="16"/>
    <n v="2"/>
    <n v="2"/>
    <n v="0"/>
    <n v="0"/>
    <n v="0"/>
    <n v="0"/>
    <n v="0"/>
    <n v="0"/>
    <n v="0"/>
    <n v="0"/>
    <n v="0"/>
    <n v="0"/>
    <n v="0"/>
    <n v="0"/>
    <n v="1"/>
    <n v="0"/>
    <n v="0"/>
    <n v="0"/>
    <n v="6"/>
    <n v="0"/>
    <n v="131"/>
    <n v="0"/>
    <n v="348"/>
    <n v="1144"/>
    <n v="800"/>
    <n v="201"/>
    <n v="66"/>
    <n v="7366"/>
    <n v="2622"/>
    <n v="0"/>
    <n v="146"/>
    <n v="2198"/>
    <n v="395"/>
    <n v="4321"/>
  </r>
  <r>
    <x v="1"/>
    <x v="7"/>
    <x v="65"/>
    <x v="1"/>
    <n v="167"/>
    <n v="6"/>
    <n v="5"/>
    <n v="0"/>
    <n v="0"/>
    <n v="102"/>
    <n v="10"/>
    <n v="22"/>
    <n v="3"/>
    <n v="0"/>
    <n v="0"/>
    <n v="0"/>
    <n v="0"/>
    <n v="421"/>
    <n v="299"/>
    <n v="33"/>
    <n v="25"/>
    <n v="4"/>
    <n v="1609"/>
    <n v="758"/>
    <n v="132"/>
    <n v="230"/>
    <n v="31"/>
    <n v="1224"/>
    <n v="563"/>
    <n v="57"/>
    <n v="282"/>
    <n v="46"/>
    <n v="296"/>
    <n v="142"/>
    <n v="12"/>
    <n v="53"/>
    <n v="19"/>
    <n v="88"/>
    <n v="56"/>
    <n v="16"/>
    <n v="2"/>
    <n v="2"/>
    <n v="0"/>
    <n v="0"/>
    <n v="0"/>
    <n v="0"/>
    <n v="0"/>
    <n v="0"/>
    <n v="0"/>
    <n v="0"/>
    <n v="0"/>
    <n v="0"/>
    <n v="0"/>
    <n v="0"/>
    <n v="1"/>
    <n v="0"/>
    <n v="0"/>
    <n v="0"/>
    <n v="6"/>
    <n v="0"/>
    <n v="131"/>
    <n v="0"/>
    <n v="348"/>
    <n v="1147"/>
    <n v="802"/>
    <n v="202"/>
    <n v="66"/>
    <n v="7374"/>
    <n v="2666"/>
    <n v="0"/>
    <n v="146"/>
    <n v="2190"/>
    <n v="403"/>
    <n v="4325"/>
  </r>
  <r>
    <x v="1"/>
    <x v="7"/>
    <x v="65"/>
    <x v="2"/>
    <n v="167"/>
    <n v="6"/>
    <n v="5"/>
    <n v="0"/>
    <n v="0"/>
    <n v="103"/>
    <n v="10"/>
    <n v="22"/>
    <n v="3"/>
    <n v="0"/>
    <n v="0"/>
    <n v="0"/>
    <n v="0"/>
    <n v="421"/>
    <n v="300"/>
    <n v="33"/>
    <n v="25"/>
    <n v="4"/>
    <n v="1614"/>
    <n v="762"/>
    <n v="132"/>
    <n v="231"/>
    <n v="32"/>
    <n v="1230"/>
    <n v="567"/>
    <n v="57"/>
    <n v="282"/>
    <n v="50"/>
    <n v="297"/>
    <n v="142"/>
    <n v="11"/>
    <n v="53"/>
    <n v="20"/>
    <n v="89"/>
    <n v="57"/>
    <n v="16"/>
    <n v="2"/>
    <n v="2"/>
    <n v="0"/>
    <n v="0"/>
    <n v="0"/>
    <n v="0"/>
    <n v="0"/>
    <n v="0"/>
    <n v="0"/>
    <n v="0"/>
    <n v="0"/>
    <n v="0"/>
    <n v="0"/>
    <n v="0"/>
    <n v="1"/>
    <n v="0"/>
    <n v="0"/>
    <n v="0"/>
    <n v="6"/>
    <n v="0"/>
    <n v="131"/>
    <n v="0"/>
    <n v="348"/>
    <n v="1151"/>
    <n v="805"/>
    <n v="202"/>
    <n v="67"/>
    <n v="7397"/>
    <n v="2695"/>
    <n v="0"/>
    <n v="146"/>
    <n v="2185"/>
    <n v="421"/>
    <n v="4331"/>
  </r>
  <r>
    <x v="1"/>
    <x v="12"/>
    <x v="66"/>
    <x v="0"/>
    <n v="170"/>
    <n v="4"/>
    <n v="4"/>
    <n v="0"/>
    <n v="0"/>
    <n v="141"/>
    <n v="6"/>
    <n v="10"/>
    <n v="1"/>
    <n v="11"/>
    <n v="11"/>
    <n v="0"/>
    <n v="0"/>
    <n v="803"/>
    <n v="720"/>
    <n v="42"/>
    <n v="4"/>
    <n v="0"/>
    <n v="946"/>
    <n v="668"/>
    <n v="49"/>
    <n v="82"/>
    <n v="15"/>
    <n v="1604"/>
    <n v="1156"/>
    <n v="73"/>
    <n v="172"/>
    <n v="13"/>
    <n v="142"/>
    <n v="90"/>
    <n v="4"/>
    <n v="15"/>
    <n v="5"/>
    <n v="85"/>
    <n v="72"/>
    <n v="4"/>
    <n v="2"/>
    <n v="0"/>
    <n v="0"/>
    <n v="0"/>
    <n v="0"/>
    <n v="0"/>
    <n v="0"/>
    <n v="0"/>
    <n v="0"/>
    <n v="0"/>
    <n v="0"/>
    <n v="0"/>
    <n v="0"/>
    <n v="0"/>
    <n v="0"/>
    <n v="0"/>
    <n v="0"/>
    <n v="0"/>
    <n v="4"/>
    <n v="0"/>
    <n v="153"/>
    <n v="11"/>
    <n v="746"/>
    <n v="778"/>
    <n v="1316"/>
    <n v="113"/>
    <n v="79"/>
    <n v="7806"/>
    <n v="3919"/>
    <n v="0"/>
    <n v="158"/>
    <n v="1859"/>
    <n v="253"/>
    <n v="5209"/>
  </r>
  <r>
    <x v="1"/>
    <x v="12"/>
    <x v="66"/>
    <x v="1"/>
    <n v="170"/>
    <n v="4"/>
    <n v="4"/>
    <n v="0"/>
    <n v="0"/>
    <n v="141"/>
    <n v="6"/>
    <n v="10"/>
    <n v="1"/>
    <n v="11"/>
    <n v="11"/>
    <n v="0"/>
    <n v="0"/>
    <n v="804"/>
    <n v="721"/>
    <n v="42"/>
    <n v="4"/>
    <n v="0"/>
    <n v="946"/>
    <n v="673"/>
    <n v="48"/>
    <n v="81"/>
    <n v="14"/>
    <n v="1608"/>
    <n v="1161"/>
    <n v="74"/>
    <n v="171"/>
    <n v="14"/>
    <n v="141"/>
    <n v="92"/>
    <n v="5"/>
    <n v="15"/>
    <n v="4"/>
    <n v="84"/>
    <n v="72"/>
    <n v="4"/>
    <n v="2"/>
    <n v="0"/>
    <n v="0"/>
    <n v="0"/>
    <n v="0"/>
    <n v="0"/>
    <n v="0"/>
    <n v="0"/>
    <n v="0"/>
    <n v="0"/>
    <n v="0"/>
    <n v="0"/>
    <n v="0"/>
    <n v="0"/>
    <n v="0"/>
    <n v="0"/>
    <n v="0"/>
    <n v="0"/>
    <n v="4"/>
    <n v="0"/>
    <n v="153"/>
    <n v="11"/>
    <n v="747"/>
    <n v="781"/>
    <n v="1320"/>
    <n v="112"/>
    <n v="78"/>
    <n v="7813"/>
    <n v="3974"/>
    <n v="0"/>
    <n v="162"/>
    <n v="1856"/>
    <n v="255"/>
    <n v="5212"/>
  </r>
  <r>
    <x v="1"/>
    <x v="12"/>
    <x v="66"/>
    <x v="2"/>
    <n v="340"/>
    <n v="8"/>
    <n v="8"/>
    <n v="0"/>
    <n v="0"/>
    <n v="282"/>
    <n v="12"/>
    <n v="20"/>
    <n v="2"/>
    <n v="22"/>
    <n v="22"/>
    <n v="0"/>
    <n v="0"/>
    <n v="1610"/>
    <n v="1444"/>
    <n v="84"/>
    <n v="8"/>
    <n v="0"/>
    <n v="1898"/>
    <n v="1358"/>
    <n v="98"/>
    <n v="160"/>
    <n v="28"/>
    <n v="3214"/>
    <n v="2328"/>
    <n v="148"/>
    <n v="342"/>
    <n v="26"/>
    <n v="280"/>
    <n v="184"/>
    <n v="10"/>
    <n v="30"/>
    <n v="8"/>
    <n v="168"/>
    <n v="144"/>
    <n v="8"/>
    <n v="4"/>
    <n v="0"/>
    <n v="0"/>
    <n v="0"/>
    <n v="0"/>
    <n v="0"/>
    <n v="0"/>
    <n v="0"/>
    <n v="0"/>
    <n v="0"/>
    <n v="0"/>
    <n v="0"/>
    <n v="0"/>
    <n v="0"/>
    <n v="0"/>
    <n v="0"/>
    <n v="0"/>
    <n v="0"/>
    <n v="4"/>
    <n v="0"/>
    <n v="153"/>
    <n v="11"/>
    <n v="748"/>
    <n v="785"/>
    <n v="1321"/>
    <n v="111"/>
    <n v="78"/>
    <n v="7821"/>
    <n v="4036"/>
    <n v="0"/>
    <n v="163"/>
    <n v="1854"/>
    <n v="255"/>
    <n v="5227"/>
  </r>
  <r>
    <x v="1"/>
    <x v="10"/>
    <x v="67"/>
    <x v="0"/>
    <n v="175"/>
    <n v="10"/>
    <n v="8"/>
    <n v="0"/>
    <n v="0"/>
    <n v="95"/>
    <n v="21"/>
    <n v="18"/>
    <n v="2"/>
    <n v="4"/>
    <n v="3"/>
    <n v="0"/>
    <n v="0"/>
    <n v="412"/>
    <n v="307"/>
    <n v="48"/>
    <n v="4"/>
    <n v="0"/>
    <n v="1713"/>
    <n v="814"/>
    <n v="150"/>
    <n v="279"/>
    <n v="4"/>
    <n v="1169"/>
    <n v="632"/>
    <n v="39"/>
    <n v="211"/>
    <n v="2"/>
    <n v="411"/>
    <n v="197"/>
    <n v="10"/>
    <n v="82"/>
    <n v="8"/>
    <n v="109"/>
    <n v="82"/>
    <n v="11"/>
    <n v="1"/>
    <n v="1"/>
    <n v="0"/>
    <n v="1"/>
    <n v="0"/>
    <n v="0"/>
    <n v="0"/>
    <n v="0"/>
    <n v="0"/>
    <n v="0"/>
    <n v="0"/>
    <n v="0"/>
    <n v="0"/>
    <n v="0"/>
    <n v="0"/>
    <n v="0"/>
    <n v="0"/>
    <n v="0"/>
    <n v="8"/>
    <n v="0"/>
    <n v="128"/>
    <n v="4"/>
    <n v="352"/>
    <n v="1213"/>
    <n v="885"/>
    <n v="297"/>
    <n v="91"/>
    <n v="7209"/>
    <n v="2934"/>
    <n v="0"/>
    <n v="118"/>
    <n v="2116"/>
    <n v="37"/>
    <n v="4608"/>
  </r>
  <r>
    <x v="1"/>
    <x v="10"/>
    <x v="67"/>
    <x v="1"/>
    <n v="178"/>
    <n v="10"/>
    <n v="8"/>
    <n v="0"/>
    <n v="0"/>
    <n v="101"/>
    <n v="21"/>
    <n v="18"/>
    <n v="2"/>
    <n v="4"/>
    <n v="3"/>
    <n v="0"/>
    <n v="0"/>
    <n v="411"/>
    <n v="306"/>
    <n v="48"/>
    <n v="4"/>
    <n v="0"/>
    <n v="1724"/>
    <n v="824"/>
    <n v="150"/>
    <n v="278"/>
    <n v="5"/>
    <n v="1166"/>
    <n v="637"/>
    <n v="39"/>
    <n v="211"/>
    <n v="1"/>
    <n v="412"/>
    <n v="199"/>
    <n v="10"/>
    <n v="82"/>
    <n v="9"/>
    <n v="108"/>
    <n v="81"/>
    <n v="11"/>
    <n v="1"/>
    <n v="1"/>
    <n v="0"/>
    <n v="1"/>
    <n v="0"/>
    <n v="0"/>
    <n v="0"/>
    <n v="0"/>
    <n v="0"/>
    <n v="0"/>
    <n v="0"/>
    <n v="0"/>
    <n v="0"/>
    <n v="0"/>
    <n v="0"/>
    <n v="0"/>
    <n v="0"/>
    <n v="0"/>
    <n v="8"/>
    <n v="0"/>
    <n v="133"/>
    <n v="4"/>
    <n v="351"/>
    <n v="1222"/>
    <n v="885"/>
    <n v="297"/>
    <n v="90"/>
    <n v="7201"/>
    <n v="2981"/>
    <n v="0"/>
    <n v="116"/>
    <n v="2109"/>
    <n v="32"/>
    <n v="4619"/>
  </r>
  <r>
    <x v="1"/>
    <x v="10"/>
    <x v="67"/>
    <x v="2"/>
    <n v="178"/>
    <n v="10"/>
    <n v="8"/>
    <n v="0"/>
    <n v="0"/>
    <n v="102"/>
    <n v="21"/>
    <n v="18"/>
    <n v="2"/>
    <n v="4"/>
    <n v="3"/>
    <n v="0"/>
    <n v="0"/>
    <n v="413"/>
    <n v="307"/>
    <n v="48"/>
    <n v="4"/>
    <n v="1"/>
    <n v="1724"/>
    <n v="835"/>
    <n v="150"/>
    <n v="282"/>
    <n v="6"/>
    <n v="1172"/>
    <n v="641"/>
    <n v="40"/>
    <n v="212"/>
    <n v="2"/>
    <n v="408"/>
    <n v="199"/>
    <n v="10"/>
    <n v="82"/>
    <n v="8"/>
    <n v="108"/>
    <n v="81"/>
    <n v="11"/>
    <n v="1"/>
    <n v="1"/>
    <n v="0"/>
    <n v="1"/>
    <n v="0"/>
    <n v="0"/>
    <n v="0"/>
    <n v="0"/>
    <n v="0"/>
    <n v="0"/>
    <n v="0"/>
    <n v="0"/>
    <n v="0"/>
    <n v="0"/>
    <n v="0"/>
    <n v="0"/>
    <n v="0"/>
    <n v="0"/>
    <n v="8"/>
    <n v="0"/>
    <n v="133"/>
    <n v="4"/>
    <n v="352"/>
    <n v="1219"/>
    <n v="888"/>
    <n v="293"/>
    <n v="90"/>
    <n v="7203"/>
    <n v="3007"/>
    <n v="0"/>
    <n v="117"/>
    <n v="2108"/>
    <n v="35"/>
    <n v="4623"/>
  </r>
  <r>
    <x v="1"/>
    <x v="10"/>
    <x v="68"/>
    <x v="0"/>
    <n v="64"/>
    <n v="2"/>
    <n v="1"/>
    <n v="0"/>
    <n v="0"/>
    <n v="40"/>
    <n v="7"/>
    <n v="1"/>
    <n v="0"/>
    <n v="1"/>
    <n v="1"/>
    <n v="0"/>
    <n v="0"/>
    <n v="168"/>
    <n v="118"/>
    <n v="27"/>
    <n v="1"/>
    <n v="0"/>
    <n v="619"/>
    <n v="289"/>
    <n v="127"/>
    <n v="27"/>
    <n v="5"/>
    <n v="475"/>
    <n v="200"/>
    <n v="153"/>
    <n v="18"/>
    <n v="3"/>
    <n v="108"/>
    <n v="50"/>
    <n v="11"/>
    <n v="15"/>
    <n v="2"/>
    <n v="35"/>
    <n v="26"/>
    <n v="5"/>
    <n v="0"/>
    <n v="0"/>
    <n v="0"/>
    <n v="0"/>
    <n v="0"/>
    <n v="0"/>
    <n v="0"/>
    <n v="0"/>
    <n v="0"/>
    <n v="0"/>
    <n v="0"/>
    <n v="0"/>
    <n v="0"/>
    <n v="0"/>
    <n v="0"/>
    <n v="0"/>
    <n v="0"/>
    <n v="0"/>
    <n v="2"/>
    <n v="0"/>
    <n v="54"/>
    <n v="1"/>
    <n v="138"/>
    <n v="427"/>
    <n v="289"/>
    <n v="78"/>
    <n v="30"/>
    <n v="3003"/>
    <n v="976"/>
    <n v="0"/>
    <n v="202"/>
    <n v="875"/>
    <n v="41"/>
    <n v="1742"/>
  </r>
  <r>
    <x v="1"/>
    <x v="10"/>
    <x v="68"/>
    <x v="1"/>
    <n v="63"/>
    <n v="2"/>
    <n v="1"/>
    <n v="0"/>
    <n v="0"/>
    <n v="41"/>
    <n v="7"/>
    <n v="1"/>
    <n v="0"/>
    <n v="1"/>
    <n v="1"/>
    <n v="0"/>
    <n v="0"/>
    <n v="166"/>
    <n v="118"/>
    <n v="25"/>
    <n v="1"/>
    <n v="0"/>
    <n v="616"/>
    <n v="294"/>
    <n v="126"/>
    <n v="26"/>
    <n v="5"/>
    <n v="473"/>
    <n v="200"/>
    <n v="152"/>
    <n v="18"/>
    <n v="2"/>
    <n v="108"/>
    <n v="51"/>
    <n v="11"/>
    <n v="15"/>
    <n v="2"/>
    <n v="35"/>
    <n v="26"/>
    <n v="5"/>
    <n v="0"/>
    <n v="0"/>
    <n v="0"/>
    <n v="0"/>
    <n v="0"/>
    <n v="0"/>
    <n v="0"/>
    <n v="0"/>
    <n v="0"/>
    <n v="0"/>
    <n v="0"/>
    <n v="0"/>
    <n v="0"/>
    <n v="0"/>
    <n v="0"/>
    <n v="0"/>
    <n v="0"/>
    <n v="0"/>
    <n v="2"/>
    <n v="0"/>
    <n v="53"/>
    <n v="1"/>
    <n v="138"/>
    <n v="427"/>
    <n v="290"/>
    <n v="78"/>
    <n v="30"/>
    <n v="3004"/>
    <n v="984"/>
    <n v="0"/>
    <n v="202"/>
    <n v="869"/>
    <n v="39"/>
    <n v="1749"/>
  </r>
  <r>
    <x v="1"/>
    <x v="10"/>
    <x v="68"/>
    <x v="2"/>
    <n v="63"/>
    <n v="2"/>
    <n v="1"/>
    <n v="0"/>
    <n v="0"/>
    <n v="43"/>
    <n v="7"/>
    <n v="1"/>
    <n v="0"/>
    <n v="1"/>
    <n v="1"/>
    <n v="0"/>
    <n v="0"/>
    <n v="166"/>
    <n v="118"/>
    <n v="25"/>
    <n v="1"/>
    <n v="0"/>
    <n v="620"/>
    <n v="297"/>
    <n v="126"/>
    <n v="27"/>
    <n v="5"/>
    <n v="471"/>
    <n v="200"/>
    <n v="151"/>
    <n v="18"/>
    <n v="2"/>
    <n v="109"/>
    <n v="52"/>
    <n v="11"/>
    <n v="16"/>
    <n v="2"/>
    <n v="35"/>
    <n v="26"/>
    <n v="5"/>
    <n v="0"/>
    <n v="0"/>
    <n v="0"/>
    <n v="0"/>
    <n v="0"/>
    <n v="0"/>
    <n v="0"/>
    <n v="0"/>
    <n v="0"/>
    <n v="0"/>
    <n v="0"/>
    <n v="0"/>
    <n v="0"/>
    <n v="0"/>
    <n v="0"/>
    <n v="0"/>
    <n v="0"/>
    <n v="0"/>
    <n v="2"/>
    <n v="0"/>
    <n v="53"/>
    <n v="1"/>
    <n v="138"/>
    <n v="430"/>
    <n v="289"/>
    <n v="78"/>
    <n v="30"/>
    <n v="2995"/>
    <n v="995"/>
    <n v="0"/>
    <n v="202"/>
    <n v="867"/>
    <n v="41"/>
    <n v="1745"/>
  </r>
  <r>
    <x v="1"/>
    <x v="9"/>
    <x v="69"/>
    <x v="0"/>
    <n v="67"/>
    <n v="0"/>
    <n v="0"/>
    <n v="0"/>
    <n v="0"/>
    <n v="36"/>
    <n v="9"/>
    <n v="4"/>
    <n v="0"/>
    <n v="9"/>
    <n v="6"/>
    <n v="0"/>
    <n v="0"/>
    <n v="219"/>
    <n v="146"/>
    <n v="42"/>
    <n v="3"/>
    <n v="1"/>
    <n v="707"/>
    <n v="329"/>
    <n v="76"/>
    <n v="107"/>
    <n v="5"/>
    <n v="468"/>
    <n v="206"/>
    <n v="44"/>
    <n v="94"/>
    <n v="5"/>
    <n v="51"/>
    <n v="15"/>
    <n v="1"/>
    <n v="15"/>
    <n v="0"/>
    <n v="43"/>
    <n v="30"/>
    <n v="5"/>
    <n v="2"/>
    <n v="1"/>
    <n v="0"/>
    <n v="0"/>
    <n v="0"/>
    <n v="0"/>
    <n v="0"/>
    <n v="0"/>
    <n v="0"/>
    <n v="0"/>
    <n v="0"/>
    <n v="0"/>
    <n v="0"/>
    <n v="0"/>
    <n v="0"/>
    <n v="0"/>
    <n v="0"/>
    <n v="0"/>
    <n v="0"/>
    <n v="0"/>
    <n v="50"/>
    <n v="9"/>
    <n v="171"/>
    <n v="497"/>
    <n v="312"/>
    <n v="30"/>
    <n v="35"/>
    <n v="2601"/>
    <n v="879"/>
    <n v="0"/>
    <n v="128"/>
    <n v="722"/>
    <n v="64"/>
    <n v="1549"/>
  </r>
  <r>
    <x v="1"/>
    <x v="9"/>
    <x v="69"/>
    <x v="1"/>
    <n v="67"/>
    <n v="0"/>
    <n v="0"/>
    <n v="0"/>
    <n v="0"/>
    <n v="36"/>
    <n v="9"/>
    <n v="4"/>
    <n v="0"/>
    <n v="9"/>
    <n v="6"/>
    <n v="0"/>
    <n v="0"/>
    <n v="221"/>
    <n v="149"/>
    <n v="42"/>
    <n v="3"/>
    <n v="1"/>
    <n v="705"/>
    <n v="329"/>
    <n v="76"/>
    <n v="106"/>
    <n v="5"/>
    <n v="467"/>
    <n v="205"/>
    <n v="44"/>
    <n v="94"/>
    <n v="5"/>
    <n v="51"/>
    <n v="15"/>
    <n v="1"/>
    <n v="15"/>
    <n v="0"/>
    <n v="42"/>
    <n v="30"/>
    <n v="5"/>
    <n v="1"/>
    <n v="1"/>
    <n v="0"/>
    <n v="0"/>
    <n v="0"/>
    <n v="0"/>
    <n v="0"/>
    <n v="0"/>
    <n v="0"/>
    <n v="0"/>
    <n v="0"/>
    <n v="0"/>
    <n v="0"/>
    <n v="0"/>
    <n v="0"/>
    <n v="0"/>
    <n v="0"/>
    <n v="0"/>
    <n v="0"/>
    <n v="0"/>
    <n v="50"/>
    <n v="9"/>
    <n v="173"/>
    <n v="496"/>
    <n v="312"/>
    <n v="30"/>
    <n v="35"/>
    <n v="2600"/>
    <n v="888"/>
    <n v="0"/>
    <n v="128"/>
    <n v="718"/>
    <n v="64"/>
    <n v="1554"/>
  </r>
  <r>
    <x v="1"/>
    <x v="9"/>
    <x v="69"/>
    <x v="2"/>
    <n v="136"/>
    <n v="2"/>
    <n v="0"/>
    <n v="0"/>
    <n v="0"/>
    <n v="74"/>
    <n v="18"/>
    <n v="8"/>
    <n v="0"/>
    <n v="18"/>
    <n v="12"/>
    <n v="0"/>
    <n v="0"/>
    <n v="440"/>
    <n v="298"/>
    <n v="84"/>
    <n v="6"/>
    <n v="2"/>
    <n v="1416"/>
    <n v="666"/>
    <n v="150"/>
    <n v="216"/>
    <n v="10"/>
    <n v="936"/>
    <n v="412"/>
    <n v="88"/>
    <n v="186"/>
    <n v="12"/>
    <n v="100"/>
    <n v="32"/>
    <n v="2"/>
    <n v="30"/>
    <n v="0"/>
    <n v="84"/>
    <n v="60"/>
    <n v="10"/>
    <n v="2"/>
    <n v="2"/>
    <n v="0"/>
    <n v="0"/>
    <n v="0"/>
    <n v="0"/>
    <n v="0"/>
    <n v="0"/>
    <n v="0"/>
    <n v="0"/>
    <n v="0"/>
    <n v="0"/>
    <n v="0"/>
    <n v="0"/>
    <n v="0"/>
    <n v="0"/>
    <n v="0"/>
    <n v="0"/>
    <n v="1"/>
    <n v="0"/>
    <n v="51"/>
    <n v="9"/>
    <n v="173"/>
    <n v="498"/>
    <n v="313"/>
    <n v="30"/>
    <n v="35"/>
    <n v="2604"/>
    <n v="901"/>
    <n v="0"/>
    <n v="128"/>
    <n v="716"/>
    <n v="71"/>
    <n v="1555"/>
  </r>
  <r>
    <x v="1"/>
    <x v="13"/>
    <x v="70"/>
    <x v="0"/>
    <n v="227"/>
    <n v="8"/>
    <n v="3"/>
    <n v="0"/>
    <n v="0"/>
    <n v="134"/>
    <n v="18"/>
    <n v="11"/>
    <n v="2"/>
    <n v="8"/>
    <n v="5"/>
    <n v="0"/>
    <n v="0"/>
    <n v="633"/>
    <n v="501"/>
    <n v="40"/>
    <n v="8"/>
    <n v="1"/>
    <n v="2092"/>
    <n v="1051"/>
    <n v="215"/>
    <n v="196"/>
    <n v="27"/>
    <n v="1600"/>
    <n v="948"/>
    <n v="68"/>
    <n v="178"/>
    <n v="11"/>
    <n v="376"/>
    <n v="186"/>
    <n v="13"/>
    <n v="63"/>
    <n v="15"/>
    <n v="130"/>
    <n v="103"/>
    <n v="12"/>
    <n v="2"/>
    <n v="0"/>
    <n v="0"/>
    <n v="3"/>
    <n v="0"/>
    <n v="0"/>
    <n v="0"/>
    <n v="0"/>
    <n v="0"/>
    <n v="0"/>
    <n v="0"/>
    <n v="0"/>
    <n v="0"/>
    <n v="1"/>
    <n v="0"/>
    <n v="0"/>
    <n v="0"/>
    <n v="0"/>
    <n v="5"/>
    <n v="0"/>
    <n v="175"/>
    <n v="7"/>
    <n v="553"/>
    <n v="1520"/>
    <n v="1253"/>
    <n v="263"/>
    <n v="115"/>
    <n v="8623"/>
    <n v="3483"/>
    <n v="0"/>
    <n v="123"/>
    <n v="2258"/>
    <n v="438"/>
    <n v="5373"/>
  </r>
  <r>
    <x v="1"/>
    <x v="13"/>
    <x v="70"/>
    <x v="1"/>
    <n v="227"/>
    <n v="8"/>
    <n v="3"/>
    <n v="0"/>
    <n v="0"/>
    <n v="135"/>
    <n v="18"/>
    <n v="11"/>
    <n v="2"/>
    <n v="8"/>
    <n v="5"/>
    <n v="0"/>
    <n v="0"/>
    <n v="635"/>
    <n v="504"/>
    <n v="40"/>
    <n v="8"/>
    <n v="2"/>
    <n v="2094"/>
    <n v="1076"/>
    <n v="215"/>
    <n v="195"/>
    <n v="26"/>
    <n v="1595"/>
    <n v="947"/>
    <n v="67"/>
    <n v="177"/>
    <n v="11"/>
    <n v="377"/>
    <n v="189"/>
    <n v="13"/>
    <n v="63"/>
    <n v="16"/>
    <n v="130"/>
    <n v="104"/>
    <n v="12"/>
    <n v="2"/>
    <n v="0"/>
    <n v="0"/>
    <n v="3"/>
    <n v="0"/>
    <n v="0"/>
    <n v="0"/>
    <n v="0"/>
    <n v="0"/>
    <n v="0"/>
    <n v="0"/>
    <n v="0"/>
    <n v="0"/>
    <n v="1"/>
    <n v="0"/>
    <n v="0"/>
    <n v="0"/>
    <n v="0"/>
    <n v="5"/>
    <n v="0"/>
    <n v="175"/>
    <n v="7"/>
    <n v="554"/>
    <n v="1527"/>
    <n v="1252"/>
    <n v="263"/>
    <n v="115"/>
    <n v="8634"/>
    <n v="3535"/>
    <n v="0"/>
    <n v="122"/>
    <n v="2253"/>
    <n v="445"/>
    <n v="5391"/>
  </r>
  <r>
    <x v="1"/>
    <x v="13"/>
    <x v="70"/>
    <x v="2"/>
    <n v="227"/>
    <n v="8"/>
    <n v="3"/>
    <n v="0"/>
    <n v="0"/>
    <n v="135"/>
    <n v="17"/>
    <n v="11"/>
    <n v="2"/>
    <n v="8"/>
    <n v="5"/>
    <n v="0"/>
    <n v="0"/>
    <n v="636"/>
    <n v="505"/>
    <n v="40"/>
    <n v="8"/>
    <n v="2"/>
    <n v="2092"/>
    <n v="1088"/>
    <n v="215"/>
    <n v="192"/>
    <n v="27"/>
    <n v="1598"/>
    <n v="950"/>
    <n v="67"/>
    <n v="179"/>
    <n v="12"/>
    <n v="378"/>
    <n v="191"/>
    <n v="13"/>
    <n v="61"/>
    <n v="16"/>
    <n v="130"/>
    <n v="104"/>
    <n v="12"/>
    <n v="2"/>
    <n v="0"/>
    <n v="0"/>
    <n v="3"/>
    <n v="0"/>
    <n v="0"/>
    <n v="0"/>
    <n v="0"/>
    <n v="0"/>
    <n v="0"/>
    <n v="0"/>
    <n v="0"/>
    <n v="0"/>
    <n v="1"/>
    <n v="0"/>
    <n v="0"/>
    <n v="0"/>
    <n v="0"/>
    <n v="5"/>
    <n v="0"/>
    <n v="176"/>
    <n v="7"/>
    <n v="554"/>
    <n v="1530"/>
    <n v="1253"/>
    <n v="265"/>
    <n v="115"/>
    <n v="8647"/>
    <n v="3580"/>
    <n v="0"/>
    <n v="122"/>
    <n v="2248"/>
    <n v="449"/>
    <n v="5409"/>
  </r>
  <r>
    <x v="1"/>
    <x v="13"/>
    <x v="71"/>
    <x v="0"/>
    <n v="132"/>
    <n v="8"/>
    <n v="5"/>
    <n v="0"/>
    <n v="0"/>
    <n v="74"/>
    <n v="16"/>
    <n v="8"/>
    <n v="1"/>
    <n v="1"/>
    <n v="0"/>
    <n v="0"/>
    <n v="0"/>
    <n v="365"/>
    <n v="255"/>
    <n v="46"/>
    <n v="17"/>
    <n v="3"/>
    <n v="1312"/>
    <n v="584"/>
    <n v="178"/>
    <n v="157"/>
    <n v="31"/>
    <n v="820"/>
    <n v="381"/>
    <n v="76"/>
    <n v="139"/>
    <n v="13"/>
    <n v="98"/>
    <n v="33"/>
    <n v="4"/>
    <n v="25"/>
    <n v="10"/>
    <n v="83"/>
    <n v="56"/>
    <n v="11"/>
    <n v="2"/>
    <n v="0"/>
    <n v="0"/>
    <n v="2"/>
    <n v="0"/>
    <n v="0"/>
    <n v="0"/>
    <n v="0"/>
    <n v="0"/>
    <n v="0"/>
    <n v="0"/>
    <n v="0"/>
    <n v="0"/>
    <n v="0"/>
    <n v="0"/>
    <n v="0"/>
    <n v="0"/>
    <n v="0"/>
    <n v="5"/>
    <n v="0"/>
    <n v="101"/>
    <n v="1"/>
    <n v="294"/>
    <n v="890"/>
    <n v="565"/>
    <n v="53"/>
    <n v="68"/>
    <n v="4319"/>
    <n v="1326"/>
    <n v="0"/>
    <n v="130"/>
    <n v="838"/>
    <n v="735"/>
    <n v="2383"/>
  </r>
  <r>
    <x v="1"/>
    <x v="13"/>
    <x v="71"/>
    <x v="1"/>
    <n v="131"/>
    <n v="8"/>
    <n v="5"/>
    <n v="0"/>
    <n v="0"/>
    <n v="74"/>
    <n v="16"/>
    <n v="8"/>
    <n v="1"/>
    <n v="1"/>
    <n v="0"/>
    <n v="0"/>
    <n v="0"/>
    <n v="365"/>
    <n v="256"/>
    <n v="46"/>
    <n v="17"/>
    <n v="3"/>
    <n v="1311"/>
    <n v="584"/>
    <n v="178"/>
    <n v="158"/>
    <n v="32"/>
    <n v="814"/>
    <n v="385"/>
    <n v="76"/>
    <n v="137"/>
    <n v="13"/>
    <n v="96"/>
    <n v="33"/>
    <n v="4"/>
    <n v="22"/>
    <n v="10"/>
    <n v="84"/>
    <n v="57"/>
    <n v="11"/>
    <n v="2"/>
    <n v="1"/>
    <n v="0"/>
    <n v="2"/>
    <n v="0"/>
    <n v="0"/>
    <n v="0"/>
    <n v="0"/>
    <n v="0"/>
    <n v="0"/>
    <n v="0"/>
    <n v="0"/>
    <n v="0"/>
    <n v="0"/>
    <n v="0"/>
    <n v="0"/>
    <n v="0"/>
    <n v="0"/>
    <n v="5"/>
    <n v="0"/>
    <n v="100"/>
    <n v="1"/>
    <n v="294"/>
    <n v="890"/>
    <n v="562"/>
    <n v="53"/>
    <n v="68"/>
    <n v="4280"/>
    <n v="1333"/>
    <n v="0"/>
    <n v="128"/>
    <n v="824"/>
    <n v="725"/>
    <n v="2373"/>
  </r>
  <r>
    <x v="1"/>
    <x v="13"/>
    <x v="71"/>
    <x v="2"/>
    <n v="131"/>
    <n v="8"/>
    <n v="5"/>
    <n v="0"/>
    <n v="0"/>
    <n v="74"/>
    <n v="17"/>
    <n v="7"/>
    <n v="1"/>
    <n v="1"/>
    <n v="0"/>
    <n v="0"/>
    <n v="0"/>
    <n v="368"/>
    <n v="257"/>
    <n v="46"/>
    <n v="17"/>
    <n v="4"/>
    <n v="1311"/>
    <n v="587"/>
    <n v="178"/>
    <n v="156"/>
    <n v="32"/>
    <n v="814"/>
    <n v="389"/>
    <n v="77"/>
    <n v="136"/>
    <n v="13"/>
    <n v="96"/>
    <n v="34"/>
    <n v="4"/>
    <n v="22"/>
    <n v="10"/>
    <n v="84"/>
    <n v="57"/>
    <n v="11"/>
    <n v="2"/>
    <n v="1"/>
    <n v="0"/>
    <n v="2"/>
    <n v="0"/>
    <n v="0"/>
    <n v="0"/>
    <n v="0"/>
    <n v="0"/>
    <n v="0"/>
    <n v="0"/>
    <n v="0"/>
    <n v="0"/>
    <n v="0"/>
    <n v="0"/>
    <n v="0"/>
    <n v="0"/>
    <n v="0"/>
    <n v="5"/>
    <n v="0"/>
    <n v="100"/>
    <n v="1"/>
    <n v="296"/>
    <n v="889"/>
    <n v="563"/>
    <n v="53"/>
    <n v="68"/>
    <n v="4299"/>
    <n v="1357"/>
    <n v="0"/>
    <n v="129"/>
    <n v="822"/>
    <n v="737"/>
    <n v="2381"/>
  </r>
  <r>
    <x v="1"/>
    <x v="13"/>
    <x v="72"/>
    <x v="0"/>
    <n v="79"/>
    <n v="1"/>
    <n v="1"/>
    <n v="2"/>
    <n v="1"/>
    <n v="46"/>
    <n v="1"/>
    <n v="10"/>
    <n v="3"/>
    <n v="5"/>
    <n v="0"/>
    <n v="1"/>
    <n v="0"/>
    <n v="93"/>
    <n v="65"/>
    <n v="2"/>
    <n v="4"/>
    <n v="1"/>
    <n v="747"/>
    <n v="353"/>
    <n v="16"/>
    <n v="139"/>
    <n v="33"/>
    <n v="462"/>
    <n v="222"/>
    <n v="6"/>
    <n v="90"/>
    <n v="19"/>
    <n v="189"/>
    <n v="102"/>
    <n v="2"/>
    <n v="17"/>
    <n v="13"/>
    <n v="20"/>
    <n v="12"/>
    <n v="2"/>
    <n v="2"/>
    <n v="3"/>
    <n v="0"/>
    <n v="0"/>
    <n v="0"/>
    <n v="0"/>
    <n v="0"/>
    <n v="0"/>
    <n v="0"/>
    <n v="0"/>
    <n v="0"/>
    <n v="0"/>
    <n v="0"/>
    <n v="0"/>
    <n v="0"/>
    <n v="0"/>
    <n v="0"/>
    <n v="0"/>
    <n v="1"/>
    <n v="2"/>
    <n v="61"/>
    <n v="4"/>
    <n v="77"/>
    <n v="524"/>
    <n v="323"/>
    <n v="143"/>
    <n v="13"/>
    <n v="5524"/>
    <n v="2324"/>
    <n v="0"/>
    <n v="23"/>
    <n v="898"/>
    <n v="714"/>
    <n v="3624"/>
  </r>
  <r>
    <x v="1"/>
    <x v="13"/>
    <x v="72"/>
    <x v="1"/>
    <n v="80"/>
    <n v="1"/>
    <n v="1"/>
    <n v="2"/>
    <n v="1"/>
    <n v="47"/>
    <n v="1"/>
    <n v="10"/>
    <n v="3"/>
    <n v="6"/>
    <n v="0"/>
    <n v="1"/>
    <n v="0"/>
    <n v="93"/>
    <n v="65"/>
    <n v="2"/>
    <n v="4"/>
    <n v="1"/>
    <n v="749"/>
    <n v="354"/>
    <n v="16"/>
    <n v="136"/>
    <n v="36"/>
    <n v="462"/>
    <n v="225"/>
    <n v="6"/>
    <n v="90"/>
    <n v="19"/>
    <n v="192"/>
    <n v="106"/>
    <n v="2"/>
    <n v="18"/>
    <n v="13"/>
    <n v="20"/>
    <n v="12"/>
    <n v="2"/>
    <n v="2"/>
    <n v="3"/>
    <n v="0"/>
    <n v="0"/>
    <n v="0"/>
    <n v="0"/>
    <n v="0"/>
    <n v="0"/>
    <n v="0"/>
    <n v="0"/>
    <n v="0"/>
    <n v="0"/>
    <n v="0"/>
    <n v="0"/>
    <n v="0"/>
    <n v="0"/>
    <n v="0"/>
    <n v="0"/>
    <n v="1"/>
    <n v="2"/>
    <n v="62"/>
    <n v="5"/>
    <n v="77"/>
    <n v="527"/>
    <n v="323"/>
    <n v="145"/>
    <n v="13"/>
    <n v="5539"/>
    <n v="2371"/>
    <n v="0"/>
    <n v="23"/>
    <n v="899"/>
    <n v="725"/>
    <n v="3629"/>
  </r>
  <r>
    <x v="1"/>
    <x v="13"/>
    <x v="72"/>
    <x v="2"/>
    <n v="80"/>
    <n v="1"/>
    <n v="1"/>
    <n v="2"/>
    <n v="1"/>
    <n v="46"/>
    <n v="1"/>
    <n v="10"/>
    <n v="3"/>
    <n v="6"/>
    <n v="5"/>
    <n v="1"/>
    <n v="0"/>
    <n v="92"/>
    <n v="66"/>
    <n v="1"/>
    <n v="4"/>
    <n v="1"/>
    <n v="756"/>
    <n v="371"/>
    <n v="15"/>
    <n v="134"/>
    <n v="37"/>
    <n v="464"/>
    <n v="226"/>
    <n v="6"/>
    <n v="90"/>
    <n v="20"/>
    <n v="196"/>
    <n v="109"/>
    <n v="2"/>
    <n v="18"/>
    <n v="14"/>
    <n v="20"/>
    <n v="12"/>
    <n v="2"/>
    <n v="2"/>
    <n v="3"/>
    <n v="0"/>
    <n v="0"/>
    <n v="0"/>
    <n v="0"/>
    <n v="0"/>
    <n v="0"/>
    <n v="0"/>
    <n v="0"/>
    <n v="0"/>
    <n v="0"/>
    <n v="0"/>
    <n v="0"/>
    <n v="0"/>
    <n v="0"/>
    <n v="0"/>
    <n v="0"/>
    <n v="1"/>
    <n v="2"/>
    <n v="63"/>
    <n v="5"/>
    <n v="77"/>
    <n v="535"/>
    <n v="325"/>
    <n v="148"/>
    <n v="13"/>
    <n v="5550"/>
    <n v="2404"/>
    <n v="0"/>
    <n v="24"/>
    <n v="901"/>
    <n v="717"/>
    <n v="3644"/>
  </r>
  <r>
    <x v="2"/>
    <x v="14"/>
    <x v="73"/>
    <x v="0"/>
    <n v="45"/>
    <n v="2"/>
    <n v="0"/>
    <n v="1"/>
    <n v="0"/>
    <n v="31"/>
    <n v="1"/>
    <n v="1"/>
    <n v="0"/>
    <n v="0"/>
    <n v="0"/>
    <n v="0"/>
    <n v="0"/>
    <n v="136"/>
    <n v="99"/>
    <n v="3"/>
    <n v="6"/>
    <n v="12"/>
    <n v="471"/>
    <n v="252"/>
    <n v="13"/>
    <n v="50"/>
    <n v="21"/>
    <n v="338"/>
    <n v="190"/>
    <n v="6"/>
    <n v="41"/>
    <n v="25"/>
    <n v="68"/>
    <n v="28"/>
    <n v="0"/>
    <n v="7"/>
    <n v="11"/>
    <n v="16"/>
    <n v="9"/>
    <n v="1"/>
    <n v="0"/>
    <n v="1"/>
    <n v="0"/>
    <n v="1"/>
    <n v="0"/>
    <n v="0"/>
    <n v="0"/>
    <n v="1"/>
    <n v="0"/>
    <n v="0"/>
    <n v="0"/>
    <n v="0"/>
    <n v="0"/>
    <n v="0"/>
    <n v="0"/>
    <n v="0"/>
    <n v="0"/>
    <n v="0"/>
    <n v="1"/>
    <n v="0"/>
    <n v="42"/>
    <n v="0"/>
    <n v="111"/>
    <n v="369"/>
    <n v="257"/>
    <n v="46"/>
    <n v="13"/>
    <n v="1667"/>
    <n v="519"/>
    <n v="0"/>
    <n v="10"/>
    <n v="264"/>
    <n v="307"/>
    <n v="982"/>
  </r>
  <r>
    <x v="2"/>
    <x v="14"/>
    <x v="73"/>
    <x v="1"/>
    <n v="45"/>
    <n v="1"/>
    <n v="0"/>
    <n v="1"/>
    <n v="0"/>
    <n v="32"/>
    <n v="1"/>
    <n v="1"/>
    <n v="0"/>
    <n v="0"/>
    <n v="0"/>
    <n v="0"/>
    <n v="0"/>
    <n v="136"/>
    <n v="102"/>
    <n v="3"/>
    <n v="6"/>
    <n v="10"/>
    <n v="470"/>
    <n v="260"/>
    <n v="13"/>
    <n v="52"/>
    <n v="22"/>
    <n v="339"/>
    <n v="190"/>
    <n v="6"/>
    <n v="39"/>
    <n v="26"/>
    <n v="68"/>
    <n v="28"/>
    <n v="0"/>
    <n v="7"/>
    <n v="11"/>
    <n v="16"/>
    <n v="9"/>
    <n v="1"/>
    <n v="0"/>
    <n v="1"/>
    <n v="0"/>
    <n v="1"/>
    <n v="0"/>
    <n v="0"/>
    <n v="0"/>
    <n v="1"/>
    <n v="0"/>
    <n v="0"/>
    <n v="0"/>
    <n v="0"/>
    <n v="0"/>
    <n v="0"/>
    <n v="0"/>
    <n v="0"/>
    <n v="0"/>
    <n v="0"/>
    <n v="0"/>
    <n v="0"/>
    <n v="42"/>
    <n v="0"/>
    <n v="113"/>
    <n v="366"/>
    <n v="258"/>
    <n v="46"/>
    <n v="13"/>
    <n v="1664"/>
    <n v="526"/>
    <n v="0"/>
    <n v="10"/>
    <n v="260"/>
    <n v="305"/>
    <n v="986"/>
  </r>
  <r>
    <x v="2"/>
    <x v="14"/>
    <x v="73"/>
    <x v="2"/>
    <n v="45"/>
    <n v="1"/>
    <n v="0"/>
    <n v="1"/>
    <n v="0"/>
    <n v="32"/>
    <n v="1"/>
    <n v="1"/>
    <n v="0"/>
    <n v="0"/>
    <n v="0"/>
    <n v="0"/>
    <n v="0"/>
    <n v="136"/>
    <n v="102"/>
    <n v="3"/>
    <n v="6"/>
    <n v="10"/>
    <n v="471"/>
    <n v="263"/>
    <n v="13"/>
    <n v="51"/>
    <n v="22"/>
    <n v="339"/>
    <n v="192"/>
    <n v="6"/>
    <n v="39"/>
    <n v="25"/>
    <n v="68"/>
    <n v="28"/>
    <n v="0"/>
    <n v="7"/>
    <n v="11"/>
    <n v="16"/>
    <n v="9"/>
    <n v="1"/>
    <n v="0"/>
    <n v="1"/>
    <n v="0"/>
    <n v="1"/>
    <n v="0"/>
    <n v="0"/>
    <n v="0"/>
    <n v="1"/>
    <n v="0"/>
    <n v="0"/>
    <n v="0"/>
    <n v="0"/>
    <n v="0"/>
    <n v="0"/>
    <n v="0"/>
    <n v="0"/>
    <n v="0"/>
    <n v="0"/>
    <n v="0"/>
    <n v="0"/>
    <n v="42"/>
    <n v="0"/>
    <n v="113"/>
    <n v="369"/>
    <n v="259"/>
    <n v="46"/>
    <n v="13"/>
    <n v="1666"/>
    <n v="536"/>
    <n v="0"/>
    <n v="10"/>
    <n v="260"/>
    <n v="305"/>
    <n v="988"/>
  </r>
  <r>
    <x v="2"/>
    <x v="15"/>
    <x v="74"/>
    <x v="0"/>
    <n v="95"/>
    <n v="4"/>
    <n v="2"/>
    <n v="2"/>
    <n v="1"/>
    <n v="83"/>
    <n v="3"/>
    <n v="0"/>
    <n v="0"/>
    <n v="103"/>
    <n v="97"/>
    <n v="0"/>
    <n v="0"/>
    <n v="590"/>
    <n v="558"/>
    <n v="12"/>
    <n v="0"/>
    <n v="0"/>
    <n v="612"/>
    <n v="477"/>
    <n v="15"/>
    <n v="19"/>
    <n v="8"/>
    <n v="794"/>
    <n v="665"/>
    <n v="23"/>
    <n v="17"/>
    <n v="16"/>
    <n v="98"/>
    <n v="58"/>
    <n v="3"/>
    <n v="3"/>
    <n v="3"/>
    <n v="63"/>
    <n v="58"/>
    <n v="2"/>
    <n v="0"/>
    <n v="0"/>
    <n v="0"/>
    <n v="2"/>
    <n v="0"/>
    <n v="0"/>
    <n v="0"/>
    <n v="1"/>
    <n v="0"/>
    <n v="0"/>
    <n v="0"/>
    <n v="0"/>
    <n v="0"/>
    <n v="0"/>
    <n v="0"/>
    <n v="0"/>
    <n v="0"/>
    <n v="0"/>
    <n v="2"/>
    <n v="1"/>
    <n v="90"/>
    <n v="101"/>
    <n v="575"/>
    <n v="556"/>
    <n v="731"/>
    <n v="81"/>
    <n v="59"/>
    <n v="2803"/>
    <n v="1757"/>
    <n v="0"/>
    <n v="86"/>
    <n v="193"/>
    <n v="102"/>
    <n v="2344"/>
  </r>
  <r>
    <x v="2"/>
    <x v="15"/>
    <x v="74"/>
    <x v="1"/>
    <n v="96"/>
    <n v="5"/>
    <n v="3"/>
    <n v="2"/>
    <n v="1"/>
    <n v="84"/>
    <n v="3"/>
    <n v="0"/>
    <n v="0"/>
    <n v="102"/>
    <n v="96"/>
    <n v="0"/>
    <n v="0"/>
    <n v="589"/>
    <n v="556"/>
    <n v="13"/>
    <n v="0"/>
    <n v="0"/>
    <n v="609"/>
    <n v="477"/>
    <n v="15"/>
    <n v="19"/>
    <n v="7"/>
    <n v="793"/>
    <n v="665"/>
    <n v="23"/>
    <n v="17"/>
    <n v="16"/>
    <n v="98"/>
    <n v="58"/>
    <n v="3"/>
    <n v="2"/>
    <n v="3"/>
    <n v="65"/>
    <n v="59"/>
    <n v="2"/>
    <n v="0"/>
    <n v="0"/>
    <n v="0"/>
    <n v="2"/>
    <n v="0"/>
    <n v="0"/>
    <n v="0"/>
    <n v="1"/>
    <n v="0"/>
    <n v="0"/>
    <n v="0"/>
    <n v="0"/>
    <n v="0"/>
    <n v="0"/>
    <n v="0"/>
    <n v="0"/>
    <n v="0"/>
    <n v="0"/>
    <n v="3"/>
    <n v="1"/>
    <n v="91"/>
    <n v="100"/>
    <n v="573"/>
    <n v="554"/>
    <n v="730"/>
    <n v="82"/>
    <n v="61"/>
    <n v="2800"/>
    <n v="1772"/>
    <n v="0"/>
    <n v="87"/>
    <n v="191"/>
    <n v="102"/>
    <n v="2344"/>
  </r>
  <r>
    <x v="2"/>
    <x v="15"/>
    <x v="74"/>
    <x v="2"/>
    <n v="95"/>
    <n v="5"/>
    <n v="3"/>
    <n v="2"/>
    <n v="1"/>
    <n v="83"/>
    <n v="3"/>
    <n v="0"/>
    <n v="0"/>
    <n v="104"/>
    <n v="99"/>
    <n v="0"/>
    <n v="0"/>
    <n v="592"/>
    <n v="557"/>
    <n v="13"/>
    <n v="0"/>
    <n v="0"/>
    <n v="604"/>
    <n v="475"/>
    <n v="15"/>
    <n v="18"/>
    <n v="7"/>
    <n v="795"/>
    <n v="667"/>
    <n v="23"/>
    <n v="17"/>
    <n v="16"/>
    <n v="100"/>
    <n v="61"/>
    <n v="3"/>
    <n v="2"/>
    <n v="4"/>
    <n v="67"/>
    <n v="61"/>
    <n v="2"/>
    <n v="0"/>
    <n v="0"/>
    <n v="0"/>
    <n v="2"/>
    <n v="0"/>
    <n v="0"/>
    <n v="0"/>
    <n v="1"/>
    <n v="0"/>
    <n v="0"/>
    <n v="0"/>
    <n v="0"/>
    <n v="0"/>
    <n v="0"/>
    <n v="0"/>
    <n v="0"/>
    <n v="0"/>
    <n v="0"/>
    <n v="3"/>
    <n v="1"/>
    <n v="90"/>
    <n v="102"/>
    <n v="575"/>
    <n v="551"/>
    <n v="732"/>
    <n v="83"/>
    <n v="63"/>
    <n v="2811"/>
    <n v="1787"/>
    <n v="0"/>
    <n v="88"/>
    <n v="192"/>
    <n v="101"/>
    <n v="2355"/>
  </r>
  <r>
    <x v="2"/>
    <x v="15"/>
    <x v="75"/>
    <x v="0"/>
    <n v="83"/>
    <n v="3"/>
    <n v="3"/>
    <n v="0"/>
    <n v="0"/>
    <n v="64"/>
    <n v="3"/>
    <n v="3"/>
    <n v="1"/>
    <n v="10"/>
    <n v="10"/>
    <n v="0"/>
    <n v="0"/>
    <n v="573"/>
    <n v="530"/>
    <n v="12"/>
    <n v="4"/>
    <n v="1"/>
    <n v="739"/>
    <n v="531"/>
    <n v="23"/>
    <n v="24"/>
    <n v="24"/>
    <n v="783"/>
    <n v="582"/>
    <n v="2"/>
    <n v="15"/>
    <n v="53"/>
    <n v="89"/>
    <n v="43"/>
    <n v="3"/>
    <n v="6"/>
    <n v="4"/>
    <n v="42"/>
    <n v="38"/>
    <n v="1"/>
    <n v="0"/>
    <n v="0"/>
    <n v="0"/>
    <n v="0"/>
    <n v="0"/>
    <n v="0"/>
    <n v="0"/>
    <n v="0"/>
    <n v="0"/>
    <n v="0"/>
    <n v="0"/>
    <n v="0"/>
    <n v="0"/>
    <n v="0"/>
    <n v="0"/>
    <n v="0"/>
    <n v="0"/>
    <n v="0"/>
    <n v="3"/>
    <n v="0"/>
    <n v="75"/>
    <n v="10"/>
    <n v="550"/>
    <n v="653"/>
    <n v="700"/>
    <n v="72"/>
    <n v="40"/>
    <n v="2536"/>
    <n v="1296"/>
    <n v="0"/>
    <n v="19"/>
    <n v="41"/>
    <n v="426"/>
    <n v="1963"/>
  </r>
  <r>
    <x v="2"/>
    <x v="15"/>
    <x v="75"/>
    <x v="1"/>
    <n v="83"/>
    <n v="3"/>
    <n v="3"/>
    <n v="0"/>
    <n v="0"/>
    <n v="65"/>
    <n v="3"/>
    <n v="3"/>
    <n v="1"/>
    <n v="10"/>
    <n v="10"/>
    <n v="0"/>
    <n v="0"/>
    <n v="574"/>
    <n v="531"/>
    <n v="12"/>
    <n v="4"/>
    <n v="1"/>
    <n v="740"/>
    <n v="533"/>
    <n v="23"/>
    <n v="25"/>
    <n v="24"/>
    <n v="783"/>
    <n v="586"/>
    <n v="2"/>
    <n v="16"/>
    <n v="52"/>
    <n v="90"/>
    <n v="43"/>
    <n v="3"/>
    <n v="6"/>
    <n v="4"/>
    <n v="42"/>
    <n v="38"/>
    <n v="1"/>
    <n v="0"/>
    <n v="0"/>
    <n v="0"/>
    <n v="0"/>
    <n v="0"/>
    <n v="0"/>
    <n v="0"/>
    <n v="0"/>
    <n v="0"/>
    <n v="0"/>
    <n v="0"/>
    <n v="0"/>
    <n v="0"/>
    <n v="0"/>
    <n v="0"/>
    <n v="0"/>
    <n v="0"/>
    <n v="0"/>
    <n v="3"/>
    <n v="0"/>
    <n v="75"/>
    <n v="10"/>
    <n v="551"/>
    <n v="653"/>
    <n v="700"/>
    <n v="72"/>
    <n v="40"/>
    <n v="2527"/>
    <n v="1312"/>
    <n v="0"/>
    <n v="19"/>
    <n v="41"/>
    <n v="423"/>
    <n v="1961"/>
  </r>
  <r>
    <x v="2"/>
    <x v="15"/>
    <x v="75"/>
    <x v="2"/>
    <n v="82"/>
    <n v="3"/>
    <n v="3"/>
    <n v="0"/>
    <n v="0"/>
    <n v="64"/>
    <n v="3"/>
    <n v="3"/>
    <n v="1"/>
    <n v="10"/>
    <n v="10"/>
    <n v="0"/>
    <n v="0"/>
    <n v="576"/>
    <n v="532"/>
    <n v="12"/>
    <n v="4"/>
    <n v="1"/>
    <n v="740"/>
    <n v="535"/>
    <n v="22"/>
    <n v="25"/>
    <n v="23"/>
    <n v="777"/>
    <n v="587"/>
    <n v="2"/>
    <n v="16"/>
    <n v="50"/>
    <n v="89"/>
    <n v="43"/>
    <n v="3"/>
    <n v="6"/>
    <n v="4"/>
    <n v="42"/>
    <n v="38"/>
    <n v="1"/>
    <n v="0"/>
    <n v="0"/>
    <n v="0"/>
    <n v="0"/>
    <n v="0"/>
    <n v="0"/>
    <n v="0"/>
    <n v="0"/>
    <n v="0"/>
    <n v="0"/>
    <n v="0"/>
    <n v="0"/>
    <n v="0"/>
    <n v="0"/>
    <n v="0"/>
    <n v="0"/>
    <n v="0"/>
    <n v="0"/>
    <n v="3"/>
    <n v="0"/>
    <n v="74"/>
    <n v="10"/>
    <n v="553"/>
    <n v="654"/>
    <n v="697"/>
    <n v="71"/>
    <n v="40"/>
    <n v="2519"/>
    <n v="1320"/>
    <n v="0"/>
    <n v="19"/>
    <n v="41"/>
    <n v="417"/>
    <n v="1959"/>
  </r>
  <r>
    <x v="2"/>
    <x v="16"/>
    <x v="76"/>
    <x v="0"/>
    <n v="50"/>
    <n v="0"/>
    <n v="0"/>
    <n v="0"/>
    <n v="0"/>
    <n v="43"/>
    <n v="0"/>
    <n v="1"/>
    <n v="0"/>
    <n v="16"/>
    <n v="15"/>
    <n v="0"/>
    <n v="0"/>
    <n v="503"/>
    <n v="469"/>
    <n v="1"/>
    <n v="3"/>
    <n v="8"/>
    <n v="412"/>
    <n v="319"/>
    <n v="6"/>
    <n v="17"/>
    <n v="8"/>
    <n v="716"/>
    <n v="580"/>
    <n v="5"/>
    <n v="26"/>
    <n v="23"/>
    <n v="58"/>
    <n v="35"/>
    <n v="2"/>
    <n v="5"/>
    <n v="1"/>
    <n v="35"/>
    <n v="31"/>
    <n v="0"/>
    <n v="0"/>
    <n v="0"/>
    <n v="0"/>
    <n v="0"/>
    <n v="0"/>
    <n v="0"/>
    <n v="0"/>
    <n v="0"/>
    <n v="0"/>
    <n v="0"/>
    <n v="0"/>
    <n v="0"/>
    <n v="0"/>
    <n v="0"/>
    <n v="0"/>
    <n v="0"/>
    <n v="0"/>
    <n v="0"/>
    <n v="0"/>
    <n v="0"/>
    <n v="49"/>
    <n v="15"/>
    <n v="487"/>
    <n v="371"/>
    <n v="651"/>
    <n v="48"/>
    <n v="34"/>
    <n v="2158"/>
    <n v="1319"/>
    <n v="0"/>
    <n v="13"/>
    <n v="115"/>
    <n v="215"/>
    <n v="1738"/>
  </r>
  <r>
    <x v="2"/>
    <x v="16"/>
    <x v="76"/>
    <x v="1"/>
    <n v="50"/>
    <n v="0"/>
    <n v="0"/>
    <n v="0"/>
    <n v="0"/>
    <n v="43"/>
    <n v="0"/>
    <n v="1"/>
    <n v="0"/>
    <n v="16"/>
    <n v="15"/>
    <n v="0"/>
    <n v="0"/>
    <n v="503"/>
    <n v="469"/>
    <n v="1"/>
    <n v="3"/>
    <n v="8"/>
    <n v="413"/>
    <n v="319"/>
    <n v="7"/>
    <n v="16"/>
    <n v="8"/>
    <n v="713"/>
    <n v="581"/>
    <n v="5"/>
    <n v="26"/>
    <n v="22"/>
    <n v="58"/>
    <n v="35"/>
    <n v="2"/>
    <n v="5"/>
    <n v="1"/>
    <n v="34"/>
    <n v="30"/>
    <n v="0"/>
    <n v="0"/>
    <n v="0"/>
    <n v="0"/>
    <n v="0"/>
    <n v="0"/>
    <n v="0"/>
    <n v="0"/>
    <n v="0"/>
    <n v="0"/>
    <n v="0"/>
    <n v="0"/>
    <n v="0"/>
    <n v="0"/>
    <n v="0"/>
    <n v="0"/>
    <n v="0"/>
    <n v="0"/>
    <n v="0"/>
    <n v="0"/>
    <n v="0"/>
    <n v="49"/>
    <n v="15"/>
    <n v="487"/>
    <n v="373"/>
    <n v="649"/>
    <n v="48"/>
    <n v="33"/>
    <n v="2153"/>
    <n v="1337"/>
    <n v="0"/>
    <n v="13"/>
    <n v="115"/>
    <n v="211"/>
    <n v="1738"/>
  </r>
  <r>
    <x v="2"/>
    <x v="16"/>
    <x v="76"/>
    <x v="2"/>
    <n v="50"/>
    <n v="0"/>
    <n v="0"/>
    <n v="0"/>
    <n v="0"/>
    <n v="44"/>
    <n v="0"/>
    <n v="1"/>
    <n v="0"/>
    <n v="16"/>
    <n v="15"/>
    <n v="0"/>
    <n v="0"/>
    <n v="503"/>
    <n v="469"/>
    <n v="1"/>
    <n v="3"/>
    <n v="8"/>
    <n v="412"/>
    <n v="322"/>
    <n v="7"/>
    <n v="16"/>
    <n v="8"/>
    <n v="718"/>
    <n v="583"/>
    <n v="5"/>
    <n v="26"/>
    <n v="25"/>
    <n v="58"/>
    <n v="35"/>
    <n v="2"/>
    <n v="5"/>
    <n v="1"/>
    <n v="34"/>
    <n v="30"/>
    <n v="0"/>
    <n v="0"/>
    <n v="0"/>
    <n v="0"/>
    <n v="0"/>
    <n v="0"/>
    <n v="0"/>
    <n v="0"/>
    <n v="0"/>
    <n v="0"/>
    <n v="0"/>
    <n v="0"/>
    <n v="0"/>
    <n v="0"/>
    <n v="0"/>
    <n v="0"/>
    <n v="0"/>
    <n v="0"/>
    <n v="0"/>
    <n v="0"/>
    <n v="0"/>
    <n v="49"/>
    <n v="15"/>
    <n v="487"/>
    <n v="372"/>
    <n v="651"/>
    <n v="48"/>
    <n v="33"/>
    <n v="2154"/>
    <n v="1342"/>
    <n v="0"/>
    <n v="13"/>
    <n v="115"/>
    <n v="210"/>
    <n v="1741"/>
  </r>
  <r>
    <x v="2"/>
    <x v="16"/>
    <x v="77"/>
    <x v="0"/>
    <n v="52"/>
    <n v="0"/>
    <n v="0"/>
    <n v="0"/>
    <n v="0"/>
    <n v="34"/>
    <n v="0"/>
    <n v="0"/>
    <n v="5"/>
    <n v="1"/>
    <n v="0"/>
    <n v="0"/>
    <n v="1"/>
    <n v="350"/>
    <n v="149"/>
    <n v="0"/>
    <n v="0"/>
    <n v="50"/>
    <n v="383"/>
    <n v="196"/>
    <n v="0"/>
    <n v="1"/>
    <n v="85"/>
    <n v="623"/>
    <n v="356"/>
    <n v="1"/>
    <n v="3"/>
    <n v="120"/>
    <n v="43"/>
    <n v="21"/>
    <n v="0"/>
    <n v="0"/>
    <n v="10"/>
    <n v="1"/>
    <n v="1"/>
    <n v="0"/>
    <n v="0"/>
    <n v="0"/>
    <n v="0"/>
    <n v="0"/>
    <n v="0"/>
    <n v="0"/>
    <n v="0"/>
    <n v="0"/>
    <n v="0"/>
    <n v="0"/>
    <n v="0"/>
    <n v="0"/>
    <n v="0"/>
    <n v="0"/>
    <n v="0"/>
    <n v="0"/>
    <n v="0"/>
    <n v="0"/>
    <n v="0"/>
    <n v="0"/>
    <n v="42"/>
    <n v="0"/>
    <n v="167"/>
    <n v="260"/>
    <n v="444"/>
    <n v="31"/>
    <n v="1"/>
    <n v="2464"/>
    <n v="908"/>
    <n v="0"/>
    <n v="1"/>
    <n v="5"/>
    <n v="764"/>
    <n v="1447"/>
  </r>
  <r>
    <x v="2"/>
    <x v="16"/>
    <x v="77"/>
    <x v="1"/>
    <n v="52"/>
    <n v="0"/>
    <n v="0"/>
    <n v="0"/>
    <n v="0"/>
    <n v="34"/>
    <n v="0"/>
    <n v="0"/>
    <n v="5"/>
    <n v="1"/>
    <n v="0"/>
    <n v="0"/>
    <n v="1"/>
    <n v="351"/>
    <n v="152"/>
    <n v="0"/>
    <n v="0"/>
    <n v="50"/>
    <n v="382"/>
    <n v="197"/>
    <n v="0"/>
    <n v="1"/>
    <n v="84"/>
    <n v="625"/>
    <n v="355"/>
    <n v="1"/>
    <n v="3"/>
    <n v="123"/>
    <n v="44"/>
    <n v="21"/>
    <n v="0"/>
    <n v="0"/>
    <n v="11"/>
    <n v="1"/>
    <n v="1"/>
    <n v="0"/>
    <n v="0"/>
    <n v="0"/>
    <n v="0"/>
    <n v="0"/>
    <n v="0"/>
    <n v="0"/>
    <n v="0"/>
    <n v="0"/>
    <n v="0"/>
    <n v="0"/>
    <n v="0"/>
    <n v="0"/>
    <n v="0"/>
    <n v="0"/>
    <n v="0"/>
    <n v="0"/>
    <n v="0"/>
    <n v="0"/>
    <n v="0"/>
    <n v="0"/>
    <n v="42"/>
    <n v="0"/>
    <n v="169"/>
    <n v="260"/>
    <n v="443"/>
    <n v="31"/>
    <n v="1"/>
    <n v="2473"/>
    <n v="918"/>
    <n v="0"/>
    <n v="1"/>
    <n v="5"/>
    <n v="770"/>
    <n v="1451"/>
  </r>
  <r>
    <x v="2"/>
    <x v="16"/>
    <x v="77"/>
    <x v="2"/>
    <n v="52"/>
    <n v="0"/>
    <n v="0"/>
    <n v="0"/>
    <n v="0"/>
    <n v="34"/>
    <n v="0"/>
    <n v="0"/>
    <n v="5"/>
    <n v="1"/>
    <n v="0"/>
    <n v="0"/>
    <n v="1"/>
    <n v="352"/>
    <n v="154"/>
    <n v="0"/>
    <n v="0"/>
    <n v="50"/>
    <n v="384"/>
    <n v="199"/>
    <n v="0"/>
    <n v="1"/>
    <n v="83"/>
    <n v="622"/>
    <n v="355"/>
    <n v="1"/>
    <n v="3"/>
    <n v="123"/>
    <n v="44"/>
    <n v="22"/>
    <n v="0"/>
    <n v="0"/>
    <n v="11"/>
    <n v="1"/>
    <n v="1"/>
    <n v="0"/>
    <n v="0"/>
    <n v="0"/>
    <n v="0"/>
    <n v="0"/>
    <n v="0"/>
    <n v="0"/>
    <n v="0"/>
    <n v="0"/>
    <n v="0"/>
    <n v="0"/>
    <n v="0"/>
    <n v="0"/>
    <n v="0"/>
    <n v="0"/>
    <n v="0"/>
    <n v="0"/>
    <n v="0"/>
    <n v="0"/>
    <n v="0"/>
    <n v="0"/>
    <n v="42"/>
    <n v="0"/>
    <n v="171"/>
    <n v="263"/>
    <n v="440"/>
    <n v="31"/>
    <n v="1"/>
    <n v="2469"/>
    <n v="925"/>
    <n v="0"/>
    <n v="1"/>
    <n v="5"/>
    <n v="770"/>
    <n v="1447"/>
  </r>
  <r>
    <x v="2"/>
    <x v="16"/>
    <x v="77"/>
    <x v="2"/>
    <m/>
    <m/>
    <m/>
    <m/>
    <m/>
    <m/>
    <m/>
    <m/>
    <m/>
    <m/>
    <m/>
    <m/>
    <m/>
    <m/>
    <m/>
    <m/>
    <m/>
    <m/>
    <n v="1"/>
    <m/>
    <m/>
    <m/>
    <n v="1"/>
    <m/>
    <m/>
    <m/>
    <m/>
    <m/>
    <m/>
    <m/>
    <m/>
    <m/>
    <m/>
    <m/>
    <m/>
    <m/>
    <m/>
    <m/>
    <m/>
    <m/>
    <m/>
    <m/>
    <m/>
    <m/>
    <m/>
    <m/>
    <m/>
    <m/>
    <m/>
    <m/>
    <m/>
    <m/>
    <m/>
    <m/>
    <m/>
    <m/>
    <m/>
    <m/>
    <m/>
    <m/>
    <m/>
    <m/>
    <m/>
    <n v="2"/>
    <m/>
    <m/>
    <m/>
    <m/>
    <n v="2"/>
    <m/>
  </r>
  <r>
    <x v="2"/>
    <x v="14"/>
    <x v="78"/>
    <x v="0"/>
    <n v="116"/>
    <n v="6"/>
    <n v="5"/>
    <n v="0"/>
    <n v="0"/>
    <n v="77"/>
    <n v="9"/>
    <n v="9"/>
    <n v="1"/>
    <n v="6"/>
    <n v="4"/>
    <n v="0"/>
    <n v="1"/>
    <n v="518"/>
    <n v="433"/>
    <n v="22"/>
    <n v="12"/>
    <n v="15"/>
    <n v="1170"/>
    <n v="738"/>
    <n v="61"/>
    <n v="85"/>
    <n v="35"/>
    <n v="840"/>
    <n v="557"/>
    <n v="24"/>
    <n v="65"/>
    <n v="43"/>
    <n v="128"/>
    <n v="64"/>
    <n v="1"/>
    <n v="18"/>
    <n v="5"/>
    <n v="57"/>
    <n v="49"/>
    <n v="0"/>
    <n v="0"/>
    <n v="0"/>
    <n v="0"/>
    <n v="0"/>
    <n v="0"/>
    <n v="0"/>
    <n v="0"/>
    <n v="0"/>
    <n v="0"/>
    <n v="0"/>
    <n v="0"/>
    <n v="0"/>
    <n v="0"/>
    <n v="0"/>
    <n v="0"/>
    <n v="0"/>
    <n v="0"/>
    <n v="0"/>
    <n v="6"/>
    <n v="0"/>
    <n v="95"/>
    <n v="5"/>
    <n v="465"/>
    <n v="953"/>
    <n v="690"/>
    <n v="95"/>
    <n v="56"/>
    <n v="3642"/>
    <n v="1436"/>
    <n v="0"/>
    <n v="94"/>
    <n v="722"/>
    <n v="259"/>
    <n v="2378"/>
  </r>
  <r>
    <x v="2"/>
    <x v="14"/>
    <x v="78"/>
    <x v="1"/>
    <n v="116"/>
    <n v="6"/>
    <n v="5"/>
    <n v="0"/>
    <n v="0"/>
    <n v="78"/>
    <n v="9"/>
    <n v="9"/>
    <n v="1"/>
    <n v="6"/>
    <n v="4"/>
    <n v="0"/>
    <n v="1"/>
    <n v="519"/>
    <n v="435"/>
    <n v="22"/>
    <n v="12"/>
    <n v="15"/>
    <n v="1174"/>
    <n v="743"/>
    <n v="62"/>
    <n v="87"/>
    <n v="35"/>
    <n v="839"/>
    <n v="556"/>
    <n v="24"/>
    <n v="66"/>
    <n v="43"/>
    <n v="128"/>
    <n v="64"/>
    <n v="1"/>
    <n v="18"/>
    <n v="5"/>
    <n v="56"/>
    <n v="48"/>
    <n v="0"/>
    <n v="0"/>
    <n v="0"/>
    <n v="0"/>
    <n v="0"/>
    <n v="0"/>
    <n v="0"/>
    <n v="0"/>
    <n v="0"/>
    <n v="0"/>
    <n v="0"/>
    <n v="0"/>
    <n v="0"/>
    <n v="0"/>
    <n v="0"/>
    <n v="0"/>
    <n v="0"/>
    <n v="0"/>
    <n v="0"/>
    <n v="6"/>
    <n v="0"/>
    <n v="95"/>
    <n v="5"/>
    <n v="466"/>
    <n v="956"/>
    <n v="689"/>
    <n v="96"/>
    <n v="55"/>
    <n v="3631"/>
    <n v="1447"/>
    <n v="0"/>
    <n v="93"/>
    <n v="718"/>
    <n v="263"/>
    <n v="2378"/>
  </r>
  <r>
    <x v="2"/>
    <x v="14"/>
    <x v="78"/>
    <x v="2"/>
    <n v="116"/>
    <n v="5"/>
    <n v="4"/>
    <n v="0"/>
    <n v="0"/>
    <n v="78"/>
    <n v="9"/>
    <n v="9"/>
    <n v="1"/>
    <n v="6"/>
    <n v="4"/>
    <n v="0"/>
    <n v="1"/>
    <n v="518"/>
    <n v="434"/>
    <n v="22"/>
    <n v="12"/>
    <n v="15"/>
    <n v="1174"/>
    <n v="747"/>
    <n v="62"/>
    <n v="86"/>
    <n v="36"/>
    <n v="837"/>
    <n v="560"/>
    <n v="24"/>
    <n v="66"/>
    <n v="43"/>
    <n v="130"/>
    <n v="65"/>
    <n v="1"/>
    <n v="18"/>
    <n v="4"/>
    <n v="57"/>
    <n v="49"/>
    <n v="0"/>
    <n v="0"/>
    <n v="0"/>
    <n v="0"/>
    <n v="0"/>
    <n v="0"/>
    <n v="0"/>
    <n v="0"/>
    <n v="0"/>
    <n v="0"/>
    <n v="0"/>
    <n v="0"/>
    <n v="0"/>
    <n v="0"/>
    <n v="0"/>
    <n v="0"/>
    <n v="0"/>
    <n v="0"/>
    <n v="0"/>
    <n v="5"/>
    <n v="0"/>
    <n v="95"/>
    <n v="5"/>
    <n v="465"/>
    <n v="956"/>
    <n v="687"/>
    <n v="98"/>
    <n v="56"/>
    <n v="3622"/>
    <n v="1458"/>
    <n v="0"/>
    <n v="94"/>
    <n v="716"/>
    <n v="260"/>
    <n v="2378"/>
  </r>
  <r>
    <x v="2"/>
    <x v="16"/>
    <x v="79"/>
    <x v="0"/>
    <n v="121"/>
    <n v="5"/>
    <n v="5"/>
    <n v="0"/>
    <n v="0"/>
    <n v="84"/>
    <n v="3"/>
    <n v="6"/>
    <n v="1"/>
    <n v="2"/>
    <n v="1"/>
    <n v="1"/>
    <n v="0"/>
    <n v="637"/>
    <n v="539"/>
    <n v="29"/>
    <n v="19"/>
    <n v="5"/>
    <n v="966"/>
    <n v="641"/>
    <n v="38"/>
    <n v="59"/>
    <n v="22"/>
    <n v="891"/>
    <n v="588"/>
    <n v="16"/>
    <n v="89"/>
    <n v="35"/>
    <n v="121"/>
    <n v="59"/>
    <n v="5"/>
    <n v="12"/>
    <n v="3"/>
    <n v="58"/>
    <n v="48"/>
    <n v="2"/>
    <n v="0"/>
    <n v="0"/>
    <n v="0"/>
    <n v="0"/>
    <n v="0"/>
    <n v="0"/>
    <n v="0"/>
    <n v="0"/>
    <n v="0"/>
    <n v="0"/>
    <n v="1"/>
    <n v="0"/>
    <n v="0"/>
    <n v="0"/>
    <n v="0"/>
    <n v="0"/>
    <n v="0"/>
    <n v="0"/>
    <n v="5"/>
    <n v="0"/>
    <n v="104"/>
    <n v="1"/>
    <n v="578"/>
    <n v="826"/>
    <n v="730"/>
    <n v="89"/>
    <n v="55"/>
    <n v="3417"/>
    <n v="1467"/>
    <n v="0"/>
    <n v="106"/>
    <n v="608"/>
    <n v="247"/>
    <n v="2320"/>
  </r>
  <r>
    <x v="2"/>
    <x v="16"/>
    <x v="79"/>
    <x v="1"/>
    <n v="120"/>
    <n v="5"/>
    <n v="5"/>
    <n v="0"/>
    <n v="0"/>
    <n v="84"/>
    <n v="3"/>
    <n v="6"/>
    <n v="1"/>
    <n v="2"/>
    <n v="1"/>
    <n v="1"/>
    <n v="0"/>
    <n v="637"/>
    <n v="540"/>
    <n v="30"/>
    <n v="19"/>
    <n v="5"/>
    <n v="968"/>
    <n v="645"/>
    <n v="40"/>
    <n v="58"/>
    <n v="22"/>
    <n v="892"/>
    <n v="594"/>
    <n v="16"/>
    <n v="87"/>
    <n v="36"/>
    <n v="121"/>
    <n v="60"/>
    <n v="6"/>
    <n v="11"/>
    <n v="3"/>
    <n v="58"/>
    <n v="48"/>
    <n v="2"/>
    <n v="0"/>
    <n v="0"/>
    <n v="0"/>
    <n v="0"/>
    <n v="0"/>
    <n v="0"/>
    <n v="0"/>
    <n v="0"/>
    <n v="0"/>
    <n v="0"/>
    <n v="1"/>
    <n v="0"/>
    <n v="0"/>
    <n v="0"/>
    <n v="0"/>
    <n v="0"/>
    <n v="0"/>
    <n v="0"/>
    <n v="5"/>
    <n v="0"/>
    <n v="103"/>
    <n v="1"/>
    <n v="578"/>
    <n v="828"/>
    <n v="733"/>
    <n v="92"/>
    <n v="55"/>
    <n v="3422"/>
    <n v="1483"/>
    <n v="0"/>
    <n v="109"/>
    <n v="605"/>
    <n v="253"/>
    <n v="2328"/>
  </r>
  <r>
    <x v="2"/>
    <x v="16"/>
    <x v="79"/>
    <x v="2"/>
    <n v="119"/>
    <n v="5"/>
    <n v="5"/>
    <n v="0"/>
    <n v="0"/>
    <n v="83"/>
    <n v="3"/>
    <n v="6"/>
    <n v="1"/>
    <n v="2"/>
    <n v="1"/>
    <n v="1"/>
    <n v="0"/>
    <n v="639"/>
    <n v="542"/>
    <n v="30"/>
    <n v="19"/>
    <n v="5"/>
    <n v="965"/>
    <n v="645"/>
    <n v="40"/>
    <n v="58"/>
    <n v="22"/>
    <n v="890"/>
    <n v="595"/>
    <n v="16"/>
    <n v="87"/>
    <n v="37"/>
    <n v="123"/>
    <n v="61"/>
    <n v="6"/>
    <n v="11"/>
    <n v="3"/>
    <n v="58"/>
    <n v="49"/>
    <n v="2"/>
    <n v="0"/>
    <n v="0"/>
    <n v="0"/>
    <n v="0"/>
    <n v="0"/>
    <n v="0"/>
    <n v="0"/>
    <n v="0"/>
    <n v="0"/>
    <n v="0"/>
    <n v="1"/>
    <n v="0"/>
    <n v="0"/>
    <n v="0"/>
    <n v="0"/>
    <n v="0"/>
    <n v="0"/>
    <n v="0"/>
    <n v="5"/>
    <n v="0"/>
    <n v="103"/>
    <n v="1"/>
    <n v="580"/>
    <n v="825"/>
    <n v="729"/>
    <n v="94"/>
    <n v="55"/>
    <n v="3424"/>
    <n v="1490"/>
    <n v="0"/>
    <n v="110"/>
    <n v="600"/>
    <n v="259"/>
    <n v="2329"/>
  </r>
  <r>
    <x v="2"/>
    <x v="16"/>
    <x v="79"/>
    <x v="2"/>
    <m/>
    <m/>
    <m/>
    <m/>
    <m/>
    <m/>
    <m/>
    <m/>
    <m/>
    <m/>
    <m/>
    <m/>
    <m/>
    <m/>
    <m/>
    <m/>
    <m/>
    <m/>
    <n v="1"/>
    <m/>
    <m/>
    <m/>
    <m/>
    <m/>
    <m/>
    <m/>
    <m/>
    <m/>
    <m/>
    <m/>
    <m/>
    <m/>
    <m/>
    <m/>
    <m/>
    <m/>
    <m/>
    <m/>
    <m/>
    <m/>
    <m/>
    <m/>
    <m/>
    <m/>
    <m/>
    <m/>
    <m/>
    <m/>
    <m/>
    <m/>
    <m/>
    <m/>
    <m/>
    <m/>
    <m/>
    <m/>
    <m/>
    <m/>
    <m/>
    <n v="1"/>
    <m/>
    <m/>
    <m/>
    <m/>
    <m/>
    <m/>
    <m/>
    <m/>
    <m/>
    <m/>
  </r>
  <r>
    <x v="2"/>
    <x v="14"/>
    <x v="80"/>
    <x v="0"/>
    <n v="44"/>
    <n v="0"/>
    <n v="0"/>
    <n v="0"/>
    <n v="0"/>
    <n v="27"/>
    <n v="2"/>
    <n v="1"/>
    <n v="3"/>
    <n v="0"/>
    <n v="0"/>
    <n v="0"/>
    <n v="0"/>
    <n v="152"/>
    <n v="121"/>
    <n v="1"/>
    <n v="8"/>
    <n v="13"/>
    <n v="500"/>
    <n v="276"/>
    <n v="9"/>
    <n v="67"/>
    <n v="17"/>
    <n v="483"/>
    <n v="260"/>
    <n v="1"/>
    <n v="61"/>
    <n v="63"/>
    <n v="76"/>
    <n v="34"/>
    <n v="0"/>
    <n v="14"/>
    <n v="3"/>
    <n v="13"/>
    <n v="10"/>
    <n v="1"/>
    <n v="1"/>
    <n v="0"/>
    <n v="0"/>
    <n v="0"/>
    <n v="0"/>
    <n v="0"/>
    <n v="0"/>
    <n v="0"/>
    <n v="0"/>
    <n v="0"/>
    <n v="0"/>
    <n v="0"/>
    <n v="0"/>
    <n v="0"/>
    <n v="0"/>
    <n v="0"/>
    <n v="0"/>
    <n v="0"/>
    <n v="0"/>
    <n v="0"/>
    <n v="36"/>
    <n v="0"/>
    <n v="129"/>
    <n v="393"/>
    <n v="342"/>
    <n v="54"/>
    <n v="11"/>
    <n v="1996"/>
    <n v="607"/>
    <n v="0"/>
    <n v="7"/>
    <n v="507"/>
    <n v="282"/>
    <n v="1107"/>
  </r>
  <r>
    <x v="2"/>
    <x v="14"/>
    <x v="80"/>
    <x v="1"/>
    <n v="44"/>
    <n v="0"/>
    <n v="0"/>
    <n v="0"/>
    <n v="0"/>
    <n v="27"/>
    <n v="2"/>
    <n v="1"/>
    <n v="3"/>
    <n v="0"/>
    <n v="0"/>
    <n v="0"/>
    <n v="0"/>
    <n v="153"/>
    <n v="122"/>
    <n v="1"/>
    <n v="8"/>
    <n v="13"/>
    <n v="502"/>
    <n v="278"/>
    <n v="9"/>
    <n v="69"/>
    <n v="17"/>
    <n v="485"/>
    <n v="264"/>
    <n v="1"/>
    <n v="61"/>
    <n v="63"/>
    <n v="75"/>
    <n v="34"/>
    <n v="0"/>
    <n v="14"/>
    <n v="3"/>
    <n v="13"/>
    <n v="10"/>
    <n v="1"/>
    <n v="1"/>
    <n v="0"/>
    <n v="0"/>
    <n v="0"/>
    <n v="0"/>
    <n v="0"/>
    <n v="0"/>
    <n v="0"/>
    <n v="0"/>
    <n v="0"/>
    <n v="0"/>
    <n v="0"/>
    <n v="0"/>
    <n v="0"/>
    <n v="0"/>
    <n v="0"/>
    <n v="0"/>
    <n v="0"/>
    <n v="0"/>
    <n v="0"/>
    <n v="36"/>
    <n v="0"/>
    <n v="130"/>
    <n v="394"/>
    <n v="344"/>
    <n v="53"/>
    <n v="11"/>
    <n v="1994"/>
    <n v="618"/>
    <n v="0"/>
    <n v="7"/>
    <n v="503"/>
    <n v="280"/>
    <n v="1108"/>
  </r>
  <r>
    <x v="2"/>
    <x v="14"/>
    <x v="80"/>
    <x v="2"/>
    <n v="44"/>
    <n v="0"/>
    <n v="0"/>
    <n v="0"/>
    <n v="0"/>
    <n v="27"/>
    <n v="2"/>
    <n v="1"/>
    <n v="3"/>
    <n v="0"/>
    <n v="0"/>
    <n v="0"/>
    <n v="0"/>
    <n v="153"/>
    <n v="123"/>
    <n v="1"/>
    <n v="8"/>
    <n v="13"/>
    <n v="502"/>
    <n v="277"/>
    <n v="9"/>
    <n v="69"/>
    <n v="18"/>
    <n v="485"/>
    <n v="265"/>
    <n v="1"/>
    <n v="61"/>
    <n v="63"/>
    <n v="75"/>
    <n v="34"/>
    <n v="0"/>
    <n v="14"/>
    <n v="3"/>
    <n v="13"/>
    <n v="10"/>
    <n v="1"/>
    <n v="1"/>
    <n v="0"/>
    <n v="0"/>
    <n v="0"/>
    <n v="0"/>
    <n v="0"/>
    <n v="0"/>
    <n v="0"/>
    <n v="0"/>
    <n v="0"/>
    <n v="0"/>
    <n v="0"/>
    <n v="0"/>
    <n v="0"/>
    <n v="0"/>
    <n v="0"/>
    <n v="0"/>
    <n v="0"/>
    <n v="0"/>
    <n v="0"/>
    <n v="36"/>
    <n v="0"/>
    <n v="130"/>
    <n v="393"/>
    <n v="344"/>
    <n v="53"/>
    <n v="11"/>
    <n v="1998"/>
    <n v="623"/>
    <n v="0"/>
    <n v="7"/>
    <n v="502"/>
    <n v="284"/>
    <n v="1110"/>
  </r>
  <r>
    <x v="2"/>
    <x v="14"/>
    <x v="81"/>
    <x v="0"/>
    <n v="87"/>
    <n v="0"/>
    <n v="0"/>
    <n v="2"/>
    <n v="1"/>
    <n v="63"/>
    <n v="2"/>
    <n v="6"/>
    <n v="0"/>
    <n v="11"/>
    <n v="10"/>
    <n v="0"/>
    <n v="0"/>
    <n v="785"/>
    <n v="687"/>
    <n v="6"/>
    <n v="25"/>
    <n v="18"/>
    <n v="886"/>
    <n v="564"/>
    <n v="5"/>
    <n v="83"/>
    <n v="36"/>
    <n v="998"/>
    <n v="692"/>
    <n v="3"/>
    <n v="94"/>
    <n v="44"/>
    <n v="139"/>
    <n v="55"/>
    <n v="0"/>
    <n v="14"/>
    <n v="16"/>
    <n v="36"/>
    <n v="24"/>
    <n v="0"/>
    <n v="1"/>
    <n v="4"/>
    <n v="0"/>
    <n v="0"/>
    <n v="0"/>
    <n v="0"/>
    <n v="0"/>
    <n v="1"/>
    <n v="0"/>
    <n v="0"/>
    <n v="0"/>
    <n v="0"/>
    <n v="0"/>
    <n v="0"/>
    <n v="0"/>
    <n v="0"/>
    <n v="0"/>
    <n v="0"/>
    <n v="0"/>
    <n v="1"/>
    <n v="75"/>
    <n v="11"/>
    <n v="725"/>
    <n v="728"/>
    <n v="843"/>
    <n v="104"/>
    <n v="27"/>
    <n v="3756"/>
    <n v="1682"/>
    <n v="0"/>
    <n v="19"/>
    <n v="209"/>
    <n v="728"/>
    <n v="2656"/>
  </r>
  <r>
    <x v="2"/>
    <x v="14"/>
    <x v="81"/>
    <x v="1"/>
    <n v="86"/>
    <n v="0"/>
    <n v="0"/>
    <n v="2"/>
    <n v="1"/>
    <n v="63"/>
    <n v="2"/>
    <n v="5"/>
    <n v="0"/>
    <n v="11"/>
    <n v="10"/>
    <n v="0"/>
    <n v="0"/>
    <n v="787"/>
    <n v="690"/>
    <n v="6"/>
    <n v="27"/>
    <n v="18"/>
    <n v="890"/>
    <n v="566"/>
    <n v="5"/>
    <n v="83"/>
    <n v="38"/>
    <n v="997"/>
    <n v="696"/>
    <n v="3"/>
    <n v="93"/>
    <n v="45"/>
    <n v="139"/>
    <n v="56"/>
    <n v="0"/>
    <n v="14"/>
    <n v="16"/>
    <n v="36"/>
    <n v="24"/>
    <n v="0"/>
    <n v="1"/>
    <n v="4"/>
    <n v="0"/>
    <n v="0"/>
    <n v="0"/>
    <n v="0"/>
    <n v="0"/>
    <n v="1"/>
    <n v="0"/>
    <n v="0"/>
    <n v="0"/>
    <n v="0"/>
    <n v="0"/>
    <n v="0"/>
    <n v="0"/>
    <n v="0"/>
    <n v="0"/>
    <n v="0"/>
    <n v="0"/>
    <n v="1"/>
    <n v="75"/>
    <n v="11"/>
    <n v="725"/>
    <n v="731"/>
    <n v="842"/>
    <n v="105"/>
    <n v="27"/>
    <n v="3758"/>
    <n v="1705"/>
    <n v="0"/>
    <n v="20"/>
    <n v="210"/>
    <n v="725"/>
    <n v="2660"/>
  </r>
  <r>
    <x v="2"/>
    <x v="14"/>
    <x v="81"/>
    <x v="2"/>
    <n v="86"/>
    <n v="0"/>
    <n v="0"/>
    <n v="2"/>
    <n v="1"/>
    <n v="64"/>
    <n v="2"/>
    <n v="5"/>
    <n v="0"/>
    <n v="11"/>
    <n v="10"/>
    <n v="0"/>
    <n v="0"/>
    <n v="782"/>
    <n v="688"/>
    <n v="6"/>
    <n v="27"/>
    <n v="18"/>
    <n v="890"/>
    <n v="579"/>
    <n v="5"/>
    <n v="82"/>
    <n v="36"/>
    <n v="1000"/>
    <n v="696"/>
    <n v="3"/>
    <n v="91"/>
    <n v="48"/>
    <n v="138"/>
    <n v="58"/>
    <n v="0"/>
    <n v="14"/>
    <n v="16"/>
    <n v="37"/>
    <n v="24"/>
    <n v="0"/>
    <n v="1"/>
    <n v="4"/>
    <n v="0"/>
    <n v="0"/>
    <n v="0"/>
    <n v="0"/>
    <n v="0"/>
    <n v="1"/>
    <n v="0"/>
    <n v="0"/>
    <n v="0"/>
    <n v="0"/>
    <n v="0"/>
    <n v="0"/>
    <n v="0"/>
    <n v="0"/>
    <n v="0"/>
    <n v="0"/>
    <n v="0"/>
    <n v="1"/>
    <n v="75"/>
    <n v="11"/>
    <n v="720"/>
    <n v="735"/>
    <n v="843"/>
    <n v="104"/>
    <n v="28"/>
    <n v="3758"/>
    <n v="1713"/>
    <n v="0"/>
    <n v="22"/>
    <n v="208"/>
    <n v="737"/>
    <n v="2650"/>
  </r>
  <r>
    <x v="2"/>
    <x v="14"/>
    <x v="81"/>
    <x v="2"/>
    <m/>
    <m/>
    <m/>
    <m/>
    <m/>
    <m/>
    <m/>
    <m/>
    <m/>
    <m/>
    <m/>
    <m/>
    <m/>
    <m/>
    <m/>
    <m/>
    <m/>
    <m/>
    <n v="1"/>
    <m/>
    <n v="1"/>
    <m/>
    <m/>
    <m/>
    <m/>
    <m/>
    <m/>
    <m/>
    <m/>
    <m/>
    <m/>
    <m/>
    <m/>
    <m/>
    <m/>
    <m/>
    <m/>
    <m/>
    <m/>
    <m/>
    <m/>
    <m/>
    <m/>
    <m/>
    <m/>
    <m/>
    <m/>
    <m/>
    <m/>
    <m/>
    <m/>
    <m/>
    <m/>
    <m/>
    <m/>
    <m/>
    <m/>
    <m/>
    <m/>
    <m/>
    <m/>
    <m/>
    <m/>
    <m/>
    <m/>
    <m/>
    <m/>
    <m/>
    <m/>
    <m/>
  </r>
  <r>
    <x v="2"/>
    <x v="15"/>
    <x v="82"/>
    <x v="0"/>
    <n v="210"/>
    <n v="9"/>
    <n v="9"/>
    <n v="6"/>
    <n v="6"/>
    <n v="193"/>
    <n v="1"/>
    <n v="2"/>
    <n v="3"/>
    <n v="129"/>
    <n v="122"/>
    <n v="1"/>
    <n v="0"/>
    <n v="2172"/>
    <n v="2090"/>
    <n v="20"/>
    <n v="5"/>
    <n v="18"/>
    <n v="1314"/>
    <n v="1063"/>
    <n v="32"/>
    <n v="26"/>
    <n v="27"/>
    <n v="2193"/>
    <n v="1929"/>
    <n v="19"/>
    <n v="16"/>
    <n v="48"/>
    <n v="283"/>
    <n v="179"/>
    <n v="7"/>
    <n v="5"/>
    <n v="15"/>
    <n v="78"/>
    <n v="73"/>
    <n v="1"/>
    <n v="1"/>
    <n v="0"/>
    <n v="0"/>
    <n v="0"/>
    <n v="0"/>
    <n v="0"/>
    <n v="0"/>
    <n v="0"/>
    <n v="0"/>
    <n v="0"/>
    <n v="0"/>
    <n v="0"/>
    <n v="0"/>
    <n v="0"/>
    <n v="0"/>
    <n v="0"/>
    <n v="0"/>
    <n v="0"/>
    <n v="9"/>
    <n v="6"/>
    <n v="203"/>
    <n v="128"/>
    <n v="2125"/>
    <n v="1201"/>
    <n v="2092"/>
    <n v="243"/>
    <n v="76"/>
    <n v="7011"/>
    <n v="4959"/>
    <n v="0"/>
    <n v="116"/>
    <n v="43"/>
    <n v="511"/>
    <n v="6196"/>
  </r>
  <r>
    <x v="2"/>
    <x v="15"/>
    <x v="82"/>
    <x v="1"/>
    <n v="210"/>
    <n v="9"/>
    <n v="9"/>
    <n v="6"/>
    <n v="6"/>
    <n v="193"/>
    <n v="1"/>
    <n v="2"/>
    <n v="3"/>
    <n v="130"/>
    <n v="123"/>
    <n v="1"/>
    <n v="0"/>
    <n v="2177"/>
    <n v="2094"/>
    <n v="20"/>
    <n v="5"/>
    <n v="19"/>
    <n v="1317"/>
    <n v="1067"/>
    <n v="32"/>
    <n v="27"/>
    <n v="26"/>
    <n v="2200"/>
    <n v="1936"/>
    <n v="19"/>
    <n v="15"/>
    <n v="51"/>
    <n v="283"/>
    <n v="185"/>
    <n v="7"/>
    <n v="5"/>
    <n v="13"/>
    <n v="78"/>
    <n v="73"/>
    <n v="1"/>
    <n v="1"/>
    <n v="0"/>
    <n v="0"/>
    <n v="0"/>
    <n v="0"/>
    <n v="0"/>
    <n v="0"/>
    <n v="0"/>
    <n v="0"/>
    <n v="0"/>
    <n v="0"/>
    <n v="0"/>
    <n v="0"/>
    <n v="0"/>
    <n v="0"/>
    <n v="0"/>
    <n v="0"/>
    <n v="0"/>
    <n v="9"/>
    <n v="6"/>
    <n v="203"/>
    <n v="129"/>
    <n v="2129"/>
    <n v="1204"/>
    <n v="2097"/>
    <n v="246"/>
    <n v="76"/>
    <n v="7011"/>
    <n v="4999"/>
    <n v="0"/>
    <n v="117"/>
    <n v="41"/>
    <n v="502"/>
    <n v="6205"/>
  </r>
  <r>
    <x v="2"/>
    <x v="15"/>
    <x v="82"/>
    <x v="2"/>
    <n v="212"/>
    <n v="9"/>
    <n v="9"/>
    <n v="6"/>
    <n v="6"/>
    <n v="195"/>
    <n v="1"/>
    <n v="2"/>
    <n v="3"/>
    <n v="127"/>
    <n v="121"/>
    <n v="1"/>
    <n v="0"/>
    <n v="2182"/>
    <n v="2098"/>
    <n v="20"/>
    <n v="5"/>
    <n v="20"/>
    <n v="1317"/>
    <n v="1070"/>
    <n v="32"/>
    <n v="27"/>
    <n v="24"/>
    <n v="2203"/>
    <n v="1941"/>
    <n v="20"/>
    <n v="15"/>
    <n v="50"/>
    <n v="282"/>
    <n v="187"/>
    <n v="7"/>
    <n v="5"/>
    <n v="12"/>
    <n v="79"/>
    <n v="74"/>
    <n v="1"/>
    <n v="1"/>
    <n v="0"/>
    <n v="0"/>
    <n v="0"/>
    <n v="0"/>
    <n v="0"/>
    <n v="0"/>
    <n v="0"/>
    <n v="0"/>
    <n v="0"/>
    <n v="0"/>
    <n v="0"/>
    <n v="0"/>
    <n v="0"/>
    <n v="0"/>
    <n v="0"/>
    <n v="0"/>
    <n v="0"/>
    <n v="9"/>
    <n v="6"/>
    <n v="205"/>
    <n v="126"/>
    <n v="2133"/>
    <n v="1205"/>
    <n v="2100"/>
    <n v="247"/>
    <n v="77"/>
    <n v="7023"/>
    <n v="5038"/>
    <n v="0"/>
    <n v="120"/>
    <n v="41"/>
    <n v="501"/>
    <n v="6214"/>
  </r>
  <r>
    <x v="2"/>
    <x v="14"/>
    <x v="83"/>
    <x v="0"/>
    <n v="42"/>
    <n v="0"/>
    <n v="0"/>
    <n v="0"/>
    <n v="0"/>
    <n v="37"/>
    <n v="0"/>
    <n v="1"/>
    <n v="0"/>
    <n v="0"/>
    <n v="0"/>
    <n v="0"/>
    <n v="0"/>
    <n v="360"/>
    <n v="330"/>
    <n v="2"/>
    <n v="10"/>
    <n v="3"/>
    <n v="399"/>
    <n v="275"/>
    <n v="6"/>
    <n v="35"/>
    <n v="15"/>
    <n v="472"/>
    <n v="336"/>
    <n v="8"/>
    <n v="27"/>
    <n v="31"/>
    <n v="40"/>
    <n v="21"/>
    <n v="2"/>
    <n v="3"/>
    <n v="1"/>
    <n v="6"/>
    <n v="5"/>
    <n v="0"/>
    <n v="1"/>
    <n v="0"/>
    <n v="0"/>
    <n v="0"/>
    <n v="0"/>
    <n v="0"/>
    <n v="0"/>
    <n v="0"/>
    <n v="0"/>
    <n v="0"/>
    <n v="0"/>
    <n v="0"/>
    <n v="0"/>
    <n v="0"/>
    <n v="0"/>
    <n v="0"/>
    <n v="0"/>
    <n v="0"/>
    <n v="0"/>
    <n v="0"/>
    <n v="39"/>
    <n v="0"/>
    <n v="343"/>
    <n v="334"/>
    <n v="399"/>
    <n v="32"/>
    <n v="5"/>
    <n v="1528"/>
    <n v="721"/>
    <n v="0"/>
    <n v="24"/>
    <n v="121"/>
    <n v="226"/>
    <n v="1099"/>
  </r>
  <r>
    <x v="2"/>
    <x v="14"/>
    <x v="83"/>
    <x v="1"/>
    <n v="42"/>
    <n v="0"/>
    <n v="0"/>
    <n v="0"/>
    <n v="0"/>
    <n v="37"/>
    <n v="0"/>
    <n v="1"/>
    <n v="0"/>
    <n v="0"/>
    <n v="0"/>
    <n v="0"/>
    <n v="0"/>
    <n v="362"/>
    <n v="332"/>
    <n v="2"/>
    <n v="10"/>
    <n v="3"/>
    <n v="400"/>
    <n v="276"/>
    <n v="6"/>
    <n v="37"/>
    <n v="14"/>
    <n v="469"/>
    <n v="334"/>
    <n v="8"/>
    <n v="27"/>
    <n v="30"/>
    <n v="40"/>
    <n v="22"/>
    <n v="2"/>
    <n v="3"/>
    <n v="1"/>
    <n v="5"/>
    <n v="4"/>
    <n v="0"/>
    <n v="1"/>
    <n v="0"/>
    <n v="0"/>
    <n v="0"/>
    <n v="0"/>
    <n v="0"/>
    <n v="0"/>
    <n v="0"/>
    <n v="0"/>
    <n v="0"/>
    <n v="0"/>
    <n v="0"/>
    <n v="0"/>
    <n v="0"/>
    <n v="0"/>
    <n v="0"/>
    <n v="0"/>
    <n v="0"/>
    <n v="0"/>
    <n v="0"/>
    <n v="40"/>
    <n v="0"/>
    <n v="345"/>
    <n v="334"/>
    <n v="397"/>
    <n v="32"/>
    <n v="4"/>
    <n v="1524"/>
    <n v="729"/>
    <n v="0"/>
    <n v="24"/>
    <n v="121"/>
    <n v="222"/>
    <n v="1099"/>
  </r>
  <r>
    <x v="2"/>
    <x v="14"/>
    <x v="83"/>
    <x v="2"/>
    <n v="42"/>
    <n v="0"/>
    <n v="0"/>
    <n v="0"/>
    <n v="0"/>
    <n v="37"/>
    <n v="0"/>
    <n v="1"/>
    <n v="0"/>
    <n v="0"/>
    <n v="0"/>
    <n v="0"/>
    <n v="0"/>
    <n v="361"/>
    <n v="334"/>
    <n v="2"/>
    <n v="10"/>
    <n v="3"/>
    <n v="399"/>
    <n v="277"/>
    <n v="6"/>
    <n v="37"/>
    <n v="14"/>
    <n v="472"/>
    <n v="336"/>
    <n v="8"/>
    <n v="27"/>
    <n v="30"/>
    <n v="39"/>
    <n v="21"/>
    <n v="2"/>
    <n v="3"/>
    <n v="1"/>
    <n v="5"/>
    <n v="4"/>
    <n v="0"/>
    <n v="1"/>
    <n v="0"/>
    <n v="0"/>
    <n v="0"/>
    <n v="0"/>
    <n v="0"/>
    <n v="0"/>
    <n v="0"/>
    <n v="0"/>
    <n v="0"/>
    <n v="0"/>
    <n v="0"/>
    <n v="0"/>
    <n v="0"/>
    <n v="0"/>
    <n v="0"/>
    <n v="0"/>
    <n v="0"/>
    <n v="0"/>
    <n v="0"/>
    <n v="40"/>
    <n v="0"/>
    <n v="344"/>
    <n v="333"/>
    <n v="400"/>
    <n v="31"/>
    <n v="4"/>
    <n v="1527"/>
    <n v="736"/>
    <n v="0"/>
    <n v="24"/>
    <n v="122"/>
    <n v="221"/>
    <n v="1104"/>
  </r>
  <r>
    <x v="2"/>
    <x v="15"/>
    <x v="84"/>
    <x v="0"/>
    <n v="116"/>
    <n v="2"/>
    <n v="2"/>
    <n v="0"/>
    <n v="0"/>
    <n v="108"/>
    <n v="1"/>
    <n v="1"/>
    <n v="1"/>
    <n v="3"/>
    <n v="3"/>
    <n v="0"/>
    <n v="0"/>
    <n v="1032"/>
    <n v="974"/>
    <n v="14"/>
    <n v="7"/>
    <n v="18"/>
    <n v="790"/>
    <n v="635"/>
    <n v="20"/>
    <n v="24"/>
    <n v="13"/>
    <n v="1251"/>
    <n v="1026"/>
    <n v="17"/>
    <n v="22"/>
    <n v="71"/>
    <n v="123"/>
    <n v="79"/>
    <n v="3"/>
    <n v="2"/>
    <n v="6"/>
    <n v="55"/>
    <n v="52"/>
    <n v="2"/>
    <n v="0"/>
    <n v="0"/>
    <n v="0"/>
    <n v="0"/>
    <n v="0"/>
    <n v="0"/>
    <n v="0"/>
    <n v="0"/>
    <n v="0"/>
    <n v="0"/>
    <n v="0"/>
    <n v="0"/>
    <n v="0"/>
    <n v="0"/>
    <n v="0"/>
    <n v="1"/>
    <n v="0"/>
    <n v="0"/>
    <n v="2"/>
    <n v="0"/>
    <n v="112"/>
    <n v="3"/>
    <n v="990"/>
    <n v="720"/>
    <n v="1133"/>
    <n v="110"/>
    <n v="53"/>
    <n v="3787"/>
    <n v="2486"/>
    <n v="1"/>
    <n v="62"/>
    <n v="41"/>
    <n v="423"/>
    <n v="3191"/>
  </r>
  <r>
    <x v="2"/>
    <x v="15"/>
    <x v="84"/>
    <x v="1"/>
    <n v="116"/>
    <n v="2"/>
    <n v="2"/>
    <n v="0"/>
    <n v="0"/>
    <n v="108"/>
    <n v="1"/>
    <n v="1"/>
    <n v="1"/>
    <n v="2"/>
    <n v="2"/>
    <n v="0"/>
    <n v="0"/>
    <n v="1033"/>
    <n v="975"/>
    <n v="14"/>
    <n v="7"/>
    <n v="18"/>
    <n v="796"/>
    <n v="642"/>
    <n v="20"/>
    <n v="24"/>
    <n v="12"/>
    <n v="1251"/>
    <n v="1025"/>
    <n v="17"/>
    <n v="22"/>
    <n v="72"/>
    <n v="123"/>
    <n v="79"/>
    <n v="3"/>
    <n v="2"/>
    <n v="7"/>
    <n v="54"/>
    <n v="51"/>
    <n v="2"/>
    <n v="0"/>
    <n v="0"/>
    <n v="0"/>
    <n v="0"/>
    <n v="0"/>
    <n v="0"/>
    <n v="0"/>
    <n v="0"/>
    <n v="0"/>
    <n v="0"/>
    <n v="0"/>
    <n v="0"/>
    <n v="0"/>
    <n v="0"/>
    <n v="0"/>
    <n v="1"/>
    <n v="0"/>
    <n v="0"/>
    <n v="2"/>
    <n v="0"/>
    <n v="112"/>
    <n v="2"/>
    <n v="991"/>
    <n v="727"/>
    <n v="1132"/>
    <n v="109"/>
    <n v="52"/>
    <n v="3782"/>
    <n v="2499"/>
    <n v="1"/>
    <n v="62"/>
    <n v="41"/>
    <n v="420"/>
    <n v="3188"/>
  </r>
  <r>
    <x v="2"/>
    <x v="15"/>
    <x v="84"/>
    <x v="2"/>
    <n v="116"/>
    <n v="2"/>
    <n v="2"/>
    <n v="0"/>
    <n v="0"/>
    <n v="108"/>
    <n v="1"/>
    <n v="1"/>
    <n v="1"/>
    <n v="2"/>
    <n v="2"/>
    <n v="0"/>
    <n v="0"/>
    <n v="1036"/>
    <n v="978"/>
    <n v="14"/>
    <n v="8"/>
    <n v="17"/>
    <n v="792"/>
    <n v="639"/>
    <n v="20"/>
    <n v="23"/>
    <n v="12"/>
    <n v="1252"/>
    <n v="1026"/>
    <n v="17"/>
    <n v="24"/>
    <n v="70"/>
    <n v="125"/>
    <n v="81"/>
    <n v="3"/>
    <n v="2"/>
    <n v="7"/>
    <n v="54"/>
    <n v="51"/>
    <n v="2"/>
    <n v="0"/>
    <n v="0"/>
    <n v="0"/>
    <n v="0"/>
    <n v="0"/>
    <n v="0"/>
    <n v="0"/>
    <n v="0"/>
    <n v="0"/>
    <n v="0"/>
    <n v="0"/>
    <n v="0"/>
    <n v="0"/>
    <n v="0"/>
    <n v="0"/>
    <n v="1"/>
    <n v="0"/>
    <n v="0"/>
    <n v="2"/>
    <n v="0"/>
    <n v="112"/>
    <n v="2"/>
    <n v="994"/>
    <n v="723"/>
    <n v="1133"/>
    <n v="111"/>
    <n v="52"/>
    <n v="3794"/>
    <n v="2526"/>
    <n v="1"/>
    <n v="62"/>
    <n v="44"/>
    <n v="418"/>
    <n v="3200"/>
  </r>
  <r>
    <x v="2"/>
    <x v="15"/>
    <x v="85"/>
    <x v="0"/>
    <n v="47"/>
    <n v="2"/>
    <n v="2"/>
    <n v="2"/>
    <n v="2"/>
    <n v="41"/>
    <n v="0"/>
    <n v="0"/>
    <n v="0"/>
    <n v="28"/>
    <n v="23"/>
    <n v="1"/>
    <n v="0"/>
    <n v="372"/>
    <n v="353"/>
    <n v="7"/>
    <n v="0"/>
    <n v="0"/>
    <n v="424"/>
    <n v="276"/>
    <n v="31"/>
    <n v="5"/>
    <n v="9"/>
    <n v="446"/>
    <n v="279"/>
    <n v="22"/>
    <n v="9"/>
    <n v="35"/>
    <n v="38"/>
    <n v="16"/>
    <n v="2"/>
    <n v="5"/>
    <n v="3"/>
    <n v="35"/>
    <n v="34"/>
    <n v="0"/>
    <n v="0"/>
    <n v="0"/>
    <n v="0"/>
    <n v="0"/>
    <n v="0"/>
    <n v="0"/>
    <n v="0"/>
    <n v="0"/>
    <n v="0"/>
    <n v="0"/>
    <n v="0"/>
    <n v="0"/>
    <n v="0"/>
    <n v="0"/>
    <n v="0"/>
    <n v="0"/>
    <n v="0"/>
    <n v="0"/>
    <n v="2"/>
    <n v="2"/>
    <n v="46"/>
    <n v="27"/>
    <n v="364"/>
    <n v="369"/>
    <n v="371"/>
    <n v="25"/>
    <n v="35"/>
    <n v="1781"/>
    <n v="755"/>
    <n v="0"/>
    <n v="72"/>
    <n v="35"/>
    <n v="354"/>
    <n v="1234"/>
  </r>
  <r>
    <x v="2"/>
    <x v="15"/>
    <x v="85"/>
    <x v="1"/>
    <n v="47"/>
    <n v="2"/>
    <n v="2"/>
    <n v="2"/>
    <n v="2"/>
    <n v="41"/>
    <n v="0"/>
    <n v="0"/>
    <n v="0"/>
    <n v="29"/>
    <n v="24"/>
    <n v="1"/>
    <n v="0"/>
    <n v="372"/>
    <n v="353"/>
    <n v="7"/>
    <n v="0"/>
    <n v="0"/>
    <n v="424"/>
    <n v="276"/>
    <n v="31"/>
    <n v="5"/>
    <n v="9"/>
    <n v="447"/>
    <n v="280"/>
    <n v="22"/>
    <n v="9"/>
    <n v="35"/>
    <n v="38"/>
    <n v="16"/>
    <n v="2"/>
    <n v="5"/>
    <n v="2"/>
    <n v="35"/>
    <n v="34"/>
    <n v="0"/>
    <n v="0"/>
    <n v="0"/>
    <n v="0"/>
    <n v="0"/>
    <n v="0"/>
    <n v="0"/>
    <n v="0"/>
    <n v="0"/>
    <n v="0"/>
    <n v="0"/>
    <n v="0"/>
    <n v="0"/>
    <n v="0"/>
    <n v="0"/>
    <n v="0"/>
    <n v="0"/>
    <n v="0"/>
    <n v="0"/>
    <n v="2"/>
    <n v="2"/>
    <n v="46"/>
    <n v="28"/>
    <n v="364"/>
    <n v="368"/>
    <n v="372"/>
    <n v="25"/>
    <n v="35"/>
    <n v="1785"/>
    <n v="766"/>
    <n v="0"/>
    <n v="72"/>
    <n v="36"/>
    <n v="350"/>
    <n v="1245"/>
  </r>
  <r>
    <x v="2"/>
    <x v="15"/>
    <x v="85"/>
    <x v="2"/>
    <n v="47"/>
    <n v="2"/>
    <n v="2"/>
    <n v="2"/>
    <n v="2"/>
    <n v="41"/>
    <n v="0"/>
    <n v="0"/>
    <n v="1"/>
    <n v="29"/>
    <n v="24"/>
    <n v="1"/>
    <n v="0"/>
    <n v="372"/>
    <n v="352"/>
    <n v="7"/>
    <n v="0"/>
    <n v="0"/>
    <n v="422"/>
    <n v="277"/>
    <n v="30"/>
    <n v="5"/>
    <n v="8"/>
    <n v="448"/>
    <n v="282"/>
    <n v="22"/>
    <n v="9"/>
    <n v="35"/>
    <n v="39"/>
    <n v="17"/>
    <n v="2"/>
    <n v="5"/>
    <n v="2"/>
    <n v="35"/>
    <n v="34"/>
    <n v="0"/>
    <n v="0"/>
    <n v="0"/>
    <n v="0"/>
    <n v="0"/>
    <n v="0"/>
    <n v="0"/>
    <n v="0"/>
    <n v="0"/>
    <n v="0"/>
    <n v="0"/>
    <n v="0"/>
    <n v="0"/>
    <n v="0"/>
    <n v="0"/>
    <n v="0"/>
    <n v="0"/>
    <n v="0"/>
    <n v="0"/>
    <n v="2"/>
    <n v="2"/>
    <n v="45"/>
    <n v="28"/>
    <n v="363"/>
    <n v="366"/>
    <n v="374"/>
    <n v="26"/>
    <n v="35"/>
    <n v="1784"/>
    <n v="772"/>
    <n v="0"/>
    <n v="71"/>
    <n v="35"/>
    <n v="349"/>
    <n v="1245"/>
  </r>
  <r>
    <x v="2"/>
    <x v="14"/>
    <x v="86"/>
    <x v="0"/>
    <n v="111"/>
    <n v="5"/>
    <n v="4"/>
    <n v="2"/>
    <n v="1"/>
    <n v="81"/>
    <n v="4"/>
    <n v="5"/>
    <n v="1"/>
    <n v="18"/>
    <n v="16"/>
    <n v="0"/>
    <n v="1"/>
    <n v="661"/>
    <n v="562"/>
    <n v="20"/>
    <n v="16"/>
    <n v="14"/>
    <n v="1066"/>
    <n v="667"/>
    <n v="26"/>
    <n v="79"/>
    <n v="37"/>
    <n v="974"/>
    <n v="655"/>
    <n v="11"/>
    <n v="63"/>
    <n v="56"/>
    <n v="132"/>
    <n v="55"/>
    <n v="0"/>
    <n v="14"/>
    <n v="19"/>
    <n v="89"/>
    <n v="81"/>
    <n v="2"/>
    <n v="0"/>
    <n v="0"/>
    <n v="0"/>
    <n v="0"/>
    <n v="0"/>
    <n v="0"/>
    <n v="0"/>
    <n v="0"/>
    <n v="0"/>
    <n v="0"/>
    <n v="0"/>
    <n v="0"/>
    <n v="0"/>
    <n v="0"/>
    <n v="0"/>
    <n v="0"/>
    <n v="0"/>
    <n v="0"/>
    <n v="5"/>
    <n v="1"/>
    <n v="98"/>
    <n v="17"/>
    <n v="607"/>
    <n v="886"/>
    <n v="828"/>
    <n v="96"/>
    <n v="87"/>
    <n v="3662"/>
    <n v="1501"/>
    <n v="0"/>
    <n v="61"/>
    <n v="460"/>
    <n v="518"/>
    <n v="2458"/>
  </r>
  <r>
    <x v="2"/>
    <x v="14"/>
    <x v="86"/>
    <x v="1"/>
    <n v="110"/>
    <n v="4"/>
    <n v="4"/>
    <n v="2"/>
    <n v="1"/>
    <n v="81"/>
    <n v="4"/>
    <n v="5"/>
    <n v="1"/>
    <n v="18"/>
    <n v="16"/>
    <n v="0"/>
    <n v="1"/>
    <n v="660"/>
    <n v="562"/>
    <n v="20"/>
    <n v="16"/>
    <n v="13"/>
    <n v="1066"/>
    <n v="673"/>
    <n v="26"/>
    <n v="78"/>
    <n v="38"/>
    <n v="976"/>
    <n v="660"/>
    <n v="11"/>
    <n v="63"/>
    <n v="57"/>
    <n v="132"/>
    <n v="56"/>
    <n v="0"/>
    <n v="14"/>
    <n v="19"/>
    <n v="89"/>
    <n v="81"/>
    <n v="2"/>
    <n v="0"/>
    <n v="0"/>
    <n v="0"/>
    <n v="0"/>
    <n v="0"/>
    <n v="0"/>
    <n v="0"/>
    <n v="0"/>
    <n v="0"/>
    <n v="0"/>
    <n v="0"/>
    <n v="0"/>
    <n v="0"/>
    <n v="0"/>
    <n v="0"/>
    <n v="0"/>
    <n v="0"/>
    <n v="0"/>
    <n v="4"/>
    <n v="1"/>
    <n v="97"/>
    <n v="17"/>
    <n v="607"/>
    <n v="886"/>
    <n v="829"/>
    <n v="96"/>
    <n v="87"/>
    <n v="3670"/>
    <n v="1527"/>
    <n v="0"/>
    <n v="60"/>
    <n v="460"/>
    <n v="519"/>
    <n v="2468"/>
  </r>
  <r>
    <x v="2"/>
    <x v="14"/>
    <x v="86"/>
    <x v="2"/>
    <n v="110"/>
    <n v="4"/>
    <n v="4"/>
    <n v="2"/>
    <n v="1"/>
    <n v="81"/>
    <n v="4"/>
    <n v="5"/>
    <n v="1"/>
    <n v="19"/>
    <n v="17"/>
    <n v="0"/>
    <n v="1"/>
    <n v="662"/>
    <n v="563"/>
    <n v="20"/>
    <n v="18"/>
    <n v="13"/>
    <n v="1060"/>
    <n v="674"/>
    <n v="26"/>
    <n v="74"/>
    <n v="38"/>
    <n v="972"/>
    <n v="662"/>
    <n v="11"/>
    <n v="62"/>
    <n v="57"/>
    <n v="132"/>
    <n v="56"/>
    <n v="0"/>
    <n v="14"/>
    <n v="19"/>
    <n v="88"/>
    <n v="80"/>
    <n v="2"/>
    <n v="0"/>
    <n v="0"/>
    <n v="0"/>
    <n v="0"/>
    <n v="0"/>
    <n v="0"/>
    <n v="0"/>
    <n v="0"/>
    <n v="0"/>
    <n v="0"/>
    <n v="0"/>
    <n v="0"/>
    <n v="0"/>
    <n v="0"/>
    <n v="0"/>
    <n v="0"/>
    <n v="0"/>
    <n v="0"/>
    <n v="4"/>
    <n v="1"/>
    <n v="97"/>
    <n v="18"/>
    <n v="607"/>
    <n v="884"/>
    <n v="826"/>
    <n v="96"/>
    <n v="86"/>
    <n v="3664"/>
    <n v="1536"/>
    <n v="0"/>
    <n v="60"/>
    <n v="462"/>
    <n v="521"/>
    <n v="2465"/>
  </r>
  <r>
    <x v="2"/>
    <x v="16"/>
    <x v="87"/>
    <x v="0"/>
    <n v="51"/>
    <n v="0"/>
    <n v="0"/>
    <n v="0"/>
    <n v="0"/>
    <n v="42"/>
    <n v="2"/>
    <n v="3"/>
    <n v="0"/>
    <n v="3"/>
    <n v="3"/>
    <n v="0"/>
    <n v="0"/>
    <n v="489"/>
    <n v="416"/>
    <n v="5"/>
    <n v="12"/>
    <n v="31"/>
    <n v="500"/>
    <n v="336"/>
    <n v="8"/>
    <n v="41"/>
    <n v="26"/>
    <n v="569"/>
    <n v="382"/>
    <n v="7"/>
    <n v="73"/>
    <n v="30"/>
    <n v="61"/>
    <n v="29"/>
    <n v="1"/>
    <n v="9"/>
    <n v="4"/>
    <n v="18"/>
    <n v="16"/>
    <n v="0"/>
    <n v="0"/>
    <n v="1"/>
    <n v="0"/>
    <n v="0"/>
    <n v="0"/>
    <n v="0"/>
    <n v="0"/>
    <n v="0"/>
    <n v="0"/>
    <n v="0"/>
    <n v="0"/>
    <n v="0"/>
    <n v="0"/>
    <n v="0"/>
    <n v="0"/>
    <n v="0"/>
    <n v="0"/>
    <n v="0"/>
    <n v="0"/>
    <n v="0"/>
    <n v="46"/>
    <n v="3"/>
    <n v="439"/>
    <n v="404"/>
    <n v="450"/>
    <n v="44"/>
    <n v="17"/>
    <n v="2016"/>
    <n v="955"/>
    <n v="0"/>
    <n v="16"/>
    <n v="256"/>
    <n v="263"/>
    <n v="1397"/>
  </r>
  <r>
    <x v="2"/>
    <x v="16"/>
    <x v="87"/>
    <x v="1"/>
    <n v="53"/>
    <n v="0"/>
    <n v="0"/>
    <n v="0"/>
    <n v="0"/>
    <n v="43"/>
    <n v="2"/>
    <n v="3"/>
    <n v="1"/>
    <n v="2"/>
    <n v="2"/>
    <n v="0"/>
    <n v="0"/>
    <n v="487"/>
    <n v="417"/>
    <n v="5"/>
    <n v="12"/>
    <n v="30"/>
    <n v="498"/>
    <n v="336"/>
    <n v="8"/>
    <n v="41"/>
    <n v="27"/>
    <n v="571"/>
    <n v="383"/>
    <n v="7"/>
    <n v="72"/>
    <n v="33"/>
    <n v="61"/>
    <n v="30"/>
    <n v="1"/>
    <n v="8"/>
    <n v="4"/>
    <n v="19"/>
    <n v="17"/>
    <n v="0"/>
    <n v="0"/>
    <n v="1"/>
    <n v="0"/>
    <n v="0"/>
    <n v="0"/>
    <n v="0"/>
    <n v="0"/>
    <n v="0"/>
    <n v="0"/>
    <n v="0"/>
    <n v="0"/>
    <n v="0"/>
    <n v="0"/>
    <n v="0"/>
    <n v="0"/>
    <n v="0"/>
    <n v="0"/>
    <n v="0"/>
    <n v="0"/>
    <n v="0"/>
    <n v="47"/>
    <n v="2"/>
    <n v="439"/>
    <n v="401"/>
    <n v="450"/>
    <n v="44"/>
    <n v="18"/>
    <n v="2020"/>
    <n v="972"/>
    <n v="0"/>
    <n v="16"/>
    <n v="256"/>
    <n v="266"/>
    <n v="1399"/>
  </r>
  <r>
    <x v="2"/>
    <x v="16"/>
    <x v="87"/>
    <x v="2"/>
    <n v="53"/>
    <n v="1"/>
    <n v="1"/>
    <n v="0"/>
    <n v="0"/>
    <n v="43"/>
    <n v="2"/>
    <n v="3"/>
    <n v="1"/>
    <n v="2"/>
    <n v="2"/>
    <n v="0"/>
    <n v="0"/>
    <n v="486"/>
    <n v="416"/>
    <n v="5"/>
    <n v="12"/>
    <n v="30"/>
    <n v="495"/>
    <n v="333"/>
    <n v="8"/>
    <n v="41"/>
    <n v="27"/>
    <n v="570"/>
    <n v="387"/>
    <n v="7"/>
    <n v="71"/>
    <n v="32"/>
    <n v="62"/>
    <n v="30"/>
    <n v="1"/>
    <n v="8"/>
    <n v="4"/>
    <n v="18"/>
    <n v="16"/>
    <n v="0"/>
    <n v="0"/>
    <n v="1"/>
    <n v="0"/>
    <n v="0"/>
    <n v="0"/>
    <n v="0"/>
    <n v="0"/>
    <n v="0"/>
    <n v="0"/>
    <n v="0"/>
    <n v="0"/>
    <n v="0"/>
    <n v="0"/>
    <n v="0"/>
    <n v="0"/>
    <n v="0"/>
    <n v="0"/>
    <n v="0"/>
    <n v="1"/>
    <n v="0"/>
    <n v="47"/>
    <n v="2"/>
    <n v="438"/>
    <n v="398"/>
    <n v="451"/>
    <n v="44"/>
    <n v="17"/>
    <n v="2014"/>
    <n v="979"/>
    <n v="0"/>
    <n v="17"/>
    <n v="255"/>
    <n v="265"/>
    <n v="1397"/>
  </r>
  <r>
    <x v="2"/>
    <x v="15"/>
    <x v="88"/>
    <x v="0"/>
    <n v="133"/>
    <n v="2"/>
    <n v="2"/>
    <n v="0"/>
    <n v="0"/>
    <n v="113"/>
    <n v="2"/>
    <n v="1"/>
    <n v="3"/>
    <n v="49"/>
    <n v="48"/>
    <n v="0"/>
    <n v="0"/>
    <n v="820"/>
    <n v="760"/>
    <n v="20"/>
    <n v="3"/>
    <n v="2"/>
    <n v="1024"/>
    <n v="729"/>
    <n v="64"/>
    <n v="19"/>
    <n v="44"/>
    <n v="1384"/>
    <n v="1056"/>
    <n v="23"/>
    <n v="67"/>
    <n v="50"/>
    <n v="189"/>
    <n v="104"/>
    <n v="6"/>
    <n v="3"/>
    <n v="14"/>
    <n v="82"/>
    <n v="76"/>
    <n v="2"/>
    <n v="0"/>
    <n v="0"/>
    <n v="0"/>
    <n v="0"/>
    <n v="0"/>
    <n v="0"/>
    <n v="0"/>
    <n v="0"/>
    <n v="0"/>
    <n v="0"/>
    <n v="0"/>
    <n v="0"/>
    <n v="0"/>
    <n v="0"/>
    <n v="0"/>
    <n v="0"/>
    <n v="0"/>
    <n v="0"/>
    <n v="2"/>
    <n v="0"/>
    <n v="124"/>
    <n v="49"/>
    <n v="782"/>
    <n v="869"/>
    <n v="1219"/>
    <n v="161"/>
    <n v="78"/>
    <n v="5381"/>
    <n v="2901"/>
    <n v="0"/>
    <n v="103"/>
    <n v="105"/>
    <n v="814"/>
    <n v="4175"/>
  </r>
  <r>
    <x v="2"/>
    <x v="15"/>
    <x v="88"/>
    <x v="1"/>
    <n v="132"/>
    <n v="2"/>
    <n v="2"/>
    <n v="0"/>
    <n v="0"/>
    <n v="112"/>
    <n v="2"/>
    <n v="1"/>
    <n v="3"/>
    <n v="50"/>
    <n v="49"/>
    <n v="0"/>
    <n v="0"/>
    <n v="822"/>
    <n v="762"/>
    <n v="20"/>
    <n v="3"/>
    <n v="2"/>
    <n v="1028"/>
    <n v="733"/>
    <n v="64"/>
    <n v="19"/>
    <n v="46"/>
    <n v="1388"/>
    <n v="1059"/>
    <n v="23"/>
    <n v="67"/>
    <n v="51"/>
    <n v="189"/>
    <n v="104"/>
    <n v="7"/>
    <n v="3"/>
    <n v="14"/>
    <n v="82"/>
    <n v="76"/>
    <n v="2"/>
    <n v="0"/>
    <n v="0"/>
    <n v="0"/>
    <n v="0"/>
    <n v="0"/>
    <n v="0"/>
    <n v="0"/>
    <n v="0"/>
    <n v="0"/>
    <n v="0"/>
    <n v="0"/>
    <n v="0"/>
    <n v="0"/>
    <n v="0"/>
    <n v="0"/>
    <n v="0"/>
    <n v="0"/>
    <n v="0"/>
    <n v="2"/>
    <n v="0"/>
    <n v="123"/>
    <n v="50"/>
    <n v="784"/>
    <n v="870"/>
    <n v="1225"/>
    <n v="161"/>
    <n v="78"/>
    <n v="5382"/>
    <n v="2918"/>
    <n v="0"/>
    <n v="106"/>
    <n v="107"/>
    <n v="809"/>
    <n v="4178"/>
  </r>
  <r>
    <x v="2"/>
    <x v="15"/>
    <x v="88"/>
    <x v="2"/>
    <n v="133"/>
    <n v="2"/>
    <n v="2"/>
    <n v="0"/>
    <n v="0"/>
    <n v="113"/>
    <n v="2"/>
    <n v="1"/>
    <n v="3"/>
    <n v="50"/>
    <n v="49"/>
    <n v="0"/>
    <n v="0"/>
    <n v="823"/>
    <n v="764"/>
    <n v="20"/>
    <n v="3"/>
    <n v="2"/>
    <n v="1031"/>
    <n v="739"/>
    <n v="65"/>
    <n v="19"/>
    <n v="45"/>
    <n v="1391"/>
    <n v="1063"/>
    <n v="23"/>
    <n v="67"/>
    <n v="55"/>
    <n v="190"/>
    <n v="105"/>
    <n v="7"/>
    <n v="3"/>
    <n v="14"/>
    <n v="81"/>
    <n v="75"/>
    <n v="2"/>
    <n v="0"/>
    <n v="0"/>
    <n v="0"/>
    <n v="0"/>
    <n v="0"/>
    <n v="0"/>
    <n v="0"/>
    <n v="0"/>
    <n v="0"/>
    <n v="0"/>
    <n v="0"/>
    <n v="0"/>
    <n v="0"/>
    <n v="0"/>
    <n v="0"/>
    <n v="0"/>
    <n v="0"/>
    <n v="0"/>
    <n v="2"/>
    <n v="0"/>
    <n v="124"/>
    <n v="50"/>
    <n v="785"/>
    <n v="873"/>
    <n v="1224"/>
    <n v="162"/>
    <n v="77"/>
    <n v="5391"/>
    <n v="2942"/>
    <n v="0"/>
    <n v="108"/>
    <n v="108"/>
    <n v="809"/>
    <n v="4179"/>
  </r>
  <r>
    <x v="2"/>
    <x v="15"/>
    <x v="88"/>
    <x v="2"/>
    <m/>
    <m/>
    <m/>
    <m/>
    <m/>
    <m/>
    <m/>
    <m/>
    <m/>
    <m/>
    <m/>
    <m/>
    <m/>
    <n v="2"/>
    <n v="1"/>
    <m/>
    <m/>
    <m/>
    <m/>
    <m/>
    <m/>
    <m/>
    <m/>
    <m/>
    <m/>
    <m/>
    <m/>
    <m/>
    <m/>
    <m/>
    <m/>
    <m/>
    <m/>
    <m/>
    <m/>
    <m/>
    <m/>
    <m/>
    <m/>
    <m/>
    <m/>
    <m/>
    <m/>
    <m/>
    <m/>
    <m/>
    <m/>
    <m/>
    <m/>
    <m/>
    <m/>
    <m/>
    <m/>
    <m/>
    <m/>
    <m/>
    <m/>
    <m/>
    <n v="2"/>
    <m/>
    <m/>
    <m/>
    <m/>
    <n v="1"/>
    <m/>
    <m/>
    <m/>
    <m/>
    <n v="1"/>
    <m/>
  </r>
  <r>
    <x v="2"/>
    <x v="14"/>
    <x v="89"/>
    <x v="0"/>
    <n v="41"/>
    <n v="0"/>
    <n v="0"/>
    <n v="0"/>
    <n v="0"/>
    <n v="29"/>
    <n v="1"/>
    <n v="2"/>
    <n v="4"/>
    <n v="0"/>
    <n v="0"/>
    <n v="0"/>
    <n v="0"/>
    <n v="268"/>
    <n v="228"/>
    <n v="6"/>
    <n v="12"/>
    <n v="7"/>
    <n v="544"/>
    <n v="327"/>
    <n v="5"/>
    <n v="67"/>
    <n v="16"/>
    <n v="453"/>
    <n v="275"/>
    <n v="3"/>
    <n v="56"/>
    <n v="24"/>
    <n v="66"/>
    <n v="25"/>
    <n v="0"/>
    <n v="9"/>
    <n v="9"/>
    <n v="12"/>
    <n v="7"/>
    <n v="0"/>
    <n v="1"/>
    <n v="1"/>
    <n v="0"/>
    <n v="0"/>
    <n v="0"/>
    <n v="0"/>
    <n v="0"/>
    <n v="0"/>
    <n v="0"/>
    <n v="0"/>
    <n v="0"/>
    <n v="0"/>
    <n v="0"/>
    <n v="0"/>
    <n v="0"/>
    <n v="0"/>
    <n v="0"/>
    <n v="0"/>
    <n v="0"/>
    <n v="0"/>
    <n v="34"/>
    <n v="0"/>
    <n v="240"/>
    <n v="433"/>
    <n v="359"/>
    <n v="41"/>
    <n v="10"/>
    <n v="1845"/>
    <n v="689"/>
    <n v="0"/>
    <n v="8"/>
    <n v="329"/>
    <n v="241"/>
    <n v="1169"/>
  </r>
  <r>
    <x v="2"/>
    <x v="14"/>
    <x v="89"/>
    <x v="1"/>
    <n v="41"/>
    <n v="0"/>
    <n v="0"/>
    <n v="0"/>
    <n v="0"/>
    <n v="29"/>
    <n v="1"/>
    <n v="2"/>
    <n v="4"/>
    <n v="0"/>
    <n v="0"/>
    <n v="0"/>
    <n v="0"/>
    <n v="268"/>
    <n v="229"/>
    <n v="6"/>
    <n v="12"/>
    <n v="7"/>
    <n v="544"/>
    <n v="328"/>
    <n v="5"/>
    <n v="66"/>
    <n v="16"/>
    <n v="453"/>
    <n v="277"/>
    <n v="3"/>
    <n v="56"/>
    <n v="24"/>
    <n v="67"/>
    <n v="25"/>
    <n v="0"/>
    <n v="9"/>
    <n v="10"/>
    <n v="12"/>
    <n v="7"/>
    <n v="0"/>
    <n v="1"/>
    <n v="1"/>
    <n v="0"/>
    <n v="0"/>
    <n v="0"/>
    <n v="0"/>
    <n v="0"/>
    <n v="0"/>
    <n v="0"/>
    <n v="0"/>
    <n v="0"/>
    <n v="0"/>
    <n v="0"/>
    <n v="0"/>
    <n v="0"/>
    <n v="0"/>
    <n v="0"/>
    <n v="0"/>
    <n v="0"/>
    <n v="0"/>
    <n v="34"/>
    <n v="0"/>
    <n v="240"/>
    <n v="436"/>
    <n v="359"/>
    <n v="41"/>
    <n v="10"/>
    <n v="1857"/>
    <n v="700"/>
    <n v="0"/>
    <n v="8"/>
    <n v="331"/>
    <n v="245"/>
    <n v="1178"/>
  </r>
  <r>
    <x v="2"/>
    <x v="14"/>
    <x v="89"/>
    <x v="2"/>
    <n v="41"/>
    <n v="0"/>
    <n v="0"/>
    <n v="0"/>
    <n v="0"/>
    <n v="29"/>
    <n v="1"/>
    <n v="2"/>
    <n v="4"/>
    <n v="0"/>
    <n v="0"/>
    <n v="0"/>
    <n v="0"/>
    <n v="270"/>
    <n v="231"/>
    <n v="6"/>
    <n v="12"/>
    <n v="7"/>
    <n v="541"/>
    <n v="328"/>
    <n v="5"/>
    <n v="65"/>
    <n v="17"/>
    <n v="452"/>
    <n v="277"/>
    <n v="3"/>
    <n v="56"/>
    <n v="24"/>
    <n v="67"/>
    <n v="25"/>
    <n v="0"/>
    <n v="9"/>
    <n v="9"/>
    <n v="12"/>
    <n v="8"/>
    <n v="0"/>
    <n v="1"/>
    <n v="1"/>
    <n v="0"/>
    <n v="0"/>
    <n v="0"/>
    <n v="0"/>
    <n v="0"/>
    <n v="0"/>
    <n v="0"/>
    <n v="0"/>
    <n v="0"/>
    <n v="0"/>
    <n v="0"/>
    <n v="0"/>
    <n v="0"/>
    <n v="0"/>
    <n v="0"/>
    <n v="0"/>
    <n v="0"/>
    <n v="0"/>
    <n v="34"/>
    <n v="0"/>
    <n v="242"/>
    <n v="433"/>
    <n v="358"/>
    <n v="41"/>
    <n v="10"/>
    <n v="1861"/>
    <n v="706"/>
    <n v="0"/>
    <n v="8"/>
    <n v="332"/>
    <n v="247"/>
    <n v="1181"/>
  </r>
  <r>
    <x v="2"/>
    <x v="14"/>
    <x v="90"/>
    <x v="0"/>
    <n v="105"/>
    <n v="1"/>
    <n v="1"/>
    <n v="0"/>
    <n v="0"/>
    <n v="77"/>
    <n v="6"/>
    <n v="7"/>
    <n v="3"/>
    <n v="1"/>
    <n v="0"/>
    <n v="0"/>
    <n v="0"/>
    <n v="235"/>
    <n v="201"/>
    <n v="9"/>
    <n v="10"/>
    <n v="1"/>
    <n v="1092"/>
    <n v="639"/>
    <n v="24"/>
    <n v="113"/>
    <n v="59"/>
    <n v="826"/>
    <n v="538"/>
    <n v="10"/>
    <n v="104"/>
    <n v="21"/>
    <n v="214"/>
    <n v="97"/>
    <n v="3"/>
    <n v="15"/>
    <n v="24"/>
    <n v="24"/>
    <n v="14"/>
    <n v="0"/>
    <n v="0"/>
    <n v="0"/>
    <n v="0"/>
    <n v="0"/>
    <n v="0"/>
    <n v="0"/>
    <n v="0"/>
    <n v="0"/>
    <n v="0"/>
    <n v="0"/>
    <n v="0"/>
    <n v="0"/>
    <n v="0"/>
    <n v="0"/>
    <n v="0"/>
    <n v="0"/>
    <n v="0"/>
    <n v="0"/>
    <n v="1"/>
    <n v="0"/>
    <n v="86"/>
    <n v="1"/>
    <n v="211"/>
    <n v="849"/>
    <n v="668"/>
    <n v="160"/>
    <n v="21"/>
    <n v="4909"/>
    <n v="2054"/>
    <n v="0"/>
    <n v="32"/>
    <n v="361"/>
    <n v="1001"/>
    <n v="3300"/>
  </r>
  <r>
    <x v="2"/>
    <x v="14"/>
    <x v="90"/>
    <x v="1"/>
    <n v="105"/>
    <n v="1"/>
    <n v="1"/>
    <n v="0"/>
    <n v="0"/>
    <n v="79"/>
    <n v="6"/>
    <n v="7"/>
    <n v="3"/>
    <n v="1"/>
    <n v="0"/>
    <n v="0"/>
    <n v="0"/>
    <n v="236"/>
    <n v="204"/>
    <n v="9"/>
    <n v="10"/>
    <n v="2"/>
    <n v="1092"/>
    <n v="644"/>
    <n v="24"/>
    <n v="113"/>
    <n v="57"/>
    <n v="827"/>
    <n v="540"/>
    <n v="10"/>
    <n v="102"/>
    <n v="22"/>
    <n v="214"/>
    <n v="98"/>
    <n v="3"/>
    <n v="15"/>
    <n v="22"/>
    <n v="24"/>
    <n v="14"/>
    <n v="0"/>
    <n v="0"/>
    <n v="0"/>
    <n v="0"/>
    <n v="0"/>
    <n v="0"/>
    <n v="0"/>
    <n v="0"/>
    <n v="0"/>
    <n v="0"/>
    <n v="0"/>
    <n v="0"/>
    <n v="0"/>
    <n v="0"/>
    <n v="0"/>
    <n v="0"/>
    <n v="0"/>
    <n v="0"/>
    <n v="0"/>
    <n v="1"/>
    <n v="0"/>
    <n v="86"/>
    <n v="1"/>
    <n v="211"/>
    <n v="853"/>
    <n v="668"/>
    <n v="160"/>
    <n v="21"/>
    <n v="4908"/>
    <n v="2101"/>
    <n v="0"/>
    <n v="32"/>
    <n v="360"/>
    <n v="995"/>
    <n v="3308"/>
  </r>
  <r>
    <x v="2"/>
    <x v="14"/>
    <x v="90"/>
    <x v="2"/>
    <n v="108"/>
    <n v="1"/>
    <n v="1"/>
    <n v="0"/>
    <n v="0"/>
    <n v="81"/>
    <n v="6"/>
    <n v="7"/>
    <n v="3"/>
    <n v="1"/>
    <n v="0"/>
    <n v="0"/>
    <n v="0"/>
    <n v="235"/>
    <n v="203"/>
    <n v="9"/>
    <n v="10"/>
    <n v="2"/>
    <n v="1092"/>
    <n v="646"/>
    <n v="24"/>
    <n v="113"/>
    <n v="56"/>
    <n v="828"/>
    <n v="546"/>
    <n v="10"/>
    <n v="102"/>
    <n v="22"/>
    <n v="213"/>
    <n v="102"/>
    <n v="3"/>
    <n v="15"/>
    <n v="21"/>
    <n v="24"/>
    <n v="14"/>
    <n v="0"/>
    <n v="0"/>
    <n v="0"/>
    <n v="0"/>
    <n v="0"/>
    <n v="0"/>
    <n v="0"/>
    <n v="0"/>
    <n v="0"/>
    <n v="0"/>
    <n v="0"/>
    <n v="0"/>
    <n v="0"/>
    <n v="0"/>
    <n v="0"/>
    <n v="0"/>
    <n v="0"/>
    <n v="0"/>
    <n v="0"/>
    <n v="1"/>
    <n v="0"/>
    <n v="88"/>
    <n v="1"/>
    <n v="210"/>
    <n v="858"/>
    <n v="670"/>
    <n v="161"/>
    <n v="21"/>
    <n v="4905"/>
    <n v="2131"/>
    <n v="0"/>
    <n v="31"/>
    <n v="358"/>
    <n v="981"/>
    <n v="3318"/>
  </r>
  <r>
    <x v="2"/>
    <x v="14"/>
    <x v="90"/>
    <x v="2"/>
    <m/>
    <m/>
    <m/>
    <m/>
    <m/>
    <m/>
    <m/>
    <m/>
    <m/>
    <m/>
    <m/>
    <m/>
    <m/>
    <m/>
    <m/>
    <m/>
    <m/>
    <m/>
    <m/>
    <m/>
    <m/>
    <m/>
    <m/>
    <n v="1"/>
    <n v="1"/>
    <m/>
    <m/>
    <m/>
    <m/>
    <m/>
    <m/>
    <m/>
    <m/>
    <m/>
    <m/>
    <m/>
    <m/>
    <m/>
    <m/>
    <m/>
    <m/>
    <m/>
    <m/>
    <m/>
    <m/>
    <m/>
    <m/>
    <m/>
    <m/>
    <m/>
    <m/>
    <m/>
    <m/>
    <m/>
    <m/>
    <m/>
    <m/>
    <m/>
    <m/>
    <m/>
    <n v="1"/>
    <m/>
    <m/>
    <n v="1"/>
    <n v="1"/>
    <m/>
    <m/>
    <m/>
    <m/>
    <n v="1"/>
  </r>
  <r>
    <x v="2"/>
    <x v="14"/>
    <x v="91"/>
    <x v="0"/>
    <n v="184"/>
    <n v="3"/>
    <n v="3"/>
    <n v="5"/>
    <n v="4"/>
    <n v="145"/>
    <n v="0"/>
    <n v="12"/>
    <n v="1"/>
    <n v="115"/>
    <n v="96"/>
    <n v="3"/>
    <n v="0"/>
    <n v="1468"/>
    <n v="1284"/>
    <n v="19"/>
    <n v="57"/>
    <n v="34"/>
    <n v="2036"/>
    <n v="1348"/>
    <n v="19"/>
    <n v="228"/>
    <n v="21"/>
    <n v="1886"/>
    <n v="1320"/>
    <n v="15"/>
    <n v="194"/>
    <n v="65"/>
    <n v="244"/>
    <n v="122"/>
    <n v="3"/>
    <n v="33"/>
    <n v="9"/>
    <n v="94"/>
    <n v="80"/>
    <n v="1"/>
    <n v="5"/>
    <n v="0"/>
    <n v="0"/>
    <n v="0"/>
    <n v="0"/>
    <n v="0"/>
    <n v="0"/>
    <n v="0"/>
    <n v="0"/>
    <n v="0"/>
    <n v="0"/>
    <n v="0"/>
    <n v="7"/>
    <n v="0"/>
    <n v="0"/>
    <n v="0"/>
    <n v="0"/>
    <n v="0"/>
    <n v="3"/>
    <n v="5"/>
    <n v="168"/>
    <n v="101"/>
    <n v="1344"/>
    <n v="1695"/>
    <n v="1578"/>
    <n v="184"/>
    <n v="87"/>
    <n v="7283"/>
    <n v="3274"/>
    <n v="0"/>
    <n v="48"/>
    <n v="1108"/>
    <n v="700"/>
    <n v="5102"/>
  </r>
  <r>
    <x v="2"/>
    <x v="14"/>
    <x v="91"/>
    <x v="1"/>
    <n v="186"/>
    <n v="3"/>
    <n v="3"/>
    <n v="5"/>
    <n v="4"/>
    <n v="146"/>
    <n v="0"/>
    <n v="12"/>
    <n v="2"/>
    <n v="113"/>
    <n v="94"/>
    <n v="3"/>
    <n v="0"/>
    <n v="1465"/>
    <n v="1281"/>
    <n v="19"/>
    <n v="58"/>
    <n v="33"/>
    <n v="2046"/>
    <n v="1358"/>
    <n v="20"/>
    <n v="231"/>
    <n v="22"/>
    <n v="1887"/>
    <n v="1325"/>
    <n v="16"/>
    <n v="192"/>
    <n v="65"/>
    <n v="243"/>
    <n v="123"/>
    <n v="3"/>
    <n v="32"/>
    <n v="9"/>
    <n v="94"/>
    <n v="80"/>
    <n v="1"/>
    <n v="5"/>
    <n v="0"/>
    <n v="0"/>
    <n v="0"/>
    <n v="0"/>
    <n v="0"/>
    <n v="0"/>
    <n v="0"/>
    <n v="0"/>
    <n v="0"/>
    <n v="0"/>
    <n v="0"/>
    <n v="7"/>
    <n v="0"/>
    <n v="0"/>
    <n v="0"/>
    <n v="0"/>
    <n v="0"/>
    <n v="3"/>
    <n v="5"/>
    <n v="169"/>
    <n v="99"/>
    <n v="1341"/>
    <n v="1701"/>
    <n v="1580"/>
    <n v="184"/>
    <n v="87"/>
    <n v="7286"/>
    <n v="3305"/>
    <n v="0"/>
    <n v="48"/>
    <n v="1111"/>
    <n v="691"/>
    <n v="5120"/>
  </r>
  <r>
    <x v="2"/>
    <x v="14"/>
    <x v="91"/>
    <x v="2"/>
    <n v="186"/>
    <n v="3"/>
    <n v="3"/>
    <n v="5"/>
    <n v="4"/>
    <n v="146"/>
    <n v="0"/>
    <n v="13"/>
    <n v="2"/>
    <n v="112"/>
    <n v="93"/>
    <n v="3"/>
    <n v="0"/>
    <n v="1469"/>
    <n v="1287"/>
    <n v="19"/>
    <n v="58"/>
    <n v="33"/>
    <n v="2048"/>
    <n v="1362"/>
    <n v="20"/>
    <n v="230"/>
    <n v="21"/>
    <n v="1886"/>
    <n v="1327"/>
    <n v="16"/>
    <n v="193"/>
    <n v="64"/>
    <n v="245"/>
    <n v="125"/>
    <n v="3"/>
    <n v="31"/>
    <n v="9"/>
    <n v="94"/>
    <n v="81"/>
    <n v="1"/>
    <n v="5"/>
    <n v="0"/>
    <n v="0"/>
    <n v="0"/>
    <n v="0"/>
    <n v="0"/>
    <n v="0"/>
    <n v="0"/>
    <n v="0"/>
    <n v="0"/>
    <n v="0"/>
    <n v="0"/>
    <n v="7"/>
    <n v="0"/>
    <n v="0"/>
    <n v="0"/>
    <n v="0"/>
    <n v="0"/>
    <n v="3"/>
    <n v="5"/>
    <n v="168"/>
    <n v="98"/>
    <n v="1345"/>
    <n v="1704"/>
    <n v="1580"/>
    <n v="187"/>
    <n v="87"/>
    <n v="7278"/>
    <n v="3347"/>
    <n v="0"/>
    <n v="49"/>
    <n v="1108"/>
    <n v="684"/>
    <n v="5133"/>
  </r>
  <r>
    <x v="2"/>
    <x v="15"/>
    <x v="92"/>
    <x v="0"/>
    <n v="311"/>
    <n v="7"/>
    <n v="6"/>
    <n v="3"/>
    <n v="3"/>
    <n v="258"/>
    <n v="13"/>
    <n v="5"/>
    <n v="0"/>
    <n v="51"/>
    <n v="43"/>
    <n v="0"/>
    <n v="1"/>
    <n v="2035"/>
    <n v="1885"/>
    <n v="60"/>
    <n v="6"/>
    <n v="1"/>
    <n v="2011"/>
    <n v="1504"/>
    <n v="105"/>
    <n v="29"/>
    <n v="52"/>
    <n v="2578"/>
    <n v="2059"/>
    <n v="35"/>
    <n v="163"/>
    <n v="11"/>
    <n v="271"/>
    <n v="150"/>
    <n v="6"/>
    <n v="2"/>
    <n v="22"/>
    <n v="96"/>
    <n v="88"/>
    <n v="2"/>
    <n v="1"/>
    <n v="0"/>
    <n v="0"/>
    <n v="0"/>
    <n v="0"/>
    <n v="0"/>
    <n v="0"/>
    <n v="0"/>
    <n v="0"/>
    <n v="0"/>
    <n v="0"/>
    <n v="0"/>
    <n v="2"/>
    <n v="0"/>
    <n v="0"/>
    <n v="0"/>
    <n v="0"/>
    <n v="0"/>
    <n v="7"/>
    <n v="3"/>
    <n v="290"/>
    <n v="45"/>
    <n v="1956"/>
    <n v="1786"/>
    <n v="2348"/>
    <n v="231"/>
    <n v="92"/>
    <n v="7884"/>
    <n v="4634"/>
    <n v="0"/>
    <n v="146"/>
    <n v="227"/>
    <n v="973"/>
    <n v="6311"/>
  </r>
  <r>
    <x v="2"/>
    <x v="15"/>
    <x v="92"/>
    <x v="1"/>
    <n v="310"/>
    <n v="7"/>
    <n v="6"/>
    <n v="3"/>
    <n v="3"/>
    <n v="257"/>
    <n v="13"/>
    <n v="5"/>
    <n v="0"/>
    <n v="52"/>
    <n v="44"/>
    <n v="0"/>
    <n v="1"/>
    <n v="2033"/>
    <n v="1884"/>
    <n v="58"/>
    <n v="7"/>
    <n v="1"/>
    <n v="2017"/>
    <n v="1517"/>
    <n v="105"/>
    <n v="28"/>
    <n v="52"/>
    <n v="2574"/>
    <n v="2062"/>
    <n v="35"/>
    <n v="163"/>
    <n v="11"/>
    <n v="273"/>
    <n v="152"/>
    <n v="6"/>
    <n v="2"/>
    <n v="23"/>
    <n v="95"/>
    <n v="87"/>
    <n v="3"/>
    <n v="1"/>
    <n v="0"/>
    <n v="0"/>
    <n v="0"/>
    <n v="0"/>
    <n v="0"/>
    <n v="0"/>
    <n v="0"/>
    <n v="0"/>
    <n v="0"/>
    <n v="0"/>
    <n v="0"/>
    <n v="2"/>
    <n v="0"/>
    <n v="0"/>
    <n v="0"/>
    <n v="0"/>
    <n v="0"/>
    <n v="7"/>
    <n v="3"/>
    <n v="289"/>
    <n v="46"/>
    <n v="1955"/>
    <n v="1796"/>
    <n v="2345"/>
    <n v="232"/>
    <n v="90"/>
    <n v="7876"/>
    <n v="4656"/>
    <n v="0"/>
    <n v="146"/>
    <n v="229"/>
    <n v="964"/>
    <n v="6311"/>
  </r>
  <r>
    <x v="2"/>
    <x v="15"/>
    <x v="92"/>
    <x v="2"/>
    <n v="312"/>
    <n v="7"/>
    <n v="6"/>
    <n v="3"/>
    <n v="3"/>
    <n v="259"/>
    <n v="13"/>
    <n v="5"/>
    <n v="0"/>
    <n v="53"/>
    <n v="46"/>
    <n v="0"/>
    <n v="1"/>
    <n v="2030"/>
    <n v="1884"/>
    <n v="58"/>
    <n v="7"/>
    <n v="1"/>
    <n v="2019"/>
    <n v="1522"/>
    <n v="104"/>
    <n v="28"/>
    <n v="50"/>
    <n v="2567"/>
    <n v="2064"/>
    <n v="35"/>
    <n v="163"/>
    <n v="11"/>
    <n v="274"/>
    <n v="154"/>
    <n v="6"/>
    <n v="2"/>
    <n v="24"/>
    <n v="95"/>
    <n v="87"/>
    <n v="3"/>
    <n v="1"/>
    <n v="0"/>
    <n v="0"/>
    <n v="0"/>
    <n v="0"/>
    <n v="0"/>
    <n v="0"/>
    <n v="0"/>
    <n v="0"/>
    <n v="0"/>
    <n v="0"/>
    <n v="0"/>
    <n v="2"/>
    <n v="0"/>
    <n v="0"/>
    <n v="0"/>
    <n v="0"/>
    <n v="0"/>
    <n v="7"/>
    <n v="3"/>
    <n v="291"/>
    <n v="47"/>
    <n v="1952"/>
    <n v="1801"/>
    <n v="2339"/>
    <n v="233"/>
    <n v="90"/>
    <n v="7859"/>
    <n v="4692"/>
    <n v="0"/>
    <n v="144"/>
    <n v="229"/>
    <n v="962"/>
    <n v="6308"/>
  </r>
  <r>
    <x v="2"/>
    <x v="17"/>
    <x v="93"/>
    <x v="0"/>
    <n v="249"/>
    <n v="7"/>
    <n v="5"/>
    <n v="1"/>
    <n v="1"/>
    <n v="198"/>
    <n v="3"/>
    <n v="11"/>
    <n v="2"/>
    <n v="134"/>
    <n v="121"/>
    <n v="4"/>
    <n v="0"/>
    <n v="2270"/>
    <n v="2007"/>
    <n v="69"/>
    <n v="52"/>
    <n v="31"/>
    <n v="2470"/>
    <n v="1690"/>
    <n v="44"/>
    <n v="211"/>
    <n v="38"/>
    <n v="2921"/>
    <n v="2087"/>
    <n v="22"/>
    <n v="309"/>
    <n v="121"/>
    <n v="321"/>
    <n v="161"/>
    <n v="6"/>
    <n v="35"/>
    <n v="15"/>
    <n v="198"/>
    <n v="179"/>
    <n v="3"/>
    <n v="0"/>
    <n v="0"/>
    <n v="0"/>
    <n v="0"/>
    <n v="1"/>
    <n v="0"/>
    <n v="0"/>
    <n v="0"/>
    <n v="0"/>
    <n v="0"/>
    <n v="0"/>
    <n v="0"/>
    <n v="1"/>
    <n v="0"/>
    <n v="0"/>
    <n v="0"/>
    <n v="0"/>
    <n v="0"/>
    <n v="6"/>
    <n v="1"/>
    <n v="230"/>
    <n v="126"/>
    <n v="2095"/>
    <n v="2096"/>
    <n v="2403"/>
    <n v="247"/>
    <n v="192"/>
    <n v="11421"/>
    <n v="5394"/>
    <n v="0"/>
    <n v="103"/>
    <n v="2062"/>
    <n v="723"/>
    <n v="8054"/>
  </r>
  <r>
    <x v="2"/>
    <x v="17"/>
    <x v="93"/>
    <x v="1"/>
    <n v="251"/>
    <n v="7"/>
    <n v="5"/>
    <n v="1"/>
    <n v="1"/>
    <n v="199"/>
    <n v="3"/>
    <n v="11"/>
    <n v="2"/>
    <n v="132"/>
    <n v="118"/>
    <n v="4"/>
    <n v="0"/>
    <n v="2271"/>
    <n v="2010"/>
    <n v="69"/>
    <n v="53"/>
    <n v="30"/>
    <n v="2474"/>
    <n v="1704"/>
    <n v="44"/>
    <n v="211"/>
    <n v="41"/>
    <n v="2930"/>
    <n v="2095"/>
    <n v="22"/>
    <n v="310"/>
    <n v="123"/>
    <n v="318"/>
    <n v="161"/>
    <n v="6"/>
    <n v="35"/>
    <n v="13"/>
    <n v="195"/>
    <n v="179"/>
    <n v="3"/>
    <n v="0"/>
    <n v="0"/>
    <n v="0"/>
    <n v="0"/>
    <n v="1"/>
    <n v="0"/>
    <n v="0"/>
    <n v="0"/>
    <n v="0"/>
    <n v="0"/>
    <n v="0"/>
    <n v="0"/>
    <n v="1"/>
    <n v="0"/>
    <n v="0"/>
    <n v="0"/>
    <n v="0"/>
    <n v="0"/>
    <n v="6"/>
    <n v="1"/>
    <n v="232"/>
    <n v="124"/>
    <n v="2098"/>
    <n v="2099"/>
    <n v="2409"/>
    <n v="245"/>
    <n v="190"/>
    <n v="11431"/>
    <n v="5459"/>
    <n v="0"/>
    <n v="103"/>
    <n v="2046"/>
    <n v="722"/>
    <n v="8083"/>
  </r>
  <r>
    <x v="2"/>
    <x v="17"/>
    <x v="93"/>
    <x v="2"/>
    <n v="251"/>
    <n v="7"/>
    <n v="5"/>
    <n v="1"/>
    <n v="1"/>
    <n v="200"/>
    <n v="3"/>
    <n v="11"/>
    <n v="2"/>
    <n v="131"/>
    <n v="117"/>
    <n v="4"/>
    <n v="0"/>
    <n v="2276"/>
    <n v="2015"/>
    <n v="69"/>
    <n v="53"/>
    <n v="30"/>
    <n v="2469"/>
    <n v="1703"/>
    <n v="44"/>
    <n v="208"/>
    <n v="38"/>
    <n v="2931"/>
    <n v="2102"/>
    <n v="23"/>
    <n v="309"/>
    <n v="122"/>
    <n v="317"/>
    <n v="162"/>
    <n v="5"/>
    <n v="36"/>
    <n v="13"/>
    <n v="194"/>
    <n v="178"/>
    <n v="3"/>
    <n v="0"/>
    <n v="0"/>
    <n v="0"/>
    <n v="0"/>
    <n v="1"/>
    <n v="0"/>
    <n v="0"/>
    <n v="0"/>
    <n v="0"/>
    <n v="0"/>
    <n v="0"/>
    <n v="0"/>
    <n v="1"/>
    <n v="0"/>
    <n v="0"/>
    <n v="0"/>
    <n v="0"/>
    <n v="0"/>
    <n v="6"/>
    <n v="1"/>
    <n v="232"/>
    <n v="123"/>
    <n v="2103"/>
    <n v="2098"/>
    <n v="2412"/>
    <n v="244"/>
    <n v="189"/>
    <n v="11422"/>
    <n v="5501"/>
    <n v="0"/>
    <n v="103"/>
    <n v="2038"/>
    <n v="723"/>
    <n v="8082"/>
  </r>
  <r>
    <x v="2"/>
    <x v="17"/>
    <x v="93"/>
    <x v="2"/>
    <m/>
    <m/>
    <m/>
    <m/>
    <m/>
    <m/>
    <m/>
    <m/>
    <m/>
    <m/>
    <m/>
    <m/>
    <m/>
    <m/>
    <m/>
    <m/>
    <m/>
    <m/>
    <m/>
    <m/>
    <m/>
    <m/>
    <m/>
    <m/>
    <m/>
    <m/>
    <m/>
    <m/>
    <m/>
    <m/>
    <m/>
    <m/>
    <m/>
    <n v="1"/>
    <m/>
    <m/>
    <m/>
    <m/>
    <m/>
    <m/>
    <m/>
    <m/>
    <m/>
    <m/>
    <m/>
    <m/>
    <m/>
    <m/>
    <m/>
    <m/>
    <m/>
    <m/>
    <m/>
    <m/>
    <m/>
    <m/>
    <m/>
    <m/>
    <m/>
    <m/>
    <m/>
    <m/>
    <n v="1"/>
    <n v="2"/>
    <m/>
    <m/>
    <m/>
    <m/>
    <n v="2"/>
    <m/>
  </r>
  <r>
    <x v="2"/>
    <x v="14"/>
    <x v="94"/>
    <x v="0"/>
    <n v="42"/>
    <n v="1"/>
    <n v="1"/>
    <n v="0"/>
    <n v="0"/>
    <n v="36"/>
    <n v="0"/>
    <n v="2"/>
    <n v="0"/>
    <n v="21"/>
    <n v="18"/>
    <n v="0"/>
    <n v="0"/>
    <n v="540"/>
    <n v="462"/>
    <n v="3"/>
    <n v="9"/>
    <n v="43"/>
    <n v="375"/>
    <n v="261"/>
    <n v="5"/>
    <n v="25"/>
    <n v="15"/>
    <n v="601"/>
    <n v="426"/>
    <n v="2"/>
    <n v="35"/>
    <n v="61"/>
    <n v="48"/>
    <n v="23"/>
    <n v="1"/>
    <n v="7"/>
    <n v="0"/>
    <n v="41"/>
    <n v="36"/>
    <n v="1"/>
    <n v="0"/>
    <n v="1"/>
    <n v="0"/>
    <n v="0"/>
    <n v="0"/>
    <n v="0"/>
    <n v="0"/>
    <n v="0"/>
    <n v="0"/>
    <n v="0"/>
    <n v="0"/>
    <n v="0"/>
    <n v="0"/>
    <n v="0"/>
    <n v="0"/>
    <n v="0"/>
    <n v="0"/>
    <n v="0"/>
    <n v="1"/>
    <n v="0"/>
    <n v="40"/>
    <n v="21"/>
    <n v="480"/>
    <n v="321"/>
    <n v="496"/>
    <n v="36"/>
    <n v="38"/>
    <n v="2160"/>
    <n v="1151"/>
    <n v="0"/>
    <n v="15"/>
    <n v="245"/>
    <n v="252"/>
    <n v="1568"/>
  </r>
  <r>
    <x v="2"/>
    <x v="14"/>
    <x v="94"/>
    <x v="1"/>
    <n v="43"/>
    <n v="1"/>
    <n v="1"/>
    <n v="0"/>
    <n v="0"/>
    <n v="37"/>
    <n v="0"/>
    <n v="2"/>
    <n v="0"/>
    <n v="21"/>
    <n v="18"/>
    <n v="0"/>
    <n v="0"/>
    <n v="539"/>
    <n v="461"/>
    <n v="3"/>
    <n v="9"/>
    <n v="43"/>
    <n v="371"/>
    <n v="259"/>
    <n v="5"/>
    <n v="25"/>
    <n v="15"/>
    <n v="599"/>
    <n v="427"/>
    <n v="2"/>
    <n v="35"/>
    <n v="61"/>
    <n v="49"/>
    <n v="23"/>
    <n v="1"/>
    <n v="7"/>
    <n v="0"/>
    <n v="41"/>
    <n v="36"/>
    <n v="1"/>
    <n v="0"/>
    <n v="1"/>
    <n v="0"/>
    <n v="0"/>
    <n v="0"/>
    <n v="0"/>
    <n v="0"/>
    <n v="0"/>
    <n v="0"/>
    <n v="0"/>
    <n v="0"/>
    <n v="0"/>
    <n v="0"/>
    <n v="0"/>
    <n v="0"/>
    <n v="0"/>
    <n v="0"/>
    <n v="0"/>
    <n v="1"/>
    <n v="0"/>
    <n v="41"/>
    <n v="21"/>
    <n v="479"/>
    <n v="317"/>
    <n v="494"/>
    <n v="37"/>
    <n v="38"/>
    <n v="2158"/>
    <n v="1154"/>
    <n v="0"/>
    <n v="15"/>
    <n v="244"/>
    <n v="258"/>
    <n v="1565"/>
  </r>
  <r>
    <x v="2"/>
    <x v="14"/>
    <x v="94"/>
    <x v="2"/>
    <n v="44"/>
    <n v="1"/>
    <n v="1"/>
    <n v="0"/>
    <n v="0"/>
    <n v="38"/>
    <n v="0"/>
    <n v="2"/>
    <n v="0"/>
    <n v="21"/>
    <n v="19"/>
    <n v="0"/>
    <n v="0"/>
    <n v="538"/>
    <n v="460"/>
    <n v="3"/>
    <n v="9"/>
    <n v="43"/>
    <n v="368"/>
    <n v="257"/>
    <n v="5"/>
    <n v="25"/>
    <n v="15"/>
    <n v="599"/>
    <n v="427"/>
    <n v="2"/>
    <n v="35"/>
    <n v="61"/>
    <n v="49"/>
    <n v="24"/>
    <n v="1"/>
    <n v="7"/>
    <n v="0"/>
    <n v="40"/>
    <n v="35"/>
    <n v="1"/>
    <n v="0"/>
    <n v="1"/>
    <n v="0"/>
    <n v="0"/>
    <n v="0"/>
    <n v="0"/>
    <n v="0"/>
    <n v="0"/>
    <n v="0"/>
    <n v="0"/>
    <n v="0"/>
    <n v="0"/>
    <n v="0"/>
    <n v="0"/>
    <n v="0"/>
    <n v="0"/>
    <n v="0"/>
    <n v="0"/>
    <n v="1"/>
    <n v="0"/>
    <n v="42"/>
    <n v="21"/>
    <n v="478"/>
    <n v="314"/>
    <n v="494"/>
    <n v="37"/>
    <n v="37"/>
    <n v="2155"/>
    <n v="1157"/>
    <n v="0"/>
    <n v="15"/>
    <n v="243"/>
    <n v="257"/>
    <n v="1563"/>
  </r>
  <r>
    <x v="2"/>
    <x v="14"/>
    <x v="95"/>
    <x v="0"/>
    <n v="145"/>
    <n v="1"/>
    <n v="1"/>
    <n v="1"/>
    <n v="1"/>
    <n v="117"/>
    <n v="0"/>
    <n v="4"/>
    <n v="6"/>
    <n v="5"/>
    <n v="5"/>
    <n v="0"/>
    <n v="0"/>
    <n v="661"/>
    <n v="553"/>
    <n v="9"/>
    <n v="26"/>
    <n v="28"/>
    <n v="1417"/>
    <n v="876"/>
    <n v="18"/>
    <n v="54"/>
    <n v="180"/>
    <n v="1001"/>
    <n v="625"/>
    <n v="2"/>
    <n v="46"/>
    <n v="141"/>
    <n v="153"/>
    <n v="67"/>
    <n v="1"/>
    <n v="2"/>
    <n v="32"/>
    <n v="22"/>
    <n v="16"/>
    <n v="0"/>
    <n v="2"/>
    <n v="1"/>
    <n v="0"/>
    <n v="0"/>
    <n v="0"/>
    <n v="0"/>
    <n v="0"/>
    <n v="0"/>
    <n v="0"/>
    <n v="0"/>
    <n v="0"/>
    <n v="0"/>
    <n v="0"/>
    <n v="0"/>
    <n v="0"/>
    <n v="0"/>
    <n v="0"/>
    <n v="0"/>
    <n v="1"/>
    <n v="1"/>
    <n v="131"/>
    <n v="5"/>
    <n v="592"/>
    <n v="1107"/>
    <n v="782"/>
    <n v="115"/>
    <n v="18"/>
    <n v="4004"/>
    <n v="1654"/>
    <n v="0"/>
    <n v="13"/>
    <n v="93"/>
    <n v="1073"/>
    <n v="2634"/>
  </r>
  <r>
    <x v="2"/>
    <x v="14"/>
    <x v="95"/>
    <x v="1"/>
    <n v="143"/>
    <n v="2"/>
    <n v="2"/>
    <n v="1"/>
    <n v="1"/>
    <n v="115"/>
    <n v="0"/>
    <n v="4"/>
    <n v="6"/>
    <n v="5"/>
    <n v="5"/>
    <n v="0"/>
    <n v="0"/>
    <n v="654"/>
    <n v="546"/>
    <n v="10"/>
    <n v="25"/>
    <n v="28"/>
    <n v="1421"/>
    <n v="880"/>
    <n v="18"/>
    <n v="55"/>
    <n v="181"/>
    <n v="992"/>
    <n v="622"/>
    <n v="2"/>
    <n v="45"/>
    <n v="141"/>
    <n v="151"/>
    <n v="68"/>
    <n v="1"/>
    <n v="2"/>
    <n v="32"/>
    <n v="40"/>
    <n v="34"/>
    <n v="0"/>
    <n v="2"/>
    <n v="1"/>
    <n v="0"/>
    <n v="0"/>
    <n v="0"/>
    <n v="0"/>
    <n v="0"/>
    <n v="0"/>
    <n v="0"/>
    <n v="0"/>
    <n v="0"/>
    <n v="0"/>
    <n v="0"/>
    <n v="0"/>
    <n v="0"/>
    <n v="0"/>
    <n v="0"/>
    <n v="0"/>
    <n v="2"/>
    <n v="1"/>
    <n v="129"/>
    <n v="5"/>
    <n v="585"/>
    <n v="1109"/>
    <n v="774"/>
    <n v="113"/>
    <n v="36"/>
    <n v="3978"/>
    <n v="1654"/>
    <n v="0"/>
    <n v="14"/>
    <n v="92"/>
    <n v="1062"/>
    <n v="2618"/>
  </r>
  <r>
    <x v="2"/>
    <x v="14"/>
    <x v="95"/>
    <x v="2"/>
    <n v="145"/>
    <n v="2"/>
    <n v="2"/>
    <n v="1"/>
    <n v="1"/>
    <n v="116"/>
    <n v="0"/>
    <n v="4"/>
    <n v="6"/>
    <n v="5"/>
    <n v="5"/>
    <n v="0"/>
    <n v="0"/>
    <n v="655"/>
    <n v="547"/>
    <n v="10"/>
    <n v="25"/>
    <n v="28"/>
    <n v="1418"/>
    <n v="882"/>
    <n v="18"/>
    <n v="58"/>
    <n v="176"/>
    <n v="988"/>
    <n v="624"/>
    <n v="2"/>
    <n v="43"/>
    <n v="142"/>
    <n v="150"/>
    <n v="67"/>
    <n v="1"/>
    <n v="2"/>
    <n v="32"/>
    <n v="40"/>
    <n v="34"/>
    <n v="0"/>
    <n v="2"/>
    <n v="1"/>
    <n v="0"/>
    <n v="0"/>
    <n v="0"/>
    <n v="0"/>
    <n v="0"/>
    <n v="0"/>
    <n v="0"/>
    <n v="0"/>
    <n v="0"/>
    <n v="0"/>
    <n v="0"/>
    <n v="0"/>
    <n v="0"/>
    <n v="0"/>
    <n v="0"/>
    <n v="0"/>
    <n v="2"/>
    <n v="1"/>
    <n v="130"/>
    <n v="5"/>
    <n v="586"/>
    <n v="1112"/>
    <n v="771"/>
    <n v="112"/>
    <n v="36"/>
    <n v="3977"/>
    <n v="1674"/>
    <n v="0"/>
    <n v="13"/>
    <n v="88"/>
    <n v="1067"/>
    <n v="2612"/>
  </r>
  <r>
    <x v="2"/>
    <x v="15"/>
    <x v="96"/>
    <x v="0"/>
    <n v="47"/>
    <n v="0"/>
    <n v="0"/>
    <n v="0"/>
    <n v="0"/>
    <n v="33"/>
    <n v="5"/>
    <n v="2"/>
    <n v="0"/>
    <n v="2"/>
    <n v="2"/>
    <n v="0"/>
    <n v="0"/>
    <n v="393"/>
    <n v="339"/>
    <n v="25"/>
    <n v="0"/>
    <n v="5"/>
    <n v="741"/>
    <n v="420"/>
    <n v="35"/>
    <n v="36"/>
    <n v="62"/>
    <n v="714"/>
    <n v="447"/>
    <n v="4"/>
    <n v="2"/>
    <n v="122"/>
    <n v="74"/>
    <n v="32"/>
    <n v="1"/>
    <n v="5"/>
    <n v="10"/>
    <n v="17"/>
    <n v="10"/>
    <n v="0"/>
    <n v="0"/>
    <n v="1"/>
    <n v="0"/>
    <n v="0"/>
    <n v="0"/>
    <n v="0"/>
    <n v="0"/>
    <n v="0"/>
    <n v="0"/>
    <n v="0"/>
    <n v="0"/>
    <n v="0"/>
    <n v="0"/>
    <n v="0"/>
    <n v="0"/>
    <n v="0"/>
    <n v="0"/>
    <n v="0"/>
    <n v="0"/>
    <n v="0"/>
    <n v="40"/>
    <n v="2"/>
    <n v="360"/>
    <n v="584"/>
    <n v="566"/>
    <n v="56"/>
    <n v="16"/>
    <n v="2981"/>
    <n v="1041"/>
    <n v="0"/>
    <n v="33"/>
    <n v="39"/>
    <n v="927"/>
    <n v="1831"/>
  </r>
  <r>
    <x v="2"/>
    <x v="15"/>
    <x v="96"/>
    <x v="1"/>
    <n v="47"/>
    <n v="0"/>
    <n v="0"/>
    <n v="0"/>
    <n v="0"/>
    <n v="33"/>
    <n v="5"/>
    <n v="2"/>
    <n v="0"/>
    <n v="2"/>
    <n v="2"/>
    <n v="0"/>
    <n v="0"/>
    <n v="394"/>
    <n v="340"/>
    <n v="25"/>
    <n v="0"/>
    <n v="5"/>
    <n v="740"/>
    <n v="420"/>
    <n v="35"/>
    <n v="36"/>
    <n v="64"/>
    <n v="714"/>
    <n v="448"/>
    <n v="4"/>
    <n v="2"/>
    <n v="121"/>
    <n v="74"/>
    <n v="33"/>
    <n v="1"/>
    <n v="5"/>
    <n v="10"/>
    <n v="17"/>
    <n v="10"/>
    <n v="0"/>
    <n v="0"/>
    <n v="1"/>
    <n v="0"/>
    <n v="0"/>
    <n v="0"/>
    <n v="0"/>
    <n v="0"/>
    <n v="0"/>
    <n v="0"/>
    <n v="0"/>
    <n v="0"/>
    <n v="0"/>
    <n v="0"/>
    <n v="0"/>
    <n v="0"/>
    <n v="0"/>
    <n v="0"/>
    <n v="0"/>
    <n v="0"/>
    <n v="0"/>
    <n v="40"/>
    <n v="2"/>
    <n v="361"/>
    <n v="581"/>
    <n v="566"/>
    <n v="56"/>
    <n v="16"/>
    <n v="2989"/>
    <n v="1053"/>
    <n v="0"/>
    <n v="33"/>
    <n v="40"/>
    <n v="919"/>
    <n v="1844"/>
  </r>
  <r>
    <x v="2"/>
    <x v="15"/>
    <x v="96"/>
    <x v="2"/>
    <n v="46"/>
    <n v="0"/>
    <n v="0"/>
    <n v="0"/>
    <n v="0"/>
    <n v="32"/>
    <n v="5"/>
    <n v="2"/>
    <n v="0"/>
    <n v="2"/>
    <n v="2"/>
    <n v="0"/>
    <n v="0"/>
    <n v="393"/>
    <n v="340"/>
    <n v="25"/>
    <n v="0"/>
    <n v="5"/>
    <n v="742"/>
    <n v="423"/>
    <n v="35"/>
    <n v="37"/>
    <n v="65"/>
    <n v="716"/>
    <n v="451"/>
    <n v="4"/>
    <n v="2"/>
    <n v="121"/>
    <n v="74"/>
    <n v="33"/>
    <n v="1"/>
    <n v="5"/>
    <n v="10"/>
    <n v="17"/>
    <n v="10"/>
    <n v="0"/>
    <n v="0"/>
    <n v="1"/>
    <n v="0"/>
    <n v="0"/>
    <n v="0"/>
    <n v="0"/>
    <n v="0"/>
    <n v="0"/>
    <n v="0"/>
    <n v="0"/>
    <n v="0"/>
    <n v="0"/>
    <n v="0"/>
    <n v="0"/>
    <n v="0"/>
    <n v="0"/>
    <n v="0"/>
    <n v="0"/>
    <n v="0"/>
    <n v="0"/>
    <n v="39"/>
    <n v="2"/>
    <n v="360"/>
    <n v="581"/>
    <n v="568"/>
    <n v="56"/>
    <n v="16"/>
    <n v="2994"/>
    <n v="1065"/>
    <n v="0"/>
    <n v="32"/>
    <n v="39"/>
    <n v="918"/>
    <n v="1853"/>
  </r>
  <r>
    <x v="2"/>
    <x v="16"/>
    <x v="97"/>
    <x v="0"/>
    <n v="58"/>
    <n v="1"/>
    <n v="1"/>
    <n v="0"/>
    <n v="0"/>
    <n v="42"/>
    <n v="0"/>
    <n v="4"/>
    <n v="0"/>
    <n v="1"/>
    <n v="1"/>
    <n v="0"/>
    <n v="0"/>
    <n v="291"/>
    <n v="244"/>
    <n v="0"/>
    <n v="10"/>
    <n v="14"/>
    <n v="585"/>
    <n v="353"/>
    <n v="15"/>
    <n v="32"/>
    <n v="40"/>
    <n v="539"/>
    <n v="381"/>
    <n v="1"/>
    <n v="5"/>
    <n v="64"/>
    <n v="64"/>
    <n v="27"/>
    <n v="3"/>
    <n v="4"/>
    <n v="11"/>
    <n v="39"/>
    <n v="31"/>
    <n v="1"/>
    <n v="0"/>
    <n v="2"/>
    <n v="0"/>
    <n v="0"/>
    <n v="0"/>
    <n v="0"/>
    <n v="0"/>
    <n v="0"/>
    <n v="0"/>
    <n v="0"/>
    <n v="0"/>
    <n v="0"/>
    <n v="0"/>
    <n v="0"/>
    <n v="0"/>
    <n v="0"/>
    <n v="0"/>
    <n v="0"/>
    <n v="1"/>
    <n v="0"/>
    <n v="54"/>
    <n v="1"/>
    <n v="264"/>
    <n v="479"/>
    <n v="458"/>
    <n v="45"/>
    <n v="35"/>
    <n v="2064"/>
    <n v="919"/>
    <n v="0"/>
    <n v="27"/>
    <n v="37"/>
    <n v="459"/>
    <n v="1450"/>
  </r>
  <r>
    <x v="2"/>
    <x v="16"/>
    <x v="97"/>
    <x v="1"/>
    <n v="58"/>
    <n v="1"/>
    <n v="1"/>
    <n v="0"/>
    <n v="0"/>
    <n v="42"/>
    <n v="0"/>
    <n v="4"/>
    <n v="0"/>
    <n v="1"/>
    <n v="1"/>
    <n v="0"/>
    <n v="0"/>
    <n v="290"/>
    <n v="245"/>
    <n v="0"/>
    <n v="10"/>
    <n v="14"/>
    <n v="588"/>
    <n v="358"/>
    <n v="15"/>
    <n v="31"/>
    <n v="40"/>
    <n v="542"/>
    <n v="383"/>
    <n v="2"/>
    <n v="5"/>
    <n v="64"/>
    <n v="63"/>
    <n v="27"/>
    <n v="3"/>
    <n v="4"/>
    <n v="11"/>
    <n v="39"/>
    <n v="31"/>
    <n v="1"/>
    <n v="0"/>
    <n v="2"/>
    <n v="0"/>
    <n v="0"/>
    <n v="0"/>
    <n v="0"/>
    <n v="0"/>
    <n v="0"/>
    <n v="0"/>
    <n v="0"/>
    <n v="0"/>
    <n v="0"/>
    <n v="0"/>
    <n v="0"/>
    <n v="0"/>
    <n v="0"/>
    <n v="0"/>
    <n v="0"/>
    <n v="1"/>
    <n v="0"/>
    <n v="54"/>
    <n v="1"/>
    <n v="263"/>
    <n v="484"/>
    <n v="461"/>
    <n v="44"/>
    <n v="35"/>
    <n v="2069"/>
    <n v="929"/>
    <n v="0"/>
    <n v="29"/>
    <n v="37"/>
    <n v="457"/>
    <n v="1454"/>
  </r>
  <r>
    <x v="2"/>
    <x v="16"/>
    <x v="97"/>
    <x v="2"/>
    <n v="58"/>
    <n v="1"/>
    <n v="1"/>
    <n v="0"/>
    <n v="0"/>
    <n v="42"/>
    <n v="0"/>
    <n v="4"/>
    <n v="0"/>
    <n v="1"/>
    <n v="1"/>
    <n v="0"/>
    <n v="0"/>
    <n v="289"/>
    <n v="245"/>
    <n v="0"/>
    <n v="9"/>
    <n v="14"/>
    <n v="586"/>
    <n v="360"/>
    <n v="15"/>
    <n v="31"/>
    <n v="40"/>
    <n v="540"/>
    <n v="382"/>
    <n v="2"/>
    <n v="5"/>
    <n v="65"/>
    <n v="65"/>
    <n v="30"/>
    <n v="3"/>
    <n v="4"/>
    <n v="11"/>
    <n v="39"/>
    <n v="31"/>
    <n v="1"/>
    <n v="0"/>
    <n v="2"/>
    <n v="0"/>
    <n v="0"/>
    <n v="0"/>
    <n v="0"/>
    <n v="0"/>
    <n v="0"/>
    <n v="0"/>
    <n v="0"/>
    <n v="0"/>
    <n v="0"/>
    <n v="0"/>
    <n v="0"/>
    <n v="0"/>
    <n v="0"/>
    <n v="0"/>
    <n v="0"/>
    <n v="1"/>
    <n v="0"/>
    <n v="54"/>
    <n v="1"/>
    <n v="262"/>
    <n v="482"/>
    <n v="459"/>
    <n v="46"/>
    <n v="35"/>
    <n v="2065"/>
    <n v="937"/>
    <n v="0"/>
    <n v="29"/>
    <n v="39"/>
    <n v="457"/>
    <n v="1449"/>
  </r>
  <r>
    <x v="2"/>
    <x v="16"/>
    <x v="98"/>
    <x v="0"/>
    <n v="61"/>
    <n v="2"/>
    <n v="2"/>
    <n v="0"/>
    <n v="0"/>
    <n v="43"/>
    <n v="3"/>
    <n v="2"/>
    <n v="0"/>
    <n v="2"/>
    <n v="1"/>
    <n v="0"/>
    <n v="0"/>
    <n v="502"/>
    <n v="430"/>
    <n v="12"/>
    <n v="10"/>
    <n v="21"/>
    <n v="629"/>
    <n v="423"/>
    <n v="31"/>
    <n v="22"/>
    <n v="16"/>
    <n v="669"/>
    <n v="473"/>
    <n v="30"/>
    <n v="3"/>
    <n v="51"/>
    <n v="80"/>
    <n v="41"/>
    <n v="7"/>
    <n v="0"/>
    <n v="6"/>
    <n v="32"/>
    <n v="20"/>
    <n v="1"/>
    <n v="0"/>
    <n v="0"/>
    <n v="0"/>
    <n v="0"/>
    <n v="0"/>
    <n v="0"/>
    <n v="0"/>
    <n v="0"/>
    <n v="0"/>
    <n v="0"/>
    <n v="0"/>
    <n v="0"/>
    <n v="0"/>
    <n v="0"/>
    <n v="0"/>
    <n v="0"/>
    <n v="0"/>
    <n v="0"/>
    <n v="2"/>
    <n v="0"/>
    <n v="53"/>
    <n v="2"/>
    <n v="454"/>
    <n v="543"/>
    <n v="569"/>
    <n v="59"/>
    <n v="27"/>
    <n v="2460"/>
    <n v="1135"/>
    <n v="0"/>
    <n v="149"/>
    <n v="27"/>
    <n v="421"/>
    <n v="1746"/>
  </r>
  <r>
    <x v="2"/>
    <x v="16"/>
    <x v="98"/>
    <x v="1"/>
    <n v="61"/>
    <n v="2"/>
    <n v="2"/>
    <n v="0"/>
    <n v="0"/>
    <n v="43"/>
    <n v="3"/>
    <n v="2"/>
    <n v="0"/>
    <n v="2"/>
    <n v="1"/>
    <n v="0"/>
    <n v="0"/>
    <n v="503"/>
    <n v="431"/>
    <n v="13"/>
    <n v="10"/>
    <n v="20"/>
    <n v="634"/>
    <n v="428"/>
    <n v="31"/>
    <n v="22"/>
    <n v="19"/>
    <n v="669"/>
    <n v="477"/>
    <n v="32"/>
    <n v="3"/>
    <n v="49"/>
    <n v="81"/>
    <n v="42"/>
    <n v="7"/>
    <n v="0"/>
    <n v="6"/>
    <n v="31"/>
    <n v="20"/>
    <n v="1"/>
    <n v="0"/>
    <n v="0"/>
    <n v="0"/>
    <n v="0"/>
    <n v="0"/>
    <n v="0"/>
    <n v="0"/>
    <n v="0"/>
    <n v="0"/>
    <n v="0"/>
    <n v="0"/>
    <n v="0"/>
    <n v="0"/>
    <n v="0"/>
    <n v="0"/>
    <n v="0"/>
    <n v="0"/>
    <n v="0"/>
    <n v="2"/>
    <n v="0"/>
    <n v="53"/>
    <n v="2"/>
    <n v="455"/>
    <n v="544"/>
    <n v="569"/>
    <n v="59"/>
    <n v="26"/>
    <n v="2452"/>
    <n v="1144"/>
    <n v="0"/>
    <n v="152"/>
    <n v="27"/>
    <n v="418"/>
    <n v="1744"/>
  </r>
  <r>
    <x v="2"/>
    <x v="16"/>
    <x v="98"/>
    <x v="2"/>
    <n v="60"/>
    <n v="2"/>
    <n v="2"/>
    <n v="0"/>
    <n v="0"/>
    <n v="43"/>
    <n v="3"/>
    <n v="2"/>
    <n v="0"/>
    <n v="2"/>
    <n v="1"/>
    <n v="0"/>
    <n v="0"/>
    <n v="502"/>
    <n v="431"/>
    <n v="14"/>
    <n v="9"/>
    <n v="20"/>
    <n v="632"/>
    <n v="428"/>
    <n v="31"/>
    <n v="21"/>
    <n v="19"/>
    <n v="668"/>
    <n v="479"/>
    <n v="32"/>
    <n v="3"/>
    <n v="49"/>
    <n v="81"/>
    <n v="43"/>
    <n v="7"/>
    <n v="0"/>
    <n v="6"/>
    <n v="31"/>
    <n v="22"/>
    <n v="1"/>
    <n v="0"/>
    <n v="0"/>
    <n v="0"/>
    <n v="0"/>
    <n v="0"/>
    <n v="0"/>
    <n v="0"/>
    <n v="0"/>
    <n v="0"/>
    <n v="0"/>
    <n v="0"/>
    <n v="0"/>
    <n v="0"/>
    <n v="0"/>
    <n v="0"/>
    <n v="0"/>
    <n v="0"/>
    <n v="0"/>
    <n v="2"/>
    <n v="0"/>
    <n v="52"/>
    <n v="2"/>
    <n v="454"/>
    <n v="544"/>
    <n v="568"/>
    <n v="59"/>
    <n v="26"/>
    <n v="2457"/>
    <n v="1160"/>
    <n v="0"/>
    <n v="153"/>
    <n v="26"/>
    <n v="423"/>
    <n v="1745"/>
  </r>
  <r>
    <x v="2"/>
    <x v="15"/>
    <x v="99"/>
    <x v="0"/>
    <n v="58"/>
    <n v="0"/>
    <n v="0"/>
    <n v="0"/>
    <n v="0"/>
    <n v="48"/>
    <n v="2"/>
    <n v="1"/>
    <n v="1"/>
    <n v="0"/>
    <n v="0"/>
    <n v="0"/>
    <n v="0"/>
    <n v="637"/>
    <n v="586"/>
    <n v="18"/>
    <n v="1"/>
    <n v="4"/>
    <n v="632"/>
    <n v="446"/>
    <n v="35"/>
    <n v="19"/>
    <n v="21"/>
    <n v="709"/>
    <n v="516"/>
    <n v="31"/>
    <n v="33"/>
    <n v="12"/>
    <n v="86"/>
    <n v="44"/>
    <n v="5"/>
    <n v="3"/>
    <n v="0"/>
    <n v="39"/>
    <n v="33"/>
    <n v="3"/>
    <n v="0"/>
    <n v="1"/>
    <n v="0"/>
    <n v="0"/>
    <n v="0"/>
    <n v="0"/>
    <n v="0"/>
    <n v="0"/>
    <n v="0"/>
    <n v="0"/>
    <n v="0"/>
    <n v="0"/>
    <n v="0"/>
    <n v="0"/>
    <n v="0"/>
    <n v="0"/>
    <n v="0"/>
    <n v="0"/>
    <n v="0"/>
    <n v="0"/>
    <n v="53"/>
    <n v="0"/>
    <n v="611"/>
    <n v="544"/>
    <n v="618"/>
    <n v="71"/>
    <n v="35"/>
    <n v="2759"/>
    <n v="1331"/>
    <n v="0"/>
    <n v="129"/>
    <n v="83"/>
    <n v="423"/>
    <n v="2001"/>
  </r>
  <r>
    <x v="2"/>
    <x v="15"/>
    <x v="99"/>
    <x v="1"/>
    <n v="58"/>
    <n v="0"/>
    <n v="0"/>
    <n v="0"/>
    <n v="0"/>
    <n v="48"/>
    <n v="2"/>
    <n v="1"/>
    <n v="1"/>
    <n v="0"/>
    <n v="0"/>
    <n v="0"/>
    <n v="0"/>
    <n v="638"/>
    <n v="586"/>
    <n v="18"/>
    <n v="1"/>
    <n v="4"/>
    <n v="630"/>
    <n v="446"/>
    <n v="36"/>
    <n v="19"/>
    <n v="21"/>
    <n v="711"/>
    <n v="517"/>
    <n v="32"/>
    <n v="33"/>
    <n v="13"/>
    <n v="87"/>
    <n v="45"/>
    <n v="5"/>
    <n v="3"/>
    <n v="0"/>
    <n v="39"/>
    <n v="33"/>
    <n v="3"/>
    <n v="0"/>
    <n v="1"/>
    <n v="0"/>
    <n v="0"/>
    <n v="0"/>
    <n v="0"/>
    <n v="0"/>
    <n v="0"/>
    <n v="0"/>
    <n v="0"/>
    <n v="0"/>
    <n v="0"/>
    <n v="0"/>
    <n v="0"/>
    <n v="0"/>
    <n v="0"/>
    <n v="0"/>
    <n v="0"/>
    <n v="0"/>
    <n v="0"/>
    <n v="53"/>
    <n v="0"/>
    <n v="611"/>
    <n v="541"/>
    <n v="617"/>
    <n v="73"/>
    <n v="35"/>
    <n v="2774"/>
    <n v="1350"/>
    <n v="0"/>
    <n v="131"/>
    <n v="81"/>
    <n v="429"/>
    <n v="2009"/>
  </r>
  <r>
    <x v="2"/>
    <x v="15"/>
    <x v="99"/>
    <x v="2"/>
    <n v="59"/>
    <n v="0"/>
    <n v="0"/>
    <n v="0"/>
    <n v="0"/>
    <n v="48"/>
    <n v="2"/>
    <n v="1"/>
    <n v="1"/>
    <n v="0"/>
    <n v="0"/>
    <n v="0"/>
    <n v="0"/>
    <n v="638"/>
    <n v="587"/>
    <n v="18"/>
    <n v="1"/>
    <n v="4"/>
    <n v="631"/>
    <n v="447"/>
    <n v="37"/>
    <n v="19"/>
    <n v="19"/>
    <n v="712"/>
    <n v="516"/>
    <n v="32"/>
    <n v="33"/>
    <n v="13"/>
    <n v="87"/>
    <n v="45"/>
    <n v="5"/>
    <n v="3"/>
    <n v="0"/>
    <n v="39"/>
    <n v="33"/>
    <n v="3"/>
    <n v="0"/>
    <n v="1"/>
    <n v="0"/>
    <n v="0"/>
    <n v="0"/>
    <n v="0"/>
    <n v="0"/>
    <n v="0"/>
    <n v="0"/>
    <n v="0"/>
    <n v="0"/>
    <n v="0"/>
    <n v="0"/>
    <n v="0"/>
    <n v="0"/>
    <n v="0"/>
    <n v="0"/>
    <n v="0"/>
    <n v="0"/>
    <n v="0"/>
    <n v="54"/>
    <n v="0"/>
    <n v="612"/>
    <n v="544"/>
    <n v="618"/>
    <n v="72"/>
    <n v="35"/>
    <n v="2772"/>
    <n v="1375"/>
    <n v="0"/>
    <n v="136"/>
    <n v="82"/>
    <n v="415"/>
    <n v="2013"/>
  </r>
  <r>
    <x v="2"/>
    <x v="16"/>
    <x v="100"/>
    <x v="0"/>
    <n v="156"/>
    <n v="3"/>
    <n v="3"/>
    <n v="0"/>
    <n v="0"/>
    <n v="117"/>
    <n v="7"/>
    <n v="8"/>
    <n v="2"/>
    <n v="5"/>
    <n v="4"/>
    <n v="0"/>
    <n v="0"/>
    <n v="1110"/>
    <n v="1004"/>
    <n v="26"/>
    <n v="24"/>
    <n v="3"/>
    <n v="1444"/>
    <n v="954"/>
    <n v="45"/>
    <n v="128"/>
    <n v="21"/>
    <n v="1413"/>
    <n v="1060"/>
    <n v="28"/>
    <n v="133"/>
    <n v="17"/>
    <n v="154"/>
    <n v="71"/>
    <n v="7"/>
    <n v="17"/>
    <n v="4"/>
    <n v="96"/>
    <n v="84"/>
    <n v="4"/>
    <n v="0"/>
    <n v="0"/>
    <n v="0"/>
    <n v="0"/>
    <n v="0"/>
    <n v="0"/>
    <n v="0"/>
    <n v="0"/>
    <n v="0"/>
    <n v="0"/>
    <n v="0"/>
    <n v="0"/>
    <n v="0"/>
    <n v="0"/>
    <n v="0"/>
    <n v="0"/>
    <n v="0"/>
    <n v="0"/>
    <n v="3"/>
    <n v="0"/>
    <n v="137"/>
    <n v="4"/>
    <n v="1047"/>
    <n v="1201"/>
    <n v="1219"/>
    <n v="120"/>
    <n v="90"/>
    <n v="5601"/>
    <n v="2693"/>
    <n v="0"/>
    <n v="161"/>
    <n v="946"/>
    <n v="321"/>
    <n v="3969"/>
  </r>
  <r>
    <x v="2"/>
    <x v="16"/>
    <x v="100"/>
    <x v="1"/>
    <n v="157"/>
    <n v="3"/>
    <n v="3"/>
    <n v="0"/>
    <n v="0"/>
    <n v="119"/>
    <n v="7"/>
    <n v="8"/>
    <n v="2"/>
    <n v="5"/>
    <n v="4"/>
    <n v="0"/>
    <n v="0"/>
    <n v="1113"/>
    <n v="1006"/>
    <n v="27"/>
    <n v="24"/>
    <n v="4"/>
    <n v="1439"/>
    <n v="956"/>
    <n v="45"/>
    <n v="127"/>
    <n v="23"/>
    <n v="1415"/>
    <n v="1063"/>
    <n v="28"/>
    <n v="134"/>
    <n v="16"/>
    <n v="157"/>
    <n v="73"/>
    <n v="7"/>
    <n v="17"/>
    <n v="4"/>
    <n v="96"/>
    <n v="84"/>
    <n v="4"/>
    <n v="0"/>
    <n v="0"/>
    <n v="0"/>
    <n v="0"/>
    <n v="0"/>
    <n v="0"/>
    <n v="0"/>
    <n v="0"/>
    <n v="0"/>
    <n v="0"/>
    <n v="0"/>
    <n v="0"/>
    <n v="0"/>
    <n v="0"/>
    <n v="0"/>
    <n v="0"/>
    <n v="0"/>
    <n v="0"/>
    <n v="3"/>
    <n v="0"/>
    <n v="138"/>
    <n v="4"/>
    <n v="1047"/>
    <n v="1198"/>
    <n v="1222"/>
    <n v="123"/>
    <n v="90"/>
    <n v="5605"/>
    <n v="2717"/>
    <n v="0"/>
    <n v="161"/>
    <n v="938"/>
    <n v="320"/>
    <n v="3978"/>
  </r>
  <r>
    <x v="2"/>
    <x v="16"/>
    <x v="100"/>
    <x v="2"/>
    <n v="159"/>
    <n v="3"/>
    <n v="3"/>
    <n v="0"/>
    <n v="0"/>
    <n v="120"/>
    <n v="7"/>
    <n v="9"/>
    <n v="2"/>
    <n v="5"/>
    <n v="4"/>
    <n v="0"/>
    <n v="0"/>
    <n v="1113"/>
    <n v="1006"/>
    <n v="27"/>
    <n v="25"/>
    <n v="3"/>
    <n v="1437"/>
    <n v="957"/>
    <n v="46"/>
    <n v="125"/>
    <n v="23"/>
    <n v="1412"/>
    <n v="1069"/>
    <n v="28"/>
    <n v="132"/>
    <n v="16"/>
    <n v="158"/>
    <n v="76"/>
    <n v="7"/>
    <n v="17"/>
    <n v="4"/>
    <n v="96"/>
    <n v="84"/>
    <n v="4"/>
    <n v="0"/>
    <n v="0"/>
    <n v="0"/>
    <n v="0"/>
    <n v="0"/>
    <n v="0"/>
    <n v="0"/>
    <n v="0"/>
    <n v="0"/>
    <n v="0"/>
    <n v="0"/>
    <n v="0"/>
    <n v="0"/>
    <n v="0"/>
    <n v="0"/>
    <n v="0"/>
    <n v="0"/>
    <n v="0"/>
    <n v="3"/>
    <n v="0"/>
    <n v="139"/>
    <n v="4"/>
    <n v="1047"/>
    <n v="1197"/>
    <n v="1222"/>
    <n v="124"/>
    <n v="90"/>
    <n v="5593"/>
    <n v="2738"/>
    <n v="0"/>
    <n v="163"/>
    <n v="927"/>
    <n v="321"/>
    <n v="3984"/>
  </r>
  <r>
    <x v="2"/>
    <x v="14"/>
    <x v="101"/>
    <x v="0"/>
    <n v="44"/>
    <n v="1"/>
    <n v="0"/>
    <n v="3"/>
    <n v="2"/>
    <n v="30"/>
    <n v="0"/>
    <n v="4"/>
    <n v="1"/>
    <n v="39"/>
    <n v="38"/>
    <n v="0"/>
    <n v="0"/>
    <n v="248"/>
    <n v="212"/>
    <n v="9"/>
    <n v="5"/>
    <n v="4"/>
    <n v="470"/>
    <n v="275"/>
    <n v="10"/>
    <n v="46"/>
    <n v="16"/>
    <n v="398"/>
    <n v="256"/>
    <n v="2"/>
    <n v="43"/>
    <n v="30"/>
    <n v="64"/>
    <n v="21"/>
    <n v="1"/>
    <n v="5"/>
    <n v="5"/>
    <n v="27"/>
    <n v="20"/>
    <n v="2"/>
    <n v="0"/>
    <n v="0"/>
    <n v="0"/>
    <n v="0"/>
    <n v="1"/>
    <n v="0"/>
    <n v="0"/>
    <n v="0"/>
    <n v="0"/>
    <n v="0"/>
    <n v="0"/>
    <n v="0"/>
    <n v="0"/>
    <n v="0"/>
    <n v="0"/>
    <n v="0"/>
    <n v="0"/>
    <n v="0"/>
    <n v="0"/>
    <n v="2"/>
    <n v="36"/>
    <n v="39"/>
    <n v="227"/>
    <n v="381"/>
    <n v="316"/>
    <n v="45"/>
    <n v="25"/>
    <n v="1666"/>
    <n v="650"/>
    <n v="0"/>
    <n v="19"/>
    <n v="81"/>
    <n v="382"/>
    <n v="1098"/>
  </r>
  <r>
    <x v="2"/>
    <x v="14"/>
    <x v="101"/>
    <x v="1"/>
    <n v="44"/>
    <n v="1"/>
    <n v="0"/>
    <n v="3"/>
    <n v="2"/>
    <n v="30"/>
    <n v="0"/>
    <n v="4"/>
    <n v="1"/>
    <n v="39"/>
    <n v="38"/>
    <n v="0"/>
    <n v="0"/>
    <n v="250"/>
    <n v="212"/>
    <n v="9"/>
    <n v="6"/>
    <n v="5"/>
    <n v="468"/>
    <n v="278"/>
    <n v="11"/>
    <n v="45"/>
    <n v="15"/>
    <n v="397"/>
    <n v="257"/>
    <n v="2"/>
    <n v="44"/>
    <n v="28"/>
    <n v="64"/>
    <n v="21"/>
    <n v="1"/>
    <n v="5"/>
    <n v="5"/>
    <n v="27"/>
    <n v="20"/>
    <n v="2"/>
    <n v="0"/>
    <n v="0"/>
    <n v="0"/>
    <n v="0"/>
    <n v="1"/>
    <n v="0"/>
    <n v="0"/>
    <n v="0"/>
    <n v="0"/>
    <n v="0"/>
    <n v="0"/>
    <n v="0"/>
    <n v="0"/>
    <n v="0"/>
    <n v="0"/>
    <n v="0"/>
    <n v="0"/>
    <n v="0"/>
    <n v="0"/>
    <n v="2"/>
    <n v="36"/>
    <n v="39"/>
    <n v="227"/>
    <n v="380"/>
    <n v="316"/>
    <n v="45"/>
    <n v="25"/>
    <n v="1667"/>
    <n v="657"/>
    <n v="0"/>
    <n v="19"/>
    <n v="83"/>
    <n v="378"/>
    <n v="1100"/>
  </r>
  <r>
    <x v="2"/>
    <x v="14"/>
    <x v="101"/>
    <x v="2"/>
    <n v="43"/>
    <n v="1"/>
    <n v="0"/>
    <n v="2"/>
    <n v="2"/>
    <n v="31"/>
    <n v="0"/>
    <n v="3"/>
    <n v="1"/>
    <n v="39"/>
    <n v="38"/>
    <n v="0"/>
    <n v="0"/>
    <n v="252"/>
    <n v="215"/>
    <n v="9"/>
    <n v="6"/>
    <n v="4"/>
    <n v="466"/>
    <n v="279"/>
    <n v="11"/>
    <n v="46"/>
    <n v="14"/>
    <n v="397"/>
    <n v="259"/>
    <n v="2"/>
    <n v="42"/>
    <n v="28"/>
    <n v="65"/>
    <n v="22"/>
    <n v="1"/>
    <n v="5"/>
    <n v="5"/>
    <n v="26"/>
    <n v="19"/>
    <n v="2"/>
    <n v="0"/>
    <n v="0"/>
    <n v="0"/>
    <n v="0"/>
    <n v="1"/>
    <n v="0"/>
    <n v="0"/>
    <n v="0"/>
    <n v="0"/>
    <n v="0"/>
    <n v="0"/>
    <n v="0"/>
    <n v="0"/>
    <n v="0"/>
    <n v="0"/>
    <n v="0"/>
    <n v="0"/>
    <n v="0"/>
    <n v="0"/>
    <n v="2"/>
    <n v="37"/>
    <n v="39"/>
    <n v="229"/>
    <n v="378"/>
    <n v="317"/>
    <n v="46"/>
    <n v="24"/>
    <n v="1667"/>
    <n v="663"/>
    <n v="0"/>
    <n v="19"/>
    <n v="83"/>
    <n v="375"/>
    <n v="1101"/>
  </r>
  <r>
    <x v="2"/>
    <x v="14"/>
    <x v="101"/>
    <x v="2"/>
    <n v="1"/>
    <m/>
    <m/>
    <m/>
    <m/>
    <n v="1"/>
    <m/>
    <m/>
    <m/>
    <m/>
    <m/>
    <m/>
    <m/>
    <m/>
    <m/>
    <m/>
    <m/>
    <m/>
    <n v="1"/>
    <m/>
    <m/>
    <m/>
    <m/>
    <m/>
    <m/>
    <m/>
    <m/>
    <m/>
    <m/>
    <m/>
    <m/>
    <m/>
    <m/>
    <n v="1"/>
    <m/>
    <m/>
    <m/>
    <m/>
    <m/>
    <m/>
    <m/>
    <m/>
    <m/>
    <m/>
    <m/>
    <m/>
    <m/>
    <m/>
    <m/>
    <m/>
    <m/>
    <m/>
    <m/>
    <m/>
    <m/>
    <m/>
    <n v="1"/>
    <m/>
    <m/>
    <m/>
    <m/>
    <m/>
    <m/>
    <m/>
    <m/>
    <m/>
    <m/>
    <m/>
    <m/>
    <m/>
  </r>
  <r>
    <x v="2"/>
    <x v="15"/>
    <x v="102"/>
    <x v="0"/>
    <n v="86"/>
    <n v="0"/>
    <n v="0"/>
    <n v="0"/>
    <n v="0"/>
    <n v="73"/>
    <n v="4"/>
    <n v="0"/>
    <n v="1"/>
    <n v="3"/>
    <n v="3"/>
    <n v="0"/>
    <n v="0"/>
    <n v="821"/>
    <n v="776"/>
    <n v="24"/>
    <n v="0"/>
    <n v="0"/>
    <n v="588"/>
    <n v="448"/>
    <n v="32"/>
    <n v="3"/>
    <n v="8"/>
    <n v="777"/>
    <n v="642"/>
    <n v="35"/>
    <n v="7"/>
    <n v="11"/>
    <n v="85"/>
    <n v="55"/>
    <n v="4"/>
    <n v="3"/>
    <n v="3"/>
    <n v="51"/>
    <n v="44"/>
    <n v="1"/>
    <n v="0"/>
    <n v="0"/>
    <n v="0"/>
    <n v="0"/>
    <n v="0"/>
    <n v="0"/>
    <n v="0"/>
    <n v="0"/>
    <n v="0"/>
    <n v="0"/>
    <n v="0"/>
    <n v="0"/>
    <n v="0"/>
    <n v="0"/>
    <n v="0"/>
    <n v="0"/>
    <n v="0"/>
    <n v="0"/>
    <n v="0"/>
    <n v="0"/>
    <n v="80"/>
    <n v="3"/>
    <n v="795"/>
    <n v="531"/>
    <n v="715"/>
    <n v="74"/>
    <n v="49"/>
    <n v="2519"/>
    <n v="1544"/>
    <n v="0"/>
    <n v="90"/>
    <n v="28"/>
    <n v="265"/>
    <n v="2062"/>
  </r>
  <r>
    <x v="2"/>
    <x v="15"/>
    <x v="102"/>
    <x v="1"/>
    <n v="85"/>
    <n v="0"/>
    <n v="0"/>
    <n v="0"/>
    <n v="0"/>
    <n v="72"/>
    <n v="4"/>
    <n v="0"/>
    <n v="1"/>
    <n v="3"/>
    <n v="3"/>
    <n v="0"/>
    <n v="0"/>
    <n v="823"/>
    <n v="778"/>
    <n v="24"/>
    <n v="0"/>
    <n v="1"/>
    <n v="589"/>
    <n v="453"/>
    <n v="32"/>
    <n v="3"/>
    <n v="8"/>
    <n v="771"/>
    <n v="642"/>
    <n v="35"/>
    <n v="7"/>
    <n v="11"/>
    <n v="86"/>
    <n v="55"/>
    <n v="4"/>
    <n v="3"/>
    <n v="3"/>
    <n v="51"/>
    <n v="44"/>
    <n v="1"/>
    <n v="0"/>
    <n v="0"/>
    <n v="0"/>
    <n v="0"/>
    <n v="0"/>
    <n v="0"/>
    <n v="0"/>
    <n v="0"/>
    <n v="0"/>
    <n v="0"/>
    <n v="0"/>
    <n v="0"/>
    <n v="0"/>
    <n v="0"/>
    <n v="0"/>
    <n v="0"/>
    <n v="0"/>
    <n v="0"/>
    <n v="0"/>
    <n v="0"/>
    <n v="79"/>
    <n v="3"/>
    <n v="797"/>
    <n v="534"/>
    <n v="709"/>
    <n v="75"/>
    <n v="49"/>
    <n v="2514"/>
    <n v="1556"/>
    <n v="0"/>
    <n v="91"/>
    <n v="29"/>
    <n v="265"/>
    <n v="2058"/>
  </r>
  <r>
    <x v="2"/>
    <x v="15"/>
    <x v="102"/>
    <x v="2"/>
    <n v="85"/>
    <n v="0"/>
    <n v="0"/>
    <n v="0"/>
    <n v="0"/>
    <n v="72"/>
    <n v="4"/>
    <n v="0"/>
    <n v="1"/>
    <n v="3"/>
    <n v="3"/>
    <n v="0"/>
    <n v="0"/>
    <n v="825"/>
    <n v="780"/>
    <n v="24"/>
    <n v="0"/>
    <n v="1"/>
    <n v="585"/>
    <n v="452"/>
    <n v="32"/>
    <n v="3"/>
    <n v="8"/>
    <n v="769"/>
    <n v="641"/>
    <n v="35"/>
    <n v="7"/>
    <n v="11"/>
    <n v="89"/>
    <n v="58"/>
    <n v="4"/>
    <n v="3"/>
    <n v="5"/>
    <n v="51"/>
    <n v="44"/>
    <n v="1"/>
    <n v="0"/>
    <n v="0"/>
    <n v="0"/>
    <n v="0"/>
    <n v="0"/>
    <n v="0"/>
    <n v="0"/>
    <n v="0"/>
    <n v="0"/>
    <n v="0"/>
    <n v="0"/>
    <n v="0"/>
    <n v="0"/>
    <n v="0"/>
    <n v="0"/>
    <n v="0"/>
    <n v="0"/>
    <n v="0"/>
    <n v="0"/>
    <n v="0"/>
    <n v="79"/>
    <n v="3"/>
    <n v="799"/>
    <n v="531"/>
    <n v="707"/>
    <n v="76"/>
    <n v="49"/>
    <n v="2518"/>
    <n v="1571"/>
    <n v="0"/>
    <n v="92"/>
    <n v="32"/>
    <n v="261"/>
    <n v="2067"/>
  </r>
  <r>
    <x v="2"/>
    <x v="14"/>
    <x v="103"/>
    <x v="0"/>
    <n v="207"/>
    <n v="3"/>
    <n v="3"/>
    <n v="1"/>
    <n v="1"/>
    <n v="173"/>
    <n v="2"/>
    <n v="6"/>
    <n v="0"/>
    <n v="34"/>
    <n v="33"/>
    <n v="0"/>
    <n v="0"/>
    <n v="1840"/>
    <n v="1714"/>
    <n v="34"/>
    <n v="7"/>
    <n v="29"/>
    <n v="1275"/>
    <n v="987"/>
    <n v="33"/>
    <n v="39"/>
    <n v="16"/>
    <n v="2184"/>
    <n v="1739"/>
    <n v="51"/>
    <n v="62"/>
    <n v="99"/>
    <n v="199"/>
    <n v="102"/>
    <n v="2"/>
    <n v="22"/>
    <n v="5"/>
    <n v="122"/>
    <n v="110"/>
    <n v="4"/>
    <n v="0"/>
    <n v="1"/>
    <n v="0"/>
    <n v="0"/>
    <n v="0"/>
    <n v="0"/>
    <n v="0"/>
    <n v="0"/>
    <n v="0"/>
    <n v="0"/>
    <n v="0"/>
    <n v="0"/>
    <n v="0"/>
    <n v="0"/>
    <n v="0"/>
    <n v="0"/>
    <n v="0"/>
    <n v="0"/>
    <n v="3"/>
    <n v="1"/>
    <n v="196"/>
    <n v="34"/>
    <n v="1766"/>
    <n v="1156"/>
    <n v="1950"/>
    <n v="161"/>
    <n v="115"/>
    <n v="6814"/>
    <n v="4150"/>
    <n v="0"/>
    <n v="109"/>
    <n v="682"/>
    <n v="334"/>
    <n v="5519"/>
  </r>
  <r>
    <x v="2"/>
    <x v="14"/>
    <x v="103"/>
    <x v="1"/>
    <n v="205"/>
    <n v="3"/>
    <n v="3"/>
    <n v="1"/>
    <n v="1"/>
    <n v="171"/>
    <n v="2"/>
    <n v="6"/>
    <n v="0"/>
    <n v="34"/>
    <n v="33"/>
    <n v="0"/>
    <n v="0"/>
    <n v="1839"/>
    <n v="1714"/>
    <n v="34"/>
    <n v="7"/>
    <n v="28"/>
    <n v="1272"/>
    <n v="987"/>
    <n v="33"/>
    <n v="38"/>
    <n v="16"/>
    <n v="2182"/>
    <n v="1743"/>
    <n v="52"/>
    <n v="62"/>
    <n v="98"/>
    <n v="199"/>
    <n v="105"/>
    <n v="2"/>
    <n v="22"/>
    <n v="5"/>
    <n v="123"/>
    <n v="111"/>
    <n v="4"/>
    <n v="0"/>
    <n v="1"/>
    <n v="0"/>
    <n v="0"/>
    <n v="0"/>
    <n v="0"/>
    <n v="0"/>
    <n v="0"/>
    <n v="0"/>
    <n v="0"/>
    <n v="0"/>
    <n v="0"/>
    <n v="0"/>
    <n v="0"/>
    <n v="0"/>
    <n v="0"/>
    <n v="0"/>
    <n v="0"/>
    <n v="3"/>
    <n v="1"/>
    <n v="194"/>
    <n v="34"/>
    <n v="1766"/>
    <n v="1153"/>
    <n v="1948"/>
    <n v="161"/>
    <n v="116"/>
    <n v="6815"/>
    <n v="4188"/>
    <n v="0"/>
    <n v="110"/>
    <n v="676"/>
    <n v="332"/>
    <n v="5527"/>
  </r>
  <r>
    <x v="2"/>
    <x v="14"/>
    <x v="103"/>
    <x v="2"/>
    <n v="207"/>
    <n v="3"/>
    <n v="3"/>
    <n v="1"/>
    <n v="1"/>
    <n v="173"/>
    <n v="2"/>
    <n v="6"/>
    <n v="0"/>
    <n v="34"/>
    <n v="33"/>
    <n v="0"/>
    <n v="0"/>
    <n v="1841"/>
    <n v="1717"/>
    <n v="33"/>
    <n v="7"/>
    <n v="27"/>
    <n v="1271"/>
    <n v="991"/>
    <n v="33"/>
    <n v="38"/>
    <n v="15"/>
    <n v="2177"/>
    <n v="1743"/>
    <n v="52"/>
    <n v="62"/>
    <n v="98"/>
    <n v="201"/>
    <n v="105"/>
    <n v="2"/>
    <n v="22"/>
    <n v="6"/>
    <n v="124"/>
    <n v="113"/>
    <n v="4"/>
    <n v="0"/>
    <n v="1"/>
    <n v="0"/>
    <n v="0"/>
    <n v="0"/>
    <n v="0"/>
    <n v="0"/>
    <n v="0"/>
    <n v="0"/>
    <n v="0"/>
    <n v="0"/>
    <n v="0"/>
    <n v="0"/>
    <n v="0"/>
    <n v="0"/>
    <n v="0"/>
    <n v="0"/>
    <n v="0"/>
    <n v="3"/>
    <n v="1"/>
    <n v="196"/>
    <n v="34"/>
    <n v="1770"/>
    <n v="1152"/>
    <n v="1945"/>
    <n v="162"/>
    <n v="117"/>
    <n v="6804"/>
    <n v="4207"/>
    <n v="0"/>
    <n v="111"/>
    <n v="671"/>
    <n v="333"/>
    <n v="5524"/>
  </r>
  <r>
    <x v="2"/>
    <x v="16"/>
    <x v="104"/>
    <x v="0"/>
    <n v="80"/>
    <n v="3"/>
    <n v="2"/>
    <n v="1"/>
    <n v="1"/>
    <n v="63"/>
    <n v="1"/>
    <n v="2"/>
    <n v="1"/>
    <n v="34"/>
    <n v="30"/>
    <n v="0"/>
    <n v="0"/>
    <n v="397"/>
    <n v="349"/>
    <n v="2"/>
    <n v="10"/>
    <n v="8"/>
    <n v="823"/>
    <n v="493"/>
    <n v="22"/>
    <n v="65"/>
    <n v="31"/>
    <n v="763"/>
    <n v="546"/>
    <n v="8"/>
    <n v="65"/>
    <n v="33"/>
    <n v="114"/>
    <n v="59"/>
    <n v="0"/>
    <n v="9"/>
    <n v="2"/>
    <n v="43"/>
    <n v="39"/>
    <n v="0"/>
    <n v="0"/>
    <n v="2"/>
    <n v="0"/>
    <n v="0"/>
    <n v="0"/>
    <n v="0"/>
    <n v="0"/>
    <n v="0"/>
    <n v="0"/>
    <n v="0"/>
    <n v="0"/>
    <n v="0"/>
    <n v="0"/>
    <n v="0"/>
    <n v="0"/>
    <n v="0"/>
    <n v="0"/>
    <n v="0"/>
    <n v="3"/>
    <n v="1"/>
    <n v="73"/>
    <n v="34"/>
    <n v="372"/>
    <n v="669"/>
    <n v="647"/>
    <n v="95"/>
    <n v="41"/>
    <n v="3747"/>
    <n v="1607"/>
    <n v="0"/>
    <n v="29"/>
    <n v="372"/>
    <n v="621"/>
    <n v="2530"/>
  </r>
  <r>
    <x v="2"/>
    <x v="16"/>
    <x v="104"/>
    <x v="1"/>
    <n v="79"/>
    <n v="3"/>
    <n v="2"/>
    <n v="1"/>
    <n v="1"/>
    <n v="63"/>
    <n v="1"/>
    <n v="2"/>
    <n v="1"/>
    <n v="34"/>
    <n v="30"/>
    <n v="0"/>
    <n v="0"/>
    <n v="398"/>
    <n v="349"/>
    <n v="2"/>
    <n v="10"/>
    <n v="9"/>
    <n v="817"/>
    <n v="495"/>
    <n v="22"/>
    <n v="62"/>
    <n v="30"/>
    <n v="769"/>
    <n v="553"/>
    <n v="8"/>
    <n v="65"/>
    <n v="34"/>
    <n v="113"/>
    <n v="59"/>
    <n v="0"/>
    <n v="9"/>
    <n v="2"/>
    <n v="43"/>
    <n v="39"/>
    <n v="0"/>
    <n v="0"/>
    <n v="2"/>
    <n v="0"/>
    <n v="0"/>
    <n v="0"/>
    <n v="0"/>
    <n v="0"/>
    <n v="0"/>
    <n v="0"/>
    <n v="0"/>
    <n v="0"/>
    <n v="0"/>
    <n v="0"/>
    <n v="0"/>
    <n v="0"/>
    <n v="0"/>
    <n v="0"/>
    <n v="0"/>
    <n v="3"/>
    <n v="1"/>
    <n v="72"/>
    <n v="34"/>
    <n v="372"/>
    <n v="667"/>
    <n v="652"/>
    <n v="96"/>
    <n v="41"/>
    <n v="3762"/>
    <n v="1636"/>
    <n v="0"/>
    <n v="29"/>
    <n v="375"/>
    <n v="630"/>
    <n v="2537"/>
  </r>
  <r>
    <x v="2"/>
    <x v="16"/>
    <x v="104"/>
    <x v="2"/>
    <n v="79"/>
    <n v="3"/>
    <n v="2"/>
    <n v="1"/>
    <n v="1"/>
    <n v="63"/>
    <n v="1"/>
    <n v="2"/>
    <n v="1"/>
    <n v="34"/>
    <n v="30"/>
    <n v="0"/>
    <n v="0"/>
    <n v="398"/>
    <n v="349"/>
    <n v="2"/>
    <n v="10"/>
    <n v="10"/>
    <n v="812"/>
    <n v="497"/>
    <n v="21"/>
    <n v="60"/>
    <n v="29"/>
    <n v="774"/>
    <n v="557"/>
    <n v="8"/>
    <n v="66"/>
    <n v="35"/>
    <n v="117"/>
    <n v="60"/>
    <n v="0"/>
    <n v="10"/>
    <n v="3"/>
    <n v="43"/>
    <n v="39"/>
    <n v="0"/>
    <n v="0"/>
    <n v="2"/>
    <n v="0"/>
    <n v="0"/>
    <n v="0"/>
    <n v="0"/>
    <n v="0"/>
    <n v="0"/>
    <n v="0"/>
    <n v="0"/>
    <n v="0"/>
    <n v="0"/>
    <n v="0"/>
    <n v="0"/>
    <n v="0"/>
    <n v="0"/>
    <n v="0"/>
    <n v="0"/>
    <n v="3"/>
    <n v="1"/>
    <n v="72"/>
    <n v="34"/>
    <n v="371"/>
    <n v="667"/>
    <n v="655"/>
    <n v="98"/>
    <n v="41"/>
    <n v="3778"/>
    <n v="1657"/>
    <n v="0"/>
    <n v="29"/>
    <n v="376"/>
    <n v="640"/>
    <n v="2545"/>
  </r>
  <r>
    <x v="2"/>
    <x v="17"/>
    <x v="105"/>
    <x v="0"/>
    <n v="163"/>
    <n v="7"/>
    <n v="7"/>
    <n v="0"/>
    <n v="0"/>
    <n v="133"/>
    <n v="1"/>
    <n v="7"/>
    <n v="3"/>
    <n v="22"/>
    <n v="15"/>
    <n v="1"/>
    <n v="1"/>
    <n v="1211"/>
    <n v="1131"/>
    <n v="14"/>
    <n v="11"/>
    <n v="21"/>
    <n v="1222"/>
    <n v="923"/>
    <n v="9"/>
    <n v="58"/>
    <n v="59"/>
    <n v="1650"/>
    <n v="1309"/>
    <n v="8"/>
    <n v="71"/>
    <n v="53"/>
    <n v="156"/>
    <n v="79"/>
    <n v="2"/>
    <n v="6"/>
    <n v="13"/>
    <n v="108"/>
    <n v="95"/>
    <n v="1"/>
    <n v="0"/>
    <n v="0"/>
    <n v="0"/>
    <n v="0"/>
    <n v="0"/>
    <n v="0"/>
    <n v="0"/>
    <n v="0"/>
    <n v="0"/>
    <n v="0"/>
    <n v="0"/>
    <n v="0"/>
    <n v="0"/>
    <n v="0"/>
    <n v="0"/>
    <n v="0"/>
    <n v="0"/>
    <n v="0"/>
    <n v="7"/>
    <n v="0"/>
    <n v="151"/>
    <n v="18"/>
    <n v="1160"/>
    <n v="1069"/>
    <n v="1493"/>
    <n v="127"/>
    <n v="106"/>
    <n v="5787"/>
    <n v="3287"/>
    <n v="0"/>
    <n v="25"/>
    <n v="169"/>
    <n v="867"/>
    <n v="4509"/>
  </r>
  <r>
    <x v="2"/>
    <x v="17"/>
    <x v="105"/>
    <x v="1"/>
    <n v="163"/>
    <n v="7"/>
    <n v="7"/>
    <n v="0"/>
    <n v="0"/>
    <n v="133"/>
    <n v="1"/>
    <n v="7"/>
    <n v="3"/>
    <n v="22"/>
    <n v="15"/>
    <n v="1"/>
    <n v="1"/>
    <n v="1212"/>
    <n v="1133"/>
    <n v="14"/>
    <n v="11"/>
    <n v="21"/>
    <n v="1219"/>
    <n v="923"/>
    <n v="9"/>
    <n v="58"/>
    <n v="59"/>
    <n v="1655"/>
    <n v="1320"/>
    <n v="8"/>
    <n v="71"/>
    <n v="54"/>
    <n v="158"/>
    <n v="79"/>
    <n v="2"/>
    <n v="6"/>
    <n v="14"/>
    <n v="108"/>
    <n v="96"/>
    <n v="1"/>
    <n v="0"/>
    <n v="0"/>
    <n v="0"/>
    <n v="0"/>
    <n v="0"/>
    <n v="0"/>
    <n v="0"/>
    <n v="0"/>
    <n v="0"/>
    <n v="0"/>
    <n v="0"/>
    <n v="0"/>
    <n v="0"/>
    <n v="0"/>
    <n v="0"/>
    <n v="0"/>
    <n v="0"/>
    <n v="0"/>
    <n v="7"/>
    <n v="0"/>
    <n v="151"/>
    <n v="18"/>
    <n v="1161"/>
    <n v="1066"/>
    <n v="1496"/>
    <n v="128"/>
    <n v="106"/>
    <n v="5793"/>
    <n v="3320"/>
    <n v="0"/>
    <n v="25"/>
    <n v="169"/>
    <n v="863"/>
    <n v="4523"/>
  </r>
  <r>
    <x v="2"/>
    <x v="17"/>
    <x v="105"/>
    <x v="2"/>
    <n v="160"/>
    <n v="7"/>
    <n v="7"/>
    <n v="0"/>
    <n v="0"/>
    <n v="131"/>
    <n v="1"/>
    <n v="7"/>
    <n v="3"/>
    <n v="22"/>
    <n v="15"/>
    <n v="1"/>
    <n v="1"/>
    <n v="1211"/>
    <n v="1132"/>
    <n v="14"/>
    <n v="11"/>
    <n v="21"/>
    <n v="1222"/>
    <n v="927"/>
    <n v="10"/>
    <n v="57"/>
    <n v="59"/>
    <n v="1656"/>
    <n v="1327"/>
    <n v="8"/>
    <n v="71"/>
    <n v="54"/>
    <n v="158"/>
    <n v="81"/>
    <n v="2"/>
    <n v="6"/>
    <n v="14"/>
    <n v="108"/>
    <n v="99"/>
    <n v="1"/>
    <n v="0"/>
    <n v="0"/>
    <n v="0"/>
    <n v="0"/>
    <n v="0"/>
    <n v="0"/>
    <n v="0"/>
    <n v="0"/>
    <n v="0"/>
    <n v="0"/>
    <n v="0"/>
    <n v="0"/>
    <n v="0"/>
    <n v="0"/>
    <n v="0"/>
    <n v="0"/>
    <n v="0"/>
    <n v="0"/>
    <n v="7"/>
    <n v="0"/>
    <n v="148"/>
    <n v="18"/>
    <n v="1160"/>
    <n v="1070"/>
    <n v="1496"/>
    <n v="129"/>
    <n v="106"/>
    <n v="5789"/>
    <n v="3347"/>
    <n v="0"/>
    <n v="24"/>
    <n v="170"/>
    <n v="862"/>
    <n v="4522"/>
  </r>
  <r>
    <x v="2"/>
    <x v="17"/>
    <x v="105"/>
    <x v="2"/>
    <m/>
    <m/>
    <m/>
    <m/>
    <m/>
    <m/>
    <m/>
    <m/>
    <m/>
    <m/>
    <m/>
    <m/>
    <m/>
    <m/>
    <m/>
    <m/>
    <m/>
    <m/>
    <n v="1"/>
    <n v="1"/>
    <m/>
    <m/>
    <m/>
    <m/>
    <m/>
    <m/>
    <m/>
    <m/>
    <m/>
    <m/>
    <m/>
    <m/>
    <m/>
    <m/>
    <m/>
    <m/>
    <m/>
    <m/>
    <m/>
    <m/>
    <m/>
    <m/>
    <m/>
    <m/>
    <m/>
    <m/>
    <m/>
    <m/>
    <m/>
    <m/>
    <m/>
    <m/>
    <m/>
    <m/>
    <m/>
    <m/>
    <m/>
    <m/>
    <m/>
    <n v="1"/>
    <m/>
    <m/>
    <m/>
    <m/>
    <m/>
    <m/>
    <m/>
    <m/>
    <m/>
    <m/>
  </r>
  <r>
    <x v="2"/>
    <x v="14"/>
    <x v="106"/>
    <x v="0"/>
    <n v="53"/>
    <n v="1"/>
    <n v="1"/>
    <n v="0"/>
    <n v="0"/>
    <n v="38"/>
    <n v="0"/>
    <n v="4"/>
    <n v="1"/>
    <n v="1"/>
    <n v="1"/>
    <n v="0"/>
    <n v="0"/>
    <n v="293"/>
    <n v="245"/>
    <n v="0"/>
    <n v="18"/>
    <n v="6"/>
    <n v="681"/>
    <n v="413"/>
    <n v="1"/>
    <n v="80"/>
    <n v="34"/>
    <n v="582"/>
    <n v="370"/>
    <n v="1"/>
    <n v="74"/>
    <n v="17"/>
    <n v="72"/>
    <n v="24"/>
    <n v="1"/>
    <n v="4"/>
    <n v="14"/>
    <n v="25"/>
    <n v="18"/>
    <n v="0"/>
    <n v="1"/>
    <n v="0"/>
    <n v="0"/>
    <n v="0"/>
    <n v="0"/>
    <n v="0"/>
    <n v="0"/>
    <n v="0"/>
    <n v="0"/>
    <n v="0"/>
    <n v="0"/>
    <n v="0"/>
    <n v="0"/>
    <n v="0"/>
    <n v="0"/>
    <n v="0"/>
    <n v="0"/>
    <n v="0"/>
    <n v="1"/>
    <n v="0"/>
    <n v="46"/>
    <n v="1"/>
    <n v="262"/>
    <n v="535"/>
    <n v="473"/>
    <n v="48"/>
    <n v="21"/>
    <n v="2517"/>
    <n v="954"/>
    <n v="0"/>
    <n v="5"/>
    <n v="96"/>
    <n v="641"/>
    <n v="1659"/>
  </r>
  <r>
    <x v="2"/>
    <x v="14"/>
    <x v="106"/>
    <x v="1"/>
    <n v="53"/>
    <n v="1"/>
    <n v="1"/>
    <n v="0"/>
    <n v="0"/>
    <n v="38"/>
    <n v="0"/>
    <n v="4"/>
    <n v="1"/>
    <n v="1"/>
    <n v="1"/>
    <n v="0"/>
    <n v="0"/>
    <n v="294"/>
    <n v="246"/>
    <n v="0"/>
    <n v="18"/>
    <n v="6"/>
    <n v="681"/>
    <n v="416"/>
    <n v="1"/>
    <n v="80"/>
    <n v="35"/>
    <n v="583"/>
    <n v="373"/>
    <n v="1"/>
    <n v="74"/>
    <n v="17"/>
    <n v="71"/>
    <n v="25"/>
    <n v="1"/>
    <n v="4"/>
    <n v="14"/>
    <n v="25"/>
    <n v="18"/>
    <n v="0"/>
    <n v="1"/>
    <n v="0"/>
    <n v="0"/>
    <n v="0"/>
    <n v="0"/>
    <n v="0"/>
    <n v="0"/>
    <n v="0"/>
    <n v="0"/>
    <n v="0"/>
    <n v="0"/>
    <n v="0"/>
    <n v="0"/>
    <n v="0"/>
    <n v="0"/>
    <n v="0"/>
    <n v="0"/>
    <n v="0"/>
    <n v="1"/>
    <n v="0"/>
    <n v="46"/>
    <n v="1"/>
    <n v="263"/>
    <n v="535"/>
    <n v="473"/>
    <n v="47"/>
    <n v="21"/>
    <n v="2522"/>
    <n v="973"/>
    <n v="0"/>
    <n v="5"/>
    <n v="97"/>
    <n v="641"/>
    <n v="1666"/>
  </r>
  <r>
    <x v="2"/>
    <x v="14"/>
    <x v="106"/>
    <x v="2"/>
    <n v="52"/>
    <n v="1"/>
    <n v="1"/>
    <n v="0"/>
    <n v="0"/>
    <n v="38"/>
    <n v="0"/>
    <n v="4"/>
    <n v="1"/>
    <n v="1"/>
    <n v="1"/>
    <n v="0"/>
    <n v="0"/>
    <n v="293"/>
    <n v="245"/>
    <n v="0"/>
    <n v="18"/>
    <n v="6"/>
    <n v="681"/>
    <n v="421"/>
    <n v="3"/>
    <n v="79"/>
    <n v="35"/>
    <n v="585"/>
    <n v="378"/>
    <n v="1"/>
    <n v="74"/>
    <n v="17"/>
    <n v="71"/>
    <n v="25"/>
    <n v="1"/>
    <n v="4"/>
    <n v="13"/>
    <n v="25"/>
    <n v="18"/>
    <n v="0"/>
    <n v="1"/>
    <n v="0"/>
    <n v="0"/>
    <n v="0"/>
    <n v="0"/>
    <n v="0"/>
    <n v="0"/>
    <n v="0"/>
    <n v="0"/>
    <n v="0"/>
    <n v="0"/>
    <n v="0"/>
    <n v="0"/>
    <n v="0"/>
    <n v="0"/>
    <n v="0"/>
    <n v="0"/>
    <n v="0"/>
    <n v="1"/>
    <n v="0"/>
    <n v="45"/>
    <n v="1"/>
    <n v="262"/>
    <n v="534"/>
    <n v="475"/>
    <n v="47"/>
    <n v="21"/>
    <n v="2523"/>
    <n v="990"/>
    <n v="0"/>
    <n v="5"/>
    <n v="99"/>
    <n v="639"/>
    <n v="1666"/>
  </r>
  <r>
    <x v="2"/>
    <x v="15"/>
    <x v="107"/>
    <x v="0"/>
    <n v="178"/>
    <n v="7"/>
    <n v="6"/>
    <n v="0"/>
    <n v="0"/>
    <n v="148"/>
    <n v="5"/>
    <n v="4"/>
    <n v="2"/>
    <n v="3"/>
    <n v="3"/>
    <n v="0"/>
    <n v="0"/>
    <n v="1763"/>
    <n v="1586"/>
    <n v="51"/>
    <n v="9"/>
    <n v="35"/>
    <n v="1811"/>
    <n v="1260"/>
    <n v="47"/>
    <n v="65"/>
    <n v="58"/>
    <n v="2156"/>
    <n v="1616"/>
    <n v="33"/>
    <n v="72"/>
    <n v="124"/>
    <n v="197"/>
    <n v="93"/>
    <n v="4"/>
    <n v="16"/>
    <n v="16"/>
    <n v="152"/>
    <n v="147"/>
    <n v="2"/>
    <n v="0"/>
    <n v="0"/>
    <n v="0"/>
    <n v="0"/>
    <n v="0"/>
    <n v="0"/>
    <n v="0"/>
    <n v="0"/>
    <n v="0"/>
    <n v="0"/>
    <n v="0"/>
    <n v="0"/>
    <n v="0"/>
    <n v="0"/>
    <n v="0"/>
    <n v="0"/>
    <n v="0"/>
    <n v="0"/>
    <n v="7"/>
    <n v="0"/>
    <n v="163"/>
    <n v="3"/>
    <n v="1659"/>
    <n v="1590"/>
    <n v="1903"/>
    <n v="149"/>
    <n v="149"/>
    <n v="6983"/>
    <n v="3714"/>
    <n v="0"/>
    <n v="104"/>
    <n v="210"/>
    <n v="1097"/>
    <n v="5341"/>
  </r>
  <r>
    <x v="2"/>
    <x v="15"/>
    <x v="107"/>
    <x v="1"/>
    <n v="181"/>
    <n v="7"/>
    <n v="6"/>
    <n v="0"/>
    <n v="0"/>
    <n v="149"/>
    <n v="5"/>
    <n v="4"/>
    <n v="2"/>
    <n v="3"/>
    <n v="3"/>
    <n v="0"/>
    <n v="0"/>
    <n v="1764"/>
    <n v="1587"/>
    <n v="51"/>
    <n v="9"/>
    <n v="35"/>
    <n v="1809"/>
    <n v="1265"/>
    <n v="48"/>
    <n v="64"/>
    <n v="57"/>
    <n v="2156"/>
    <n v="1617"/>
    <n v="33"/>
    <n v="72"/>
    <n v="124"/>
    <n v="202"/>
    <n v="95"/>
    <n v="5"/>
    <n v="17"/>
    <n v="17"/>
    <n v="151"/>
    <n v="146"/>
    <n v="2"/>
    <n v="0"/>
    <n v="0"/>
    <n v="0"/>
    <n v="0"/>
    <n v="0"/>
    <n v="0"/>
    <n v="0"/>
    <n v="0"/>
    <n v="0"/>
    <n v="0"/>
    <n v="0"/>
    <n v="0"/>
    <n v="0"/>
    <n v="0"/>
    <n v="0"/>
    <n v="0"/>
    <n v="0"/>
    <n v="0"/>
    <n v="7"/>
    <n v="0"/>
    <n v="166"/>
    <n v="3"/>
    <n v="1660"/>
    <n v="1593"/>
    <n v="1902"/>
    <n v="150"/>
    <n v="148"/>
    <n v="6985"/>
    <n v="3744"/>
    <n v="0"/>
    <n v="103"/>
    <n v="213"/>
    <n v="1093"/>
    <n v="5350"/>
  </r>
  <r>
    <x v="2"/>
    <x v="15"/>
    <x v="107"/>
    <x v="2"/>
    <n v="183"/>
    <n v="7"/>
    <n v="6"/>
    <n v="0"/>
    <n v="0"/>
    <n v="150"/>
    <n v="5"/>
    <n v="4"/>
    <n v="2"/>
    <n v="3"/>
    <n v="3"/>
    <n v="0"/>
    <n v="0"/>
    <n v="1765"/>
    <n v="1591"/>
    <n v="51"/>
    <n v="9"/>
    <n v="35"/>
    <n v="1813"/>
    <n v="1275"/>
    <n v="48"/>
    <n v="64"/>
    <n v="58"/>
    <n v="2157"/>
    <n v="1624"/>
    <n v="33"/>
    <n v="72"/>
    <n v="124"/>
    <n v="198"/>
    <n v="95"/>
    <n v="5"/>
    <n v="17"/>
    <n v="16"/>
    <n v="151"/>
    <n v="146"/>
    <n v="2"/>
    <n v="0"/>
    <n v="0"/>
    <n v="0"/>
    <n v="0"/>
    <n v="0"/>
    <n v="0"/>
    <n v="0"/>
    <n v="0"/>
    <n v="0"/>
    <n v="0"/>
    <n v="0"/>
    <n v="0"/>
    <n v="0"/>
    <n v="0"/>
    <n v="0"/>
    <n v="0"/>
    <n v="0"/>
    <n v="0"/>
    <n v="7"/>
    <n v="0"/>
    <n v="169"/>
    <n v="3"/>
    <n v="1661"/>
    <n v="1598"/>
    <n v="1903"/>
    <n v="147"/>
    <n v="148"/>
    <n v="6977"/>
    <n v="3768"/>
    <n v="0"/>
    <n v="103"/>
    <n v="216"/>
    <n v="1086"/>
    <n v="5347"/>
  </r>
  <r>
    <x v="2"/>
    <x v="15"/>
    <x v="108"/>
    <x v="0"/>
    <n v="74"/>
    <n v="2"/>
    <n v="2"/>
    <n v="0"/>
    <n v="0"/>
    <n v="64"/>
    <n v="3"/>
    <n v="2"/>
    <n v="1"/>
    <n v="1"/>
    <n v="1"/>
    <n v="0"/>
    <n v="0"/>
    <n v="548"/>
    <n v="515"/>
    <n v="12"/>
    <n v="0"/>
    <n v="4"/>
    <n v="642"/>
    <n v="476"/>
    <n v="24"/>
    <n v="5"/>
    <n v="28"/>
    <n v="821"/>
    <n v="641"/>
    <n v="37"/>
    <n v="1"/>
    <n v="36"/>
    <n v="108"/>
    <n v="63"/>
    <n v="3"/>
    <n v="2"/>
    <n v="9"/>
    <n v="41"/>
    <n v="40"/>
    <n v="0"/>
    <n v="0"/>
    <n v="0"/>
    <n v="0"/>
    <n v="0"/>
    <n v="0"/>
    <n v="0"/>
    <n v="0"/>
    <n v="0"/>
    <n v="0"/>
    <n v="0"/>
    <n v="0"/>
    <n v="0"/>
    <n v="0"/>
    <n v="0"/>
    <n v="0"/>
    <n v="0"/>
    <n v="0"/>
    <n v="0"/>
    <n v="2"/>
    <n v="0"/>
    <n v="67"/>
    <n v="1"/>
    <n v="530"/>
    <n v="569"/>
    <n v="728"/>
    <n v="86"/>
    <n v="40"/>
    <n v="2918"/>
    <n v="1694"/>
    <n v="0"/>
    <n v="48"/>
    <n v="16"/>
    <n v="376"/>
    <n v="2371"/>
  </r>
  <r>
    <x v="2"/>
    <x v="15"/>
    <x v="108"/>
    <x v="1"/>
    <n v="72"/>
    <n v="2"/>
    <n v="2"/>
    <n v="0"/>
    <n v="0"/>
    <n v="62"/>
    <n v="3"/>
    <n v="1"/>
    <n v="1"/>
    <n v="1"/>
    <n v="1"/>
    <n v="0"/>
    <n v="0"/>
    <n v="548"/>
    <n v="515"/>
    <n v="12"/>
    <n v="0"/>
    <n v="4"/>
    <n v="643"/>
    <n v="484"/>
    <n v="24"/>
    <n v="5"/>
    <n v="26"/>
    <n v="818"/>
    <n v="638"/>
    <n v="37"/>
    <n v="1"/>
    <n v="37"/>
    <n v="106"/>
    <n v="65"/>
    <n v="4"/>
    <n v="1"/>
    <n v="8"/>
    <n v="41"/>
    <n v="40"/>
    <n v="0"/>
    <n v="0"/>
    <n v="0"/>
    <n v="0"/>
    <n v="0"/>
    <n v="0"/>
    <n v="0"/>
    <n v="0"/>
    <n v="0"/>
    <n v="0"/>
    <n v="0"/>
    <n v="0"/>
    <n v="0"/>
    <n v="0"/>
    <n v="0"/>
    <n v="0"/>
    <n v="0"/>
    <n v="0"/>
    <n v="0"/>
    <n v="2"/>
    <n v="0"/>
    <n v="65"/>
    <n v="1"/>
    <n v="530"/>
    <n v="572"/>
    <n v="724"/>
    <n v="86"/>
    <n v="40"/>
    <n v="2922"/>
    <n v="1713"/>
    <n v="0"/>
    <n v="49"/>
    <n v="16"/>
    <n v="376"/>
    <n v="2370"/>
  </r>
  <r>
    <x v="2"/>
    <x v="15"/>
    <x v="108"/>
    <x v="2"/>
    <n v="72"/>
    <n v="2"/>
    <n v="2"/>
    <n v="0"/>
    <n v="0"/>
    <n v="62"/>
    <n v="3"/>
    <n v="1"/>
    <n v="1"/>
    <n v="1"/>
    <n v="1"/>
    <n v="0"/>
    <n v="0"/>
    <n v="547"/>
    <n v="514"/>
    <n v="12"/>
    <n v="0"/>
    <n v="4"/>
    <n v="647"/>
    <n v="487"/>
    <n v="24"/>
    <n v="6"/>
    <n v="26"/>
    <n v="819"/>
    <n v="638"/>
    <n v="37"/>
    <n v="1"/>
    <n v="37"/>
    <n v="107"/>
    <n v="67"/>
    <n v="4"/>
    <n v="0"/>
    <n v="8"/>
    <n v="41"/>
    <n v="40"/>
    <n v="0"/>
    <n v="0"/>
    <n v="0"/>
    <n v="0"/>
    <n v="0"/>
    <n v="0"/>
    <n v="0"/>
    <n v="0"/>
    <n v="0"/>
    <n v="0"/>
    <n v="0"/>
    <n v="0"/>
    <n v="0"/>
    <n v="0"/>
    <n v="0"/>
    <n v="0"/>
    <n v="0"/>
    <n v="0"/>
    <n v="0"/>
    <n v="2"/>
    <n v="0"/>
    <n v="65"/>
    <n v="1"/>
    <n v="529"/>
    <n v="575"/>
    <n v="725"/>
    <n v="88"/>
    <n v="40"/>
    <n v="2923"/>
    <n v="1726"/>
    <n v="0"/>
    <n v="49"/>
    <n v="14"/>
    <n v="374"/>
    <n v="2378"/>
  </r>
  <r>
    <x v="2"/>
    <x v="15"/>
    <x v="109"/>
    <x v="0"/>
    <n v="83"/>
    <n v="0"/>
    <n v="0"/>
    <n v="0"/>
    <n v="0"/>
    <n v="74"/>
    <n v="1"/>
    <n v="0"/>
    <n v="0"/>
    <n v="0"/>
    <n v="0"/>
    <n v="0"/>
    <n v="0"/>
    <n v="627"/>
    <n v="607"/>
    <n v="6"/>
    <n v="2"/>
    <n v="1"/>
    <n v="446"/>
    <n v="360"/>
    <n v="19"/>
    <n v="4"/>
    <n v="5"/>
    <n v="676"/>
    <n v="571"/>
    <n v="16"/>
    <n v="12"/>
    <n v="13"/>
    <n v="91"/>
    <n v="58"/>
    <n v="0"/>
    <n v="4"/>
    <n v="5"/>
    <n v="14"/>
    <n v="11"/>
    <n v="1"/>
    <n v="0"/>
    <n v="0"/>
    <n v="0"/>
    <n v="0"/>
    <n v="0"/>
    <n v="0"/>
    <n v="0"/>
    <n v="0"/>
    <n v="0"/>
    <n v="0"/>
    <n v="0"/>
    <n v="0"/>
    <n v="0"/>
    <n v="0"/>
    <n v="0"/>
    <n v="0"/>
    <n v="0"/>
    <n v="0"/>
    <n v="0"/>
    <n v="0"/>
    <n v="82"/>
    <n v="0"/>
    <n v="616"/>
    <n v="410"/>
    <n v="626"/>
    <n v="79"/>
    <n v="12"/>
    <n v="2241"/>
    <n v="1471"/>
    <n v="0"/>
    <n v="42"/>
    <n v="24"/>
    <n v="212"/>
    <n v="1910"/>
  </r>
  <r>
    <x v="2"/>
    <x v="15"/>
    <x v="109"/>
    <x v="1"/>
    <n v="84"/>
    <n v="0"/>
    <n v="0"/>
    <n v="0"/>
    <n v="0"/>
    <n v="75"/>
    <n v="1"/>
    <n v="0"/>
    <n v="0"/>
    <n v="0"/>
    <n v="0"/>
    <n v="0"/>
    <n v="0"/>
    <n v="626"/>
    <n v="606"/>
    <n v="6"/>
    <n v="2"/>
    <n v="1"/>
    <n v="445"/>
    <n v="360"/>
    <n v="18"/>
    <n v="4"/>
    <n v="5"/>
    <n v="676"/>
    <n v="572"/>
    <n v="16"/>
    <n v="12"/>
    <n v="13"/>
    <n v="91"/>
    <n v="58"/>
    <n v="0"/>
    <n v="4"/>
    <n v="5"/>
    <n v="14"/>
    <n v="11"/>
    <n v="1"/>
    <n v="0"/>
    <n v="0"/>
    <n v="0"/>
    <n v="0"/>
    <n v="0"/>
    <n v="0"/>
    <n v="0"/>
    <n v="0"/>
    <n v="0"/>
    <n v="0"/>
    <n v="0"/>
    <n v="0"/>
    <n v="0"/>
    <n v="0"/>
    <n v="0"/>
    <n v="0"/>
    <n v="0"/>
    <n v="0"/>
    <n v="0"/>
    <n v="0"/>
    <n v="83"/>
    <n v="0"/>
    <n v="615"/>
    <n v="410"/>
    <n v="626"/>
    <n v="79"/>
    <n v="12"/>
    <n v="2241"/>
    <n v="1480"/>
    <n v="0"/>
    <n v="42"/>
    <n v="25"/>
    <n v="209"/>
    <n v="1909"/>
  </r>
  <r>
    <x v="2"/>
    <x v="15"/>
    <x v="109"/>
    <x v="2"/>
    <n v="85"/>
    <n v="0"/>
    <n v="0"/>
    <n v="0"/>
    <n v="0"/>
    <n v="76"/>
    <n v="1"/>
    <n v="0"/>
    <n v="1"/>
    <n v="0"/>
    <n v="0"/>
    <n v="0"/>
    <n v="0"/>
    <n v="628"/>
    <n v="606"/>
    <n v="7"/>
    <n v="2"/>
    <n v="1"/>
    <n v="476"/>
    <n v="377"/>
    <n v="19"/>
    <n v="5"/>
    <n v="10"/>
    <n v="670"/>
    <n v="569"/>
    <n v="16"/>
    <n v="11"/>
    <n v="11"/>
    <n v="88"/>
    <n v="56"/>
    <n v="0"/>
    <n v="4"/>
    <n v="5"/>
    <n v="14"/>
    <n v="11"/>
    <n v="1"/>
    <n v="0"/>
    <n v="0"/>
    <n v="0"/>
    <n v="0"/>
    <n v="0"/>
    <n v="0"/>
    <n v="0"/>
    <n v="0"/>
    <n v="0"/>
    <n v="0"/>
    <n v="0"/>
    <n v="0"/>
    <n v="0"/>
    <n v="0"/>
    <n v="0"/>
    <n v="0"/>
    <n v="0"/>
    <n v="0"/>
    <n v="0"/>
    <n v="0"/>
    <n v="83"/>
    <n v="0"/>
    <n v="616"/>
    <n v="432"/>
    <n v="623"/>
    <n v="76"/>
    <n v="12"/>
    <n v="2209"/>
    <n v="1470"/>
    <n v="0"/>
    <n v="45"/>
    <n v="24"/>
    <n v="199"/>
    <n v="1886"/>
  </r>
  <r>
    <x v="2"/>
    <x v="15"/>
    <x v="110"/>
    <x v="0"/>
    <n v="59"/>
    <n v="0"/>
    <n v="0"/>
    <n v="0"/>
    <n v="0"/>
    <n v="54"/>
    <n v="1"/>
    <n v="0"/>
    <n v="0"/>
    <n v="0"/>
    <n v="0"/>
    <n v="0"/>
    <n v="0"/>
    <n v="412"/>
    <n v="367"/>
    <n v="11"/>
    <n v="6"/>
    <n v="5"/>
    <n v="424"/>
    <n v="307"/>
    <n v="20"/>
    <n v="10"/>
    <n v="8"/>
    <n v="642"/>
    <n v="471"/>
    <n v="15"/>
    <n v="43"/>
    <n v="17"/>
    <n v="61"/>
    <n v="29"/>
    <n v="4"/>
    <n v="1"/>
    <n v="5"/>
    <n v="23"/>
    <n v="18"/>
    <n v="2"/>
    <n v="0"/>
    <n v="0"/>
    <n v="0"/>
    <n v="0"/>
    <n v="0"/>
    <n v="0"/>
    <n v="0"/>
    <n v="0"/>
    <n v="0"/>
    <n v="0"/>
    <n v="0"/>
    <n v="0"/>
    <n v="0"/>
    <n v="0"/>
    <n v="0"/>
    <n v="0"/>
    <n v="0"/>
    <n v="0"/>
    <n v="0"/>
    <n v="0"/>
    <n v="58"/>
    <n v="0"/>
    <n v="388"/>
    <n v="380"/>
    <n v="556"/>
    <n v="49"/>
    <n v="20"/>
    <n v="2026"/>
    <n v="1107"/>
    <n v="0"/>
    <n v="59"/>
    <n v="109"/>
    <n v="257"/>
    <n v="1544"/>
  </r>
  <r>
    <x v="2"/>
    <x v="15"/>
    <x v="110"/>
    <x v="1"/>
    <n v="59"/>
    <n v="0"/>
    <n v="0"/>
    <n v="0"/>
    <n v="0"/>
    <n v="55"/>
    <n v="1"/>
    <n v="0"/>
    <n v="0"/>
    <n v="0"/>
    <n v="0"/>
    <n v="0"/>
    <n v="0"/>
    <n v="411"/>
    <n v="366"/>
    <n v="11"/>
    <n v="6"/>
    <n v="5"/>
    <n v="426"/>
    <n v="310"/>
    <n v="20"/>
    <n v="10"/>
    <n v="8"/>
    <n v="638"/>
    <n v="473"/>
    <n v="15"/>
    <n v="43"/>
    <n v="16"/>
    <n v="62"/>
    <n v="31"/>
    <n v="4"/>
    <n v="1"/>
    <n v="5"/>
    <n v="23"/>
    <n v="18"/>
    <n v="2"/>
    <n v="0"/>
    <n v="0"/>
    <n v="0"/>
    <n v="0"/>
    <n v="0"/>
    <n v="0"/>
    <n v="0"/>
    <n v="0"/>
    <n v="0"/>
    <n v="0"/>
    <n v="0"/>
    <n v="0"/>
    <n v="0"/>
    <n v="0"/>
    <n v="0"/>
    <n v="0"/>
    <n v="0"/>
    <n v="0"/>
    <n v="0"/>
    <n v="0"/>
    <n v="58"/>
    <n v="0"/>
    <n v="387"/>
    <n v="382"/>
    <n v="553"/>
    <n v="50"/>
    <n v="20"/>
    <n v="2024"/>
    <n v="1125"/>
    <n v="0"/>
    <n v="59"/>
    <n v="110"/>
    <n v="255"/>
    <n v="1545"/>
  </r>
  <r>
    <x v="2"/>
    <x v="15"/>
    <x v="110"/>
    <x v="2"/>
    <n v="59"/>
    <n v="0"/>
    <n v="0"/>
    <n v="0"/>
    <n v="0"/>
    <n v="56"/>
    <n v="1"/>
    <n v="0"/>
    <n v="0"/>
    <n v="0"/>
    <n v="0"/>
    <n v="0"/>
    <n v="0"/>
    <n v="405"/>
    <n v="360"/>
    <n v="11"/>
    <n v="6"/>
    <n v="5"/>
    <n v="424"/>
    <n v="307"/>
    <n v="20"/>
    <n v="10"/>
    <n v="9"/>
    <n v="633"/>
    <n v="469"/>
    <n v="15"/>
    <n v="43"/>
    <n v="16"/>
    <n v="64"/>
    <n v="32"/>
    <n v="5"/>
    <n v="1"/>
    <n v="4"/>
    <n v="23"/>
    <n v="18"/>
    <n v="2"/>
    <n v="0"/>
    <n v="0"/>
    <n v="0"/>
    <n v="0"/>
    <n v="0"/>
    <n v="0"/>
    <n v="0"/>
    <n v="0"/>
    <n v="0"/>
    <n v="0"/>
    <n v="0"/>
    <n v="0"/>
    <n v="0"/>
    <n v="0"/>
    <n v="0"/>
    <n v="0"/>
    <n v="0"/>
    <n v="0"/>
    <n v="0"/>
    <n v="0"/>
    <n v="58"/>
    <n v="0"/>
    <n v="381"/>
    <n v="379"/>
    <n v="550"/>
    <n v="53"/>
    <n v="20"/>
    <n v="2010"/>
    <n v="1121"/>
    <n v="0"/>
    <n v="60"/>
    <n v="108"/>
    <n v="249"/>
    <n v="1540"/>
  </r>
  <r>
    <x v="2"/>
    <x v="17"/>
    <x v="111"/>
    <x v="0"/>
    <n v="257"/>
    <n v="12"/>
    <n v="11"/>
    <n v="3"/>
    <n v="3"/>
    <n v="220"/>
    <n v="1"/>
    <n v="9"/>
    <n v="1"/>
    <n v="98"/>
    <n v="92"/>
    <n v="0"/>
    <n v="0"/>
    <n v="2024"/>
    <n v="1867"/>
    <n v="33"/>
    <n v="53"/>
    <n v="6"/>
    <n v="1746"/>
    <n v="1269"/>
    <n v="34"/>
    <n v="94"/>
    <n v="41"/>
    <n v="2805"/>
    <n v="2151"/>
    <n v="31"/>
    <n v="169"/>
    <n v="138"/>
    <n v="241"/>
    <n v="145"/>
    <n v="3"/>
    <n v="17"/>
    <n v="2"/>
    <n v="195"/>
    <n v="171"/>
    <n v="3"/>
    <n v="0"/>
    <n v="3"/>
    <n v="0"/>
    <n v="0"/>
    <n v="0"/>
    <n v="0"/>
    <n v="0"/>
    <n v="0"/>
    <n v="0"/>
    <n v="0"/>
    <n v="0"/>
    <n v="0"/>
    <n v="0"/>
    <n v="0"/>
    <n v="0"/>
    <n v="0"/>
    <n v="0"/>
    <n v="0"/>
    <n v="12"/>
    <n v="3"/>
    <n v="241"/>
    <n v="97"/>
    <n v="1923"/>
    <n v="1531"/>
    <n v="2431"/>
    <n v="211"/>
    <n v="188"/>
    <n v="10443"/>
    <n v="5847"/>
    <n v="0"/>
    <n v="138"/>
    <n v="887"/>
    <n v="1091"/>
    <n v="8011"/>
  </r>
  <r>
    <x v="2"/>
    <x v="17"/>
    <x v="111"/>
    <x v="1"/>
    <n v="258"/>
    <n v="12"/>
    <n v="11"/>
    <n v="3"/>
    <n v="3"/>
    <n v="222"/>
    <n v="1"/>
    <n v="9"/>
    <n v="1"/>
    <n v="99"/>
    <n v="93"/>
    <n v="0"/>
    <n v="0"/>
    <n v="2025"/>
    <n v="1869"/>
    <n v="33"/>
    <n v="53"/>
    <n v="6"/>
    <n v="1748"/>
    <n v="1273"/>
    <n v="35"/>
    <n v="93"/>
    <n v="41"/>
    <n v="2800"/>
    <n v="2154"/>
    <n v="31"/>
    <n v="169"/>
    <n v="138"/>
    <n v="241"/>
    <n v="149"/>
    <n v="3"/>
    <n v="17"/>
    <n v="2"/>
    <n v="196"/>
    <n v="172"/>
    <n v="4"/>
    <n v="0"/>
    <n v="2"/>
    <n v="0"/>
    <n v="0"/>
    <n v="0"/>
    <n v="0"/>
    <n v="0"/>
    <n v="0"/>
    <n v="0"/>
    <n v="0"/>
    <n v="0"/>
    <n v="0"/>
    <n v="0"/>
    <n v="0"/>
    <n v="0"/>
    <n v="0"/>
    <n v="0"/>
    <n v="0"/>
    <n v="12"/>
    <n v="3"/>
    <n v="242"/>
    <n v="98"/>
    <n v="1924"/>
    <n v="1535"/>
    <n v="2426"/>
    <n v="211"/>
    <n v="189"/>
    <n v="10439"/>
    <n v="5892"/>
    <n v="0"/>
    <n v="142"/>
    <n v="882"/>
    <n v="1091"/>
    <n v="8013"/>
  </r>
  <r>
    <x v="2"/>
    <x v="17"/>
    <x v="111"/>
    <x v="2"/>
    <n v="259"/>
    <n v="12"/>
    <n v="11"/>
    <n v="3"/>
    <n v="3"/>
    <n v="223"/>
    <n v="1"/>
    <n v="9"/>
    <n v="1"/>
    <n v="99"/>
    <n v="93"/>
    <n v="0"/>
    <n v="0"/>
    <n v="2022"/>
    <n v="1871"/>
    <n v="33"/>
    <n v="51"/>
    <n v="4"/>
    <n v="1747"/>
    <n v="1277"/>
    <n v="34"/>
    <n v="94"/>
    <n v="40"/>
    <n v="2802"/>
    <n v="2161"/>
    <n v="31"/>
    <n v="167"/>
    <n v="139"/>
    <n v="241"/>
    <n v="149"/>
    <n v="3"/>
    <n v="17"/>
    <n v="2"/>
    <n v="195"/>
    <n v="171"/>
    <n v="4"/>
    <n v="0"/>
    <n v="2"/>
    <n v="0"/>
    <n v="0"/>
    <n v="0"/>
    <n v="0"/>
    <n v="0"/>
    <n v="0"/>
    <n v="0"/>
    <n v="0"/>
    <n v="0"/>
    <n v="0"/>
    <n v="0"/>
    <n v="0"/>
    <n v="0"/>
    <n v="0"/>
    <n v="0"/>
    <n v="0"/>
    <n v="12"/>
    <n v="3"/>
    <n v="243"/>
    <n v="98"/>
    <n v="1925"/>
    <n v="1535"/>
    <n v="2431"/>
    <n v="211"/>
    <n v="188"/>
    <n v="10433"/>
    <n v="5931"/>
    <n v="0"/>
    <n v="140"/>
    <n v="871"/>
    <n v="1089"/>
    <n v="8029"/>
  </r>
  <r>
    <x v="2"/>
    <x v="15"/>
    <x v="112"/>
    <x v="0"/>
    <n v="139"/>
    <n v="2"/>
    <n v="2"/>
    <n v="0"/>
    <n v="0"/>
    <n v="116"/>
    <n v="5"/>
    <n v="1"/>
    <n v="0"/>
    <n v="3"/>
    <n v="3"/>
    <n v="0"/>
    <n v="0"/>
    <n v="1063"/>
    <n v="984"/>
    <n v="40"/>
    <n v="4"/>
    <n v="4"/>
    <n v="1386"/>
    <n v="1015"/>
    <n v="62"/>
    <n v="26"/>
    <n v="32"/>
    <n v="1403"/>
    <n v="1034"/>
    <n v="66"/>
    <n v="22"/>
    <n v="70"/>
    <n v="164"/>
    <n v="69"/>
    <n v="10"/>
    <n v="6"/>
    <n v="15"/>
    <n v="66"/>
    <n v="57"/>
    <n v="4"/>
    <n v="0"/>
    <n v="0"/>
    <n v="0"/>
    <n v="0"/>
    <n v="0"/>
    <n v="0"/>
    <n v="0"/>
    <n v="0"/>
    <n v="0"/>
    <n v="0"/>
    <n v="0"/>
    <n v="0"/>
    <n v="0"/>
    <n v="0"/>
    <n v="0"/>
    <n v="0"/>
    <n v="0"/>
    <n v="0"/>
    <n v="2"/>
    <n v="0"/>
    <n v="132"/>
    <n v="3"/>
    <n v="1008"/>
    <n v="1233"/>
    <n v="1231"/>
    <n v="121"/>
    <n v="62"/>
    <n v="5281"/>
    <n v="2603"/>
    <n v="0"/>
    <n v="164"/>
    <n v="48"/>
    <n v="931"/>
    <n v="3932"/>
  </r>
  <r>
    <x v="2"/>
    <x v="15"/>
    <x v="112"/>
    <x v="1"/>
    <n v="141"/>
    <n v="2"/>
    <n v="2"/>
    <n v="0"/>
    <n v="0"/>
    <n v="117"/>
    <n v="6"/>
    <n v="1"/>
    <n v="0"/>
    <n v="3"/>
    <n v="3"/>
    <n v="0"/>
    <n v="0"/>
    <n v="1063"/>
    <n v="985"/>
    <n v="40"/>
    <n v="4"/>
    <n v="4"/>
    <n v="1383"/>
    <n v="1016"/>
    <n v="64"/>
    <n v="27"/>
    <n v="33"/>
    <n v="1403"/>
    <n v="1038"/>
    <n v="66"/>
    <n v="21"/>
    <n v="69"/>
    <n v="164"/>
    <n v="69"/>
    <n v="11"/>
    <n v="6"/>
    <n v="14"/>
    <n v="67"/>
    <n v="57"/>
    <n v="4"/>
    <n v="0"/>
    <n v="0"/>
    <n v="0"/>
    <n v="0"/>
    <n v="0"/>
    <n v="0"/>
    <n v="0"/>
    <n v="0"/>
    <n v="0"/>
    <n v="0"/>
    <n v="0"/>
    <n v="0"/>
    <n v="0"/>
    <n v="0"/>
    <n v="0"/>
    <n v="0"/>
    <n v="0"/>
    <n v="0"/>
    <n v="2"/>
    <n v="0"/>
    <n v="133"/>
    <n v="3"/>
    <n v="1008"/>
    <n v="1225"/>
    <n v="1233"/>
    <n v="122"/>
    <n v="63"/>
    <n v="5280"/>
    <n v="2632"/>
    <n v="0"/>
    <n v="165"/>
    <n v="47"/>
    <n v="921"/>
    <n v="3949"/>
  </r>
  <r>
    <x v="2"/>
    <x v="15"/>
    <x v="112"/>
    <x v="2"/>
    <n v="141"/>
    <n v="2"/>
    <n v="2"/>
    <n v="0"/>
    <n v="0"/>
    <n v="117"/>
    <n v="6"/>
    <n v="1"/>
    <n v="0"/>
    <n v="3"/>
    <n v="3"/>
    <n v="0"/>
    <n v="0"/>
    <n v="1067"/>
    <n v="987"/>
    <n v="39"/>
    <n v="4"/>
    <n v="6"/>
    <n v="1380"/>
    <n v="1017"/>
    <n v="63"/>
    <n v="27"/>
    <n v="33"/>
    <n v="1405"/>
    <n v="1042"/>
    <n v="66"/>
    <n v="21"/>
    <n v="70"/>
    <n v="165"/>
    <n v="70"/>
    <n v="11"/>
    <n v="6"/>
    <n v="13"/>
    <n v="67"/>
    <n v="57"/>
    <n v="4"/>
    <n v="0"/>
    <n v="0"/>
    <n v="0"/>
    <n v="0"/>
    <n v="0"/>
    <n v="0"/>
    <n v="0"/>
    <n v="0"/>
    <n v="0"/>
    <n v="0"/>
    <n v="0"/>
    <n v="0"/>
    <n v="0"/>
    <n v="0"/>
    <n v="0"/>
    <n v="0"/>
    <n v="0"/>
    <n v="0"/>
    <n v="2"/>
    <n v="0"/>
    <n v="133"/>
    <n v="3"/>
    <n v="1010"/>
    <n v="1224"/>
    <n v="1234"/>
    <n v="123"/>
    <n v="63"/>
    <n v="5287"/>
    <n v="2655"/>
    <n v="0"/>
    <n v="164"/>
    <n v="48"/>
    <n v="925"/>
    <n v="3958"/>
  </r>
  <r>
    <x v="3"/>
    <x v="18"/>
    <x v="113"/>
    <x v="0"/>
    <n v="153"/>
    <n v="2"/>
    <n v="0"/>
    <n v="0"/>
    <n v="0"/>
    <n v="88"/>
    <n v="5"/>
    <n v="25"/>
    <n v="3"/>
    <n v="1"/>
    <n v="1"/>
    <n v="0"/>
    <n v="0"/>
    <n v="369"/>
    <n v="271"/>
    <n v="27"/>
    <n v="13"/>
    <n v="1"/>
    <n v="1593"/>
    <n v="754"/>
    <n v="68"/>
    <n v="242"/>
    <n v="67"/>
    <n v="1006"/>
    <n v="469"/>
    <n v="8"/>
    <n v="242"/>
    <n v="27"/>
    <n v="157"/>
    <n v="55"/>
    <n v="3"/>
    <n v="15"/>
    <n v="26"/>
    <n v="58"/>
    <n v="46"/>
    <n v="3"/>
    <n v="2"/>
    <n v="0"/>
    <n v="0"/>
    <n v="2"/>
    <n v="0"/>
    <n v="0"/>
    <n v="0"/>
    <n v="0"/>
    <n v="0"/>
    <n v="0"/>
    <n v="0"/>
    <n v="0"/>
    <n v="0"/>
    <n v="0"/>
    <n v="0"/>
    <n v="0"/>
    <n v="0"/>
    <n v="0"/>
    <n v="0"/>
    <n v="0"/>
    <n v="117"/>
    <n v="1"/>
    <n v="322"/>
    <n v="1136"/>
    <n v="695"/>
    <n v="104"/>
    <n v="51"/>
    <n v="6633"/>
    <n v="1688"/>
    <n v="0"/>
    <n v="37"/>
    <n v="602"/>
    <n v="2244"/>
    <n v="3384"/>
  </r>
  <r>
    <x v="3"/>
    <x v="18"/>
    <x v="113"/>
    <x v="1"/>
    <n v="153"/>
    <n v="2"/>
    <n v="0"/>
    <n v="0"/>
    <n v="0"/>
    <n v="89"/>
    <n v="6"/>
    <n v="25"/>
    <n v="2"/>
    <n v="1"/>
    <n v="1"/>
    <n v="0"/>
    <n v="0"/>
    <n v="369"/>
    <n v="271"/>
    <n v="27"/>
    <n v="13"/>
    <n v="1"/>
    <n v="1589"/>
    <n v="757"/>
    <n v="68"/>
    <n v="241"/>
    <n v="67"/>
    <n v="1006"/>
    <n v="469"/>
    <n v="8"/>
    <n v="243"/>
    <n v="29"/>
    <n v="159"/>
    <n v="57"/>
    <n v="3"/>
    <n v="15"/>
    <n v="26"/>
    <n v="59"/>
    <n v="48"/>
    <n v="3"/>
    <n v="2"/>
    <n v="0"/>
    <n v="0"/>
    <n v="2"/>
    <n v="0"/>
    <n v="0"/>
    <n v="0"/>
    <n v="0"/>
    <n v="0"/>
    <n v="0"/>
    <n v="0"/>
    <n v="0"/>
    <n v="0"/>
    <n v="0"/>
    <n v="0"/>
    <n v="0"/>
    <n v="0"/>
    <n v="0"/>
    <n v="0"/>
    <n v="0"/>
    <n v="117"/>
    <n v="1"/>
    <n v="322"/>
    <n v="1137"/>
    <n v="694"/>
    <n v="106"/>
    <n v="52"/>
    <n v="6661"/>
    <n v="1715"/>
    <n v="0"/>
    <n v="38"/>
    <n v="605"/>
    <n v="2264"/>
    <n v="3389"/>
  </r>
  <r>
    <x v="3"/>
    <x v="18"/>
    <x v="113"/>
    <x v="2"/>
    <n v="154"/>
    <n v="2"/>
    <n v="0"/>
    <n v="0"/>
    <n v="0"/>
    <n v="90"/>
    <n v="6"/>
    <n v="25"/>
    <n v="2"/>
    <n v="1"/>
    <n v="1"/>
    <n v="0"/>
    <n v="0"/>
    <n v="370"/>
    <n v="273"/>
    <n v="27"/>
    <n v="13"/>
    <n v="1"/>
    <n v="1586"/>
    <n v="762"/>
    <n v="67"/>
    <n v="240"/>
    <n v="65"/>
    <n v="1004"/>
    <n v="468"/>
    <n v="9"/>
    <n v="241"/>
    <n v="33"/>
    <n v="160"/>
    <n v="60"/>
    <n v="3"/>
    <n v="15"/>
    <n v="27"/>
    <n v="59"/>
    <n v="48"/>
    <n v="3"/>
    <n v="2"/>
    <n v="0"/>
    <n v="0"/>
    <n v="2"/>
    <n v="0"/>
    <n v="0"/>
    <n v="0"/>
    <n v="0"/>
    <n v="0"/>
    <n v="0"/>
    <n v="0"/>
    <n v="0"/>
    <n v="0"/>
    <n v="0"/>
    <n v="0"/>
    <n v="0"/>
    <n v="0"/>
    <n v="0"/>
    <n v="0"/>
    <n v="0"/>
    <n v="118"/>
    <n v="1"/>
    <n v="323"/>
    <n v="1137"/>
    <n v="689"/>
    <n v="107"/>
    <n v="52"/>
    <n v="6630"/>
    <n v="1733"/>
    <n v="0"/>
    <n v="39"/>
    <n v="605"/>
    <n v="2239"/>
    <n v="3386"/>
  </r>
  <r>
    <x v="3"/>
    <x v="19"/>
    <x v="114"/>
    <x v="0"/>
    <n v="80"/>
    <n v="1"/>
    <n v="1"/>
    <n v="0"/>
    <n v="0"/>
    <n v="40"/>
    <n v="0"/>
    <n v="14"/>
    <n v="3"/>
    <n v="9"/>
    <n v="5"/>
    <n v="0"/>
    <n v="0"/>
    <n v="238"/>
    <n v="159"/>
    <n v="2"/>
    <n v="34"/>
    <n v="3"/>
    <n v="849"/>
    <n v="398"/>
    <n v="12"/>
    <n v="145"/>
    <n v="28"/>
    <n v="684"/>
    <n v="342"/>
    <n v="5"/>
    <n v="129"/>
    <n v="22"/>
    <n v="119"/>
    <n v="41"/>
    <n v="2"/>
    <n v="21"/>
    <n v="12"/>
    <n v="29"/>
    <n v="21"/>
    <n v="1"/>
    <n v="4"/>
    <n v="0"/>
    <n v="0"/>
    <n v="0"/>
    <n v="0"/>
    <n v="0"/>
    <n v="0"/>
    <n v="0"/>
    <n v="0"/>
    <n v="0"/>
    <n v="0"/>
    <n v="0"/>
    <n v="0"/>
    <n v="0"/>
    <n v="0"/>
    <n v="0"/>
    <n v="0"/>
    <n v="0"/>
    <n v="1"/>
    <n v="0"/>
    <n v="60"/>
    <n v="8"/>
    <n v="190"/>
    <n v="621"/>
    <n v="504"/>
    <n v="76"/>
    <n v="22"/>
    <n v="3402"/>
    <n v="902"/>
    <n v="0"/>
    <n v="9"/>
    <n v="466"/>
    <n v="920"/>
    <n v="1796"/>
  </r>
  <r>
    <x v="3"/>
    <x v="19"/>
    <x v="114"/>
    <x v="1"/>
    <n v="81"/>
    <n v="1"/>
    <n v="1"/>
    <n v="0"/>
    <n v="0"/>
    <n v="40"/>
    <n v="0"/>
    <n v="13"/>
    <n v="4"/>
    <n v="9"/>
    <n v="5"/>
    <n v="0"/>
    <n v="0"/>
    <n v="239"/>
    <n v="160"/>
    <n v="2"/>
    <n v="34"/>
    <n v="3"/>
    <n v="850"/>
    <n v="403"/>
    <n v="12"/>
    <n v="143"/>
    <n v="28"/>
    <n v="685"/>
    <n v="344"/>
    <n v="5"/>
    <n v="131"/>
    <n v="22"/>
    <n v="120"/>
    <n v="42"/>
    <n v="2"/>
    <n v="21"/>
    <n v="13"/>
    <n v="29"/>
    <n v="21"/>
    <n v="1"/>
    <n v="3"/>
    <n v="0"/>
    <n v="0"/>
    <n v="0"/>
    <n v="0"/>
    <n v="0"/>
    <n v="0"/>
    <n v="0"/>
    <n v="0"/>
    <n v="0"/>
    <n v="0"/>
    <n v="0"/>
    <n v="0"/>
    <n v="0"/>
    <n v="0"/>
    <n v="0"/>
    <n v="0"/>
    <n v="0"/>
    <n v="1"/>
    <n v="0"/>
    <n v="60"/>
    <n v="8"/>
    <n v="191"/>
    <n v="623"/>
    <n v="503"/>
    <n v="76"/>
    <n v="22"/>
    <n v="3406"/>
    <n v="917"/>
    <n v="0"/>
    <n v="9"/>
    <n v="468"/>
    <n v="918"/>
    <n v="1805"/>
  </r>
  <r>
    <x v="3"/>
    <x v="19"/>
    <x v="114"/>
    <x v="2"/>
    <n v="81"/>
    <n v="1"/>
    <n v="1"/>
    <n v="0"/>
    <n v="0"/>
    <n v="40"/>
    <n v="0"/>
    <n v="13"/>
    <n v="4"/>
    <n v="9"/>
    <n v="5"/>
    <n v="0"/>
    <n v="0"/>
    <n v="239"/>
    <n v="160"/>
    <n v="2"/>
    <n v="35"/>
    <n v="3"/>
    <n v="853"/>
    <n v="405"/>
    <n v="12"/>
    <n v="144"/>
    <n v="26"/>
    <n v="686"/>
    <n v="345"/>
    <n v="5"/>
    <n v="131"/>
    <n v="22"/>
    <n v="120"/>
    <n v="41"/>
    <n v="1"/>
    <n v="21"/>
    <n v="14"/>
    <n v="29"/>
    <n v="21"/>
    <n v="1"/>
    <n v="3"/>
    <n v="0"/>
    <n v="0"/>
    <n v="0"/>
    <n v="0"/>
    <n v="0"/>
    <n v="0"/>
    <n v="0"/>
    <n v="0"/>
    <n v="0"/>
    <n v="0"/>
    <n v="0"/>
    <n v="0"/>
    <n v="0"/>
    <n v="0"/>
    <n v="0"/>
    <n v="0"/>
    <n v="0"/>
    <n v="1"/>
    <n v="0"/>
    <n v="60"/>
    <n v="8"/>
    <n v="190"/>
    <n v="627"/>
    <n v="505"/>
    <n v="75"/>
    <n v="23"/>
    <n v="3403"/>
    <n v="923"/>
    <n v="0"/>
    <n v="8"/>
    <n v="472"/>
    <n v="914"/>
    <n v="1807"/>
  </r>
  <r>
    <x v="3"/>
    <x v="20"/>
    <x v="115"/>
    <x v="0"/>
    <n v="42"/>
    <n v="2"/>
    <n v="2"/>
    <n v="0"/>
    <n v="0"/>
    <n v="31"/>
    <n v="2"/>
    <n v="1"/>
    <n v="1"/>
    <n v="0"/>
    <n v="0"/>
    <n v="0"/>
    <n v="0"/>
    <n v="170"/>
    <n v="134"/>
    <n v="13"/>
    <n v="0"/>
    <n v="0"/>
    <n v="587"/>
    <n v="331"/>
    <n v="25"/>
    <n v="32"/>
    <n v="18"/>
    <n v="248"/>
    <n v="131"/>
    <n v="6"/>
    <n v="32"/>
    <n v="23"/>
    <n v="61"/>
    <n v="19"/>
    <n v="0"/>
    <n v="10"/>
    <n v="9"/>
    <n v="16"/>
    <n v="12"/>
    <n v="0"/>
    <n v="0"/>
    <n v="0"/>
    <n v="0"/>
    <n v="0"/>
    <n v="0"/>
    <n v="0"/>
    <n v="0"/>
    <n v="0"/>
    <n v="0"/>
    <n v="0"/>
    <n v="0"/>
    <n v="0"/>
    <n v="0"/>
    <n v="0"/>
    <n v="0"/>
    <n v="0"/>
    <n v="0"/>
    <n v="0"/>
    <n v="2"/>
    <n v="0"/>
    <n v="37"/>
    <n v="0"/>
    <n v="154"/>
    <n v="490"/>
    <n v="178"/>
    <n v="41"/>
    <n v="16"/>
    <n v="1778"/>
    <n v="498"/>
    <n v="0"/>
    <n v="18"/>
    <n v="365"/>
    <n v="283"/>
    <n v="1002"/>
  </r>
  <r>
    <x v="3"/>
    <x v="20"/>
    <x v="115"/>
    <x v="1"/>
    <n v="42"/>
    <n v="2"/>
    <n v="2"/>
    <n v="0"/>
    <n v="0"/>
    <n v="31"/>
    <n v="2"/>
    <n v="1"/>
    <n v="1"/>
    <n v="0"/>
    <n v="0"/>
    <n v="0"/>
    <n v="0"/>
    <n v="170"/>
    <n v="134"/>
    <n v="13"/>
    <n v="0"/>
    <n v="0"/>
    <n v="589"/>
    <n v="333"/>
    <n v="25"/>
    <n v="31"/>
    <n v="17"/>
    <n v="250"/>
    <n v="131"/>
    <n v="6"/>
    <n v="32"/>
    <n v="26"/>
    <n v="61"/>
    <n v="20"/>
    <n v="0"/>
    <n v="10"/>
    <n v="9"/>
    <n v="16"/>
    <n v="12"/>
    <n v="0"/>
    <n v="0"/>
    <n v="0"/>
    <n v="0"/>
    <n v="0"/>
    <n v="0"/>
    <n v="0"/>
    <n v="0"/>
    <n v="0"/>
    <n v="0"/>
    <n v="0"/>
    <n v="0"/>
    <n v="0"/>
    <n v="0"/>
    <n v="0"/>
    <n v="0"/>
    <n v="0"/>
    <n v="0"/>
    <n v="0"/>
    <n v="2"/>
    <n v="0"/>
    <n v="37"/>
    <n v="0"/>
    <n v="154"/>
    <n v="492"/>
    <n v="177"/>
    <n v="41"/>
    <n v="16"/>
    <n v="1783"/>
    <n v="504"/>
    <n v="0"/>
    <n v="18"/>
    <n v="365"/>
    <n v="286"/>
    <n v="1005"/>
  </r>
  <r>
    <x v="3"/>
    <x v="20"/>
    <x v="115"/>
    <x v="2"/>
    <n v="42"/>
    <n v="2"/>
    <n v="2"/>
    <n v="0"/>
    <n v="0"/>
    <n v="31"/>
    <n v="2"/>
    <n v="1"/>
    <n v="1"/>
    <n v="0"/>
    <n v="0"/>
    <n v="0"/>
    <n v="0"/>
    <n v="170"/>
    <n v="135"/>
    <n v="11"/>
    <n v="0"/>
    <n v="0"/>
    <n v="590"/>
    <n v="335"/>
    <n v="25"/>
    <n v="32"/>
    <n v="17"/>
    <n v="250"/>
    <n v="131"/>
    <n v="6"/>
    <n v="32"/>
    <n v="25"/>
    <n v="61"/>
    <n v="20"/>
    <n v="0"/>
    <n v="10"/>
    <n v="9"/>
    <n v="16"/>
    <n v="12"/>
    <n v="0"/>
    <n v="0"/>
    <n v="0"/>
    <n v="0"/>
    <n v="0"/>
    <n v="0"/>
    <n v="0"/>
    <n v="0"/>
    <n v="0"/>
    <n v="0"/>
    <n v="0"/>
    <n v="0"/>
    <n v="0"/>
    <n v="0"/>
    <n v="0"/>
    <n v="0"/>
    <n v="0"/>
    <n v="0"/>
    <n v="0"/>
    <n v="2"/>
    <n v="0"/>
    <n v="37"/>
    <n v="0"/>
    <n v="155"/>
    <n v="493"/>
    <n v="178"/>
    <n v="41"/>
    <n v="16"/>
    <n v="1783"/>
    <n v="509"/>
    <n v="0"/>
    <n v="18"/>
    <n v="367"/>
    <n v="284"/>
    <n v="1009"/>
  </r>
  <r>
    <x v="3"/>
    <x v="21"/>
    <x v="116"/>
    <x v="0"/>
    <n v="110"/>
    <n v="3"/>
    <n v="2"/>
    <n v="0"/>
    <n v="0"/>
    <n v="70"/>
    <n v="1"/>
    <n v="10"/>
    <n v="2"/>
    <n v="2"/>
    <n v="1"/>
    <n v="0"/>
    <n v="0"/>
    <n v="346"/>
    <n v="228"/>
    <n v="13"/>
    <n v="17"/>
    <n v="6"/>
    <n v="1938"/>
    <n v="895"/>
    <n v="38"/>
    <n v="189"/>
    <n v="149"/>
    <n v="991"/>
    <n v="432"/>
    <n v="9"/>
    <n v="35"/>
    <n v="239"/>
    <n v="234"/>
    <n v="84"/>
    <n v="2"/>
    <n v="27"/>
    <n v="20"/>
    <n v="23"/>
    <n v="16"/>
    <n v="0"/>
    <n v="1"/>
    <n v="1"/>
    <n v="0"/>
    <n v="0"/>
    <n v="0"/>
    <n v="0"/>
    <n v="0"/>
    <n v="0"/>
    <n v="0"/>
    <n v="0"/>
    <n v="0"/>
    <n v="0"/>
    <n v="0"/>
    <n v="0"/>
    <n v="0"/>
    <n v="0"/>
    <n v="0"/>
    <n v="0"/>
    <n v="3"/>
    <n v="0"/>
    <n v="93"/>
    <n v="2"/>
    <n v="298"/>
    <n v="1452"/>
    <n v="683"/>
    <n v="164"/>
    <n v="20"/>
    <n v="6856"/>
    <n v="1659"/>
    <n v="0"/>
    <n v="64"/>
    <n v="703"/>
    <n v="1855"/>
    <n v="3831"/>
  </r>
  <r>
    <x v="3"/>
    <x v="21"/>
    <x v="116"/>
    <x v="1"/>
    <n v="110"/>
    <n v="3"/>
    <n v="2"/>
    <n v="0"/>
    <n v="0"/>
    <n v="70"/>
    <n v="1"/>
    <n v="10"/>
    <n v="2"/>
    <n v="2"/>
    <n v="1"/>
    <n v="0"/>
    <n v="0"/>
    <n v="346"/>
    <n v="229"/>
    <n v="13"/>
    <n v="17"/>
    <n v="6"/>
    <n v="1935"/>
    <n v="904"/>
    <n v="38"/>
    <n v="185"/>
    <n v="149"/>
    <n v="994"/>
    <n v="439"/>
    <n v="9"/>
    <n v="35"/>
    <n v="239"/>
    <n v="236"/>
    <n v="87"/>
    <n v="2"/>
    <n v="26"/>
    <n v="20"/>
    <n v="23"/>
    <n v="16"/>
    <n v="0"/>
    <n v="1"/>
    <n v="1"/>
    <n v="0"/>
    <n v="0"/>
    <n v="0"/>
    <n v="0"/>
    <n v="0"/>
    <n v="0"/>
    <n v="0"/>
    <n v="0"/>
    <n v="0"/>
    <n v="0"/>
    <n v="0"/>
    <n v="0"/>
    <n v="0"/>
    <n v="0"/>
    <n v="0"/>
    <n v="0"/>
    <n v="3"/>
    <n v="0"/>
    <n v="93"/>
    <n v="2"/>
    <n v="298"/>
    <n v="1451"/>
    <n v="686"/>
    <n v="166"/>
    <n v="20"/>
    <n v="6902"/>
    <n v="1700"/>
    <n v="0"/>
    <n v="69"/>
    <n v="700"/>
    <n v="1869"/>
    <n v="3855"/>
  </r>
  <r>
    <x v="3"/>
    <x v="21"/>
    <x v="116"/>
    <x v="2"/>
    <n v="110"/>
    <n v="3"/>
    <n v="2"/>
    <n v="0"/>
    <n v="0"/>
    <n v="70"/>
    <n v="1"/>
    <n v="10"/>
    <n v="2"/>
    <n v="2"/>
    <n v="1"/>
    <n v="0"/>
    <n v="0"/>
    <n v="348"/>
    <n v="232"/>
    <n v="13"/>
    <n v="17"/>
    <n v="7"/>
    <n v="1932"/>
    <n v="905"/>
    <n v="39"/>
    <n v="183"/>
    <n v="148"/>
    <n v="995"/>
    <n v="444"/>
    <n v="10"/>
    <n v="36"/>
    <n v="238"/>
    <n v="238"/>
    <n v="90"/>
    <n v="2"/>
    <n v="26"/>
    <n v="19"/>
    <n v="23"/>
    <n v="16"/>
    <n v="0"/>
    <n v="1"/>
    <n v="1"/>
    <n v="0"/>
    <n v="0"/>
    <n v="0"/>
    <n v="0"/>
    <n v="0"/>
    <n v="0"/>
    <n v="0"/>
    <n v="0"/>
    <n v="0"/>
    <n v="0"/>
    <n v="0"/>
    <n v="0"/>
    <n v="0"/>
    <n v="0"/>
    <n v="0"/>
    <n v="0"/>
    <n v="3"/>
    <n v="0"/>
    <n v="93"/>
    <n v="2"/>
    <n v="299"/>
    <n v="1453"/>
    <n v="687"/>
    <n v="169"/>
    <n v="20"/>
    <n v="6942"/>
    <n v="1746"/>
    <n v="0"/>
    <n v="71"/>
    <n v="698"/>
    <n v="1889"/>
    <n v="3887"/>
  </r>
  <r>
    <x v="3"/>
    <x v="19"/>
    <x v="117"/>
    <x v="0"/>
    <n v="158"/>
    <n v="2"/>
    <n v="1"/>
    <n v="2"/>
    <n v="1"/>
    <n v="81"/>
    <n v="13"/>
    <n v="18"/>
    <n v="6"/>
    <n v="34"/>
    <n v="27"/>
    <n v="1"/>
    <n v="0"/>
    <n v="294"/>
    <n v="191"/>
    <n v="22"/>
    <n v="13"/>
    <n v="7"/>
    <n v="2446"/>
    <n v="1156"/>
    <n v="217"/>
    <n v="159"/>
    <n v="165"/>
    <n v="1203"/>
    <n v="528"/>
    <n v="60"/>
    <n v="63"/>
    <n v="210"/>
    <n v="326"/>
    <n v="148"/>
    <n v="10"/>
    <n v="31"/>
    <n v="27"/>
    <n v="52"/>
    <n v="38"/>
    <n v="4"/>
    <n v="3"/>
    <n v="1"/>
    <n v="0"/>
    <n v="0"/>
    <n v="1"/>
    <n v="0"/>
    <n v="0"/>
    <n v="0"/>
    <n v="0"/>
    <n v="0"/>
    <n v="0"/>
    <n v="0"/>
    <n v="0"/>
    <n v="0"/>
    <n v="0"/>
    <n v="0"/>
    <n v="0"/>
    <n v="0"/>
    <n v="1"/>
    <n v="2"/>
    <n v="110"/>
    <n v="33"/>
    <n v="240"/>
    <n v="1782"/>
    <n v="817"/>
    <n v="240"/>
    <n v="41"/>
    <n v="14057"/>
    <n v="4119"/>
    <n v="0"/>
    <n v="134"/>
    <n v="269"/>
    <n v="4715"/>
    <n v="7995"/>
  </r>
  <r>
    <x v="3"/>
    <x v="19"/>
    <x v="117"/>
    <x v="1"/>
    <n v="158"/>
    <n v="2"/>
    <n v="1"/>
    <n v="2"/>
    <n v="1"/>
    <n v="83"/>
    <n v="13"/>
    <n v="18"/>
    <n v="6"/>
    <n v="33"/>
    <n v="26"/>
    <n v="1"/>
    <n v="0"/>
    <n v="299"/>
    <n v="194"/>
    <n v="22"/>
    <n v="13"/>
    <n v="10"/>
    <n v="2456"/>
    <n v="1168"/>
    <n v="218"/>
    <n v="160"/>
    <n v="165"/>
    <n v="1208"/>
    <n v="535"/>
    <n v="58"/>
    <n v="65"/>
    <n v="212"/>
    <n v="327"/>
    <n v="151"/>
    <n v="10"/>
    <n v="31"/>
    <n v="26"/>
    <n v="51"/>
    <n v="37"/>
    <n v="4"/>
    <n v="3"/>
    <n v="1"/>
    <n v="0"/>
    <n v="0"/>
    <n v="1"/>
    <n v="0"/>
    <n v="0"/>
    <n v="0"/>
    <n v="0"/>
    <n v="0"/>
    <n v="0"/>
    <n v="0"/>
    <n v="0"/>
    <n v="0"/>
    <n v="0"/>
    <n v="0"/>
    <n v="0"/>
    <n v="0"/>
    <n v="1"/>
    <n v="2"/>
    <n v="110"/>
    <n v="32"/>
    <n v="242"/>
    <n v="1795"/>
    <n v="820"/>
    <n v="242"/>
    <n v="40"/>
    <n v="14169"/>
    <n v="4256"/>
    <n v="0"/>
    <n v="133"/>
    <n v="275"/>
    <n v="4759"/>
    <n v="8076"/>
  </r>
  <r>
    <x v="3"/>
    <x v="19"/>
    <x v="117"/>
    <x v="2"/>
    <n v="159"/>
    <n v="2"/>
    <n v="1"/>
    <n v="2"/>
    <n v="1"/>
    <n v="84"/>
    <n v="13"/>
    <n v="19"/>
    <n v="6"/>
    <n v="36"/>
    <n v="29"/>
    <n v="1"/>
    <n v="0"/>
    <n v="298"/>
    <n v="193"/>
    <n v="21"/>
    <n v="13"/>
    <n v="11"/>
    <n v="2443"/>
    <n v="1173"/>
    <n v="216"/>
    <n v="157"/>
    <n v="166"/>
    <n v="1207"/>
    <n v="538"/>
    <n v="57"/>
    <n v="65"/>
    <n v="214"/>
    <n v="327"/>
    <n v="152"/>
    <n v="10"/>
    <n v="32"/>
    <n v="26"/>
    <n v="48"/>
    <n v="33"/>
    <n v="4"/>
    <n v="3"/>
    <n v="1"/>
    <n v="0"/>
    <n v="0"/>
    <n v="1"/>
    <n v="0"/>
    <n v="0"/>
    <n v="0"/>
    <n v="0"/>
    <n v="0"/>
    <n v="0"/>
    <n v="0"/>
    <n v="0"/>
    <n v="0"/>
    <n v="0"/>
    <n v="0"/>
    <n v="0"/>
    <n v="0"/>
    <n v="1"/>
    <n v="2"/>
    <n v="109"/>
    <n v="35"/>
    <n v="241"/>
    <n v="1788"/>
    <n v="818"/>
    <n v="242"/>
    <n v="37"/>
    <n v="14157"/>
    <n v="4331"/>
    <n v="0"/>
    <n v="128"/>
    <n v="278"/>
    <n v="4765"/>
    <n v="8085"/>
  </r>
  <r>
    <x v="3"/>
    <x v="22"/>
    <x v="118"/>
    <x v="0"/>
    <n v="115"/>
    <n v="2"/>
    <n v="2"/>
    <n v="0"/>
    <n v="0"/>
    <n v="73"/>
    <n v="8"/>
    <n v="8"/>
    <n v="3"/>
    <n v="3"/>
    <n v="3"/>
    <n v="0"/>
    <n v="0"/>
    <n v="597"/>
    <n v="443"/>
    <n v="55"/>
    <n v="22"/>
    <n v="2"/>
    <n v="1776"/>
    <n v="913"/>
    <n v="65"/>
    <n v="214"/>
    <n v="39"/>
    <n v="1126"/>
    <n v="602"/>
    <n v="16"/>
    <n v="144"/>
    <n v="104"/>
    <n v="300"/>
    <n v="104"/>
    <n v="1"/>
    <n v="50"/>
    <n v="23"/>
    <n v="55"/>
    <n v="38"/>
    <n v="4"/>
    <n v="1"/>
    <n v="1"/>
    <n v="0"/>
    <n v="0"/>
    <n v="0"/>
    <n v="0"/>
    <n v="0"/>
    <n v="0"/>
    <n v="0"/>
    <n v="0"/>
    <n v="0"/>
    <n v="0"/>
    <n v="0"/>
    <n v="0"/>
    <n v="0"/>
    <n v="0"/>
    <n v="0"/>
    <n v="0"/>
    <n v="2"/>
    <n v="0"/>
    <n v="87"/>
    <n v="3"/>
    <n v="506"/>
    <n v="1397"/>
    <n v="835"/>
    <n v="206"/>
    <n v="46"/>
    <n v="6406"/>
    <n v="2077"/>
    <n v="0"/>
    <n v="37"/>
    <n v="1231"/>
    <n v="991"/>
    <n v="3841"/>
  </r>
  <r>
    <x v="3"/>
    <x v="22"/>
    <x v="118"/>
    <x v="1"/>
    <n v="117"/>
    <n v="2"/>
    <n v="2"/>
    <n v="0"/>
    <n v="0"/>
    <n v="75"/>
    <n v="9"/>
    <n v="8"/>
    <n v="2"/>
    <n v="3"/>
    <n v="3"/>
    <n v="0"/>
    <n v="0"/>
    <n v="597"/>
    <n v="443"/>
    <n v="55"/>
    <n v="22"/>
    <n v="2"/>
    <n v="1781"/>
    <n v="915"/>
    <n v="65"/>
    <n v="215"/>
    <n v="41"/>
    <n v="1125"/>
    <n v="607"/>
    <n v="16"/>
    <n v="146"/>
    <n v="102"/>
    <n v="300"/>
    <n v="108"/>
    <n v="1"/>
    <n v="49"/>
    <n v="23"/>
    <n v="55"/>
    <n v="39"/>
    <n v="4"/>
    <n v="1"/>
    <n v="1"/>
    <n v="0"/>
    <n v="0"/>
    <n v="0"/>
    <n v="0"/>
    <n v="0"/>
    <n v="0"/>
    <n v="0"/>
    <n v="0"/>
    <n v="0"/>
    <n v="0"/>
    <n v="0"/>
    <n v="0"/>
    <n v="0"/>
    <n v="0"/>
    <n v="0"/>
    <n v="0"/>
    <n v="2"/>
    <n v="0"/>
    <n v="89"/>
    <n v="3"/>
    <n v="507"/>
    <n v="1403"/>
    <n v="835"/>
    <n v="207"/>
    <n v="47"/>
    <n v="6414"/>
    <n v="2113"/>
    <n v="0"/>
    <n v="37"/>
    <n v="1237"/>
    <n v="988"/>
    <n v="3849"/>
  </r>
  <r>
    <x v="3"/>
    <x v="22"/>
    <x v="118"/>
    <x v="2"/>
    <n v="117"/>
    <n v="2"/>
    <n v="2"/>
    <n v="0"/>
    <n v="0"/>
    <n v="76"/>
    <n v="9"/>
    <n v="8"/>
    <n v="2"/>
    <n v="3"/>
    <n v="3"/>
    <n v="0"/>
    <n v="0"/>
    <n v="599"/>
    <n v="443"/>
    <n v="55"/>
    <n v="22"/>
    <n v="3"/>
    <n v="1792"/>
    <n v="927"/>
    <n v="66"/>
    <n v="213"/>
    <n v="40"/>
    <n v="1129"/>
    <n v="612"/>
    <n v="16"/>
    <n v="153"/>
    <n v="96"/>
    <n v="298"/>
    <n v="108"/>
    <n v="1"/>
    <n v="48"/>
    <n v="23"/>
    <n v="56"/>
    <n v="40"/>
    <n v="4"/>
    <n v="1"/>
    <n v="1"/>
    <n v="0"/>
    <n v="0"/>
    <n v="0"/>
    <n v="0"/>
    <n v="0"/>
    <n v="0"/>
    <n v="0"/>
    <n v="0"/>
    <n v="0"/>
    <n v="0"/>
    <n v="0"/>
    <n v="0"/>
    <n v="0"/>
    <n v="0"/>
    <n v="0"/>
    <n v="0"/>
    <n v="2"/>
    <n v="0"/>
    <n v="90"/>
    <n v="3"/>
    <n v="508"/>
    <n v="1415"/>
    <n v="837"/>
    <n v="205"/>
    <n v="48"/>
    <n v="6436"/>
    <n v="2136"/>
    <n v="0"/>
    <n v="37"/>
    <n v="1245"/>
    <n v="992"/>
    <n v="3865"/>
  </r>
  <r>
    <x v="3"/>
    <x v="22"/>
    <x v="118"/>
    <x v="2"/>
    <m/>
    <m/>
    <m/>
    <m/>
    <m/>
    <m/>
    <m/>
    <m/>
    <m/>
    <m/>
    <m/>
    <m/>
    <m/>
    <m/>
    <m/>
    <m/>
    <m/>
    <m/>
    <n v="1"/>
    <m/>
    <m/>
    <m/>
    <n v="1"/>
    <m/>
    <m/>
    <m/>
    <m/>
    <m/>
    <m/>
    <m/>
    <m/>
    <m/>
    <m/>
    <m/>
    <m/>
    <m/>
    <m/>
    <m/>
    <m/>
    <m/>
    <m/>
    <m/>
    <m/>
    <m/>
    <m/>
    <m/>
    <m/>
    <m/>
    <m/>
    <m/>
    <m/>
    <m/>
    <m/>
    <m/>
    <m/>
    <m/>
    <m/>
    <m/>
    <m/>
    <m/>
    <m/>
    <m/>
    <m/>
    <n v="1"/>
    <m/>
    <m/>
    <m/>
    <m/>
    <n v="1"/>
    <m/>
  </r>
  <r>
    <x v="3"/>
    <x v="23"/>
    <x v="119"/>
    <x v="0"/>
    <n v="67"/>
    <n v="1"/>
    <n v="1"/>
    <n v="0"/>
    <n v="0"/>
    <n v="46"/>
    <n v="4"/>
    <n v="4"/>
    <n v="3"/>
    <n v="0"/>
    <n v="0"/>
    <n v="0"/>
    <n v="0"/>
    <n v="254"/>
    <n v="211"/>
    <n v="10"/>
    <n v="5"/>
    <n v="9"/>
    <n v="674"/>
    <n v="354"/>
    <n v="41"/>
    <n v="82"/>
    <n v="35"/>
    <n v="531"/>
    <n v="266"/>
    <n v="8"/>
    <n v="34"/>
    <n v="108"/>
    <n v="75"/>
    <n v="30"/>
    <n v="6"/>
    <n v="17"/>
    <n v="4"/>
    <n v="38"/>
    <n v="36"/>
    <n v="0"/>
    <n v="1"/>
    <n v="0"/>
    <n v="0"/>
    <n v="0"/>
    <n v="0"/>
    <n v="0"/>
    <n v="0"/>
    <n v="0"/>
    <n v="0"/>
    <n v="0"/>
    <n v="0"/>
    <n v="0"/>
    <n v="0"/>
    <n v="0"/>
    <n v="0"/>
    <n v="0"/>
    <n v="0"/>
    <n v="0"/>
    <n v="1"/>
    <n v="0"/>
    <n v="55"/>
    <n v="0"/>
    <n v="225"/>
    <n v="488"/>
    <n v="357"/>
    <n v="44"/>
    <n v="37"/>
    <n v="2914"/>
    <n v="901"/>
    <n v="0"/>
    <n v="27"/>
    <n v="570"/>
    <n v="534"/>
    <n v="1616"/>
  </r>
  <r>
    <x v="3"/>
    <x v="23"/>
    <x v="119"/>
    <x v="1"/>
    <n v="67"/>
    <n v="1"/>
    <n v="1"/>
    <n v="0"/>
    <n v="0"/>
    <n v="46"/>
    <n v="4"/>
    <n v="4"/>
    <n v="3"/>
    <n v="0"/>
    <n v="0"/>
    <n v="0"/>
    <n v="0"/>
    <n v="254"/>
    <n v="211"/>
    <n v="10"/>
    <n v="5"/>
    <n v="9"/>
    <n v="675"/>
    <n v="358"/>
    <n v="41"/>
    <n v="83"/>
    <n v="36"/>
    <n v="531"/>
    <n v="267"/>
    <n v="8"/>
    <n v="33"/>
    <n v="109"/>
    <n v="76"/>
    <n v="31"/>
    <n v="6"/>
    <n v="17"/>
    <n v="4"/>
    <n v="38"/>
    <n v="36"/>
    <n v="0"/>
    <n v="1"/>
    <n v="0"/>
    <n v="0"/>
    <n v="0"/>
    <n v="0"/>
    <n v="0"/>
    <n v="0"/>
    <n v="0"/>
    <n v="0"/>
    <n v="0"/>
    <n v="0"/>
    <n v="0"/>
    <n v="0"/>
    <n v="0"/>
    <n v="0"/>
    <n v="0"/>
    <n v="0"/>
    <n v="0"/>
    <n v="1"/>
    <n v="0"/>
    <n v="55"/>
    <n v="0"/>
    <n v="225"/>
    <n v="490"/>
    <n v="356"/>
    <n v="45"/>
    <n v="37"/>
    <n v="2917"/>
    <n v="916"/>
    <n v="0"/>
    <n v="27"/>
    <n v="567"/>
    <n v="536"/>
    <n v="1625"/>
  </r>
  <r>
    <x v="3"/>
    <x v="23"/>
    <x v="119"/>
    <x v="2"/>
    <n v="67"/>
    <n v="1"/>
    <n v="1"/>
    <n v="0"/>
    <n v="0"/>
    <n v="47"/>
    <n v="4"/>
    <n v="4"/>
    <n v="3"/>
    <n v="0"/>
    <n v="0"/>
    <n v="0"/>
    <n v="0"/>
    <n v="253"/>
    <n v="211"/>
    <n v="9"/>
    <n v="5"/>
    <n v="9"/>
    <n v="674"/>
    <n v="362"/>
    <n v="41"/>
    <n v="83"/>
    <n v="36"/>
    <n v="525"/>
    <n v="267"/>
    <n v="8"/>
    <n v="33"/>
    <n v="104"/>
    <n v="76"/>
    <n v="31"/>
    <n v="6"/>
    <n v="17"/>
    <n v="4"/>
    <n v="38"/>
    <n v="36"/>
    <n v="0"/>
    <n v="1"/>
    <n v="0"/>
    <n v="0"/>
    <n v="0"/>
    <n v="0"/>
    <n v="0"/>
    <n v="0"/>
    <n v="0"/>
    <n v="0"/>
    <n v="0"/>
    <n v="0"/>
    <n v="0"/>
    <n v="0"/>
    <n v="0"/>
    <n v="0"/>
    <n v="0"/>
    <n v="0"/>
    <n v="0"/>
    <n v="1"/>
    <n v="0"/>
    <n v="55"/>
    <n v="0"/>
    <n v="225"/>
    <n v="489"/>
    <n v="357"/>
    <n v="45"/>
    <n v="37"/>
    <n v="2913"/>
    <n v="931"/>
    <n v="0"/>
    <n v="27"/>
    <n v="562"/>
    <n v="534"/>
    <n v="1630"/>
  </r>
  <r>
    <x v="3"/>
    <x v="23"/>
    <x v="120"/>
    <x v="0"/>
    <n v="133"/>
    <n v="2"/>
    <n v="2"/>
    <n v="0"/>
    <n v="0"/>
    <n v="65"/>
    <n v="4"/>
    <n v="23"/>
    <n v="0"/>
    <n v="1"/>
    <n v="1"/>
    <n v="0"/>
    <n v="0"/>
    <n v="470"/>
    <n v="330"/>
    <n v="22"/>
    <n v="52"/>
    <n v="1"/>
    <n v="1616"/>
    <n v="747"/>
    <n v="70"/>
    <n v="302"/>
    <n v="14"/>
    <n v="1051"/>
    <n v="499"/>
    <n v="28"/>
    <n v="201"/>
    <n v="19"/>
    <n v="152"/>
    <n v="37"/>
    <n v="7"/>
    <n v="34"/>
    <n v="7"/>
    <n v="40"/>
    <n v="32"/>
    <n v="1"/>
    <n v="1"/>
    <n v="0"/>
    <n v="0"/>
    <n v="0"/>
    <n v="0"/>
    <n v="0"/>
    <n v="0"/>
    <n v="0"/>
    <n v="0"/>
    <n v="0"/>
    <n v="0"/>
    <n v="0"/>
    <n v="0"/>
    <n v="0"/>
    <n v="0"/>
    <n v="0"/>
    <n v="0"/>
    <n v="0"/>
    <n v="2"/>
    <n v="0"/>
    <n v="102"/>
    <n v="1"/>
    <n v="384"/>
    <n v="1143"/>
    <n v="771"/>
    <n v="94"/>
    <n v="38"/>
    <n v="5429"/>
    <n v="1433"/>
    <n v="0"/>
    <n v="122"/>
    <n v="1756"/>
    <n v="217"/>
    <n v="3032"/>
  </r>
  <r>
    <x v="3"/>
    <x v="23"/>
    <x v="120"/>
    <x v="1"/>
    <n v="134"/>
    <n v="2"/>
    <n v="2"/>
    <n v="0"/>
    <n v="0"/>
    <n v="66"/>
    <n v="4"/>
    <n v="22"/>
    <n v="1"/>
    <n v="1"/>
    <n v="1"/>
    <n v="0"/>
    <n v="0"/>
    <n v="470"/>
    <n v="331"/>
    <n v="22"/>
    <n v="52"/>
    <n v="1"/>
    <n v="1629"/>
    <n v="756"/>
    <n v="70"/>
    <n v="298"/>
    <n v="14"/>
    <n v="1034"/>
    <n v="493"/>
    <n v="31"/>
    <n v="198"/>
    <n v="19"/>
    <n v="153"/>
    <n v="38"/>
    <n v="7"/>
    <n v="34"/>
    <n v="7"/>
    <n v="40"/>
    <n v="32"/>
    <n v="1"/>
    <n v="1"/>
    <n v="0"/>
    <n v="0"/>
    <n v="0"/>
    <n v="0"/>
    <n v="0"/>
    <n v="0"/>
    <n v="0"/>
    <n v="0"/>
    <n v="0"/>
    <n v="0"/>
    <n v="0"/>
    <n v="0"/>
    <n v="0"/>
    <n v="0"/>
    <n v="0"/>
    <n v="0"/>
    <n v="0"/>
    <n v="2"/>
    <n v="0"/>
    <n v="102"/>
    <n v="1"/>
    <n v="384"/>
    <n v="1163"/>
    <n v="756"/>
    <n v="95"/>
    <n v="38"/>
    <n v="5411"/>
    <n v="1445"/>
    <n v="0"/>
    <n v="125"/>
    <n v="1744"/>
    <n v="224"/>
    <n v="3026"/>
  </r>
  <r>
    <x v="3"/>
    <x v="23"/>
    <x v="120"/>
    <x v="2"/>
    <n v="134"/>
    <n v="2"/>
    <n v="2"/>
    <n v="0"/>
    <n v="0"/>
    <n v="66"/>
    <n v="4"/>
    <n v="22"/>
    <n v="1"/>
    <n v="1"/>
    <n v="1"/>
    <n v="0"/>
    <n v="0"/>
    <n v="469"/>
    <n v="328"/>
    <n v="22"/>
    <n v="51"/>
    <n v="1"/>
    <n v="1630"/>
    <n v="761"/>
    <n v="71"/>
    <n v="296"/>
    <n v="15"/>
    <n v="1021"/>
    <n v="495"/>
    <n v="32"/>
    <n v="194"/>
    <n v="19"/>
    <n v="152"/>
    <n v="39"/>
    <n v="7"/>
    <n v="34"/>
    <n v="7"/>
    <n v="40"/>
    <n v="33"/>
    <n v="1"/>
    <n v="1"/>
    <n v="0"/>
    <n v="0"/>
    <n v="0"/>
    <n v="0"/>
    <n v="0"/>
    <n v="0"/>
    <n v="0"/>
    <n v="0"/>
    <n v="0"/>
    <n v="0"/>
    <n v="0"/>
    <n v="0"/>
    <n v="0"/>
    <n v="0"/>
    <n v="0"/>
    <n v="0"/>
    <n v="0"/>
    <n v="2"/>
    <n v="0"/>
    <n v="102"/>
    <n v="1"/>
    <n v="383"/>
    <n v="1165"/>
    <n v="746"/>
    <n v="94"/>
    <n v="38"/>
    <n v="5399"/>
    <n v="1467"/>
    <n v="0"/>
    <n v="129"/>
    <n v="1727"/>
    <n v="228"/>
    <n v="3025"/>
  </r>
  <r>
    <x v="3"/>
    <x v="20"/>
    <x v="121"/>
    <x v="0"/>
    <n v="10"/>
    <n v="0"/>
    <n v="0"/>
    <n v="0"/>
    <n v="0"/>
    <n v="6"/>
    <n v="0"/>
    <n v="1"/>
    <n v="1"/>
    <n v="0"/>
    <n v="0"/>
    <n v="0"/>
    <n v="0"/>
    <n v="52"/>
    <n v="46"/>
    <n v="0"/>
    <n v="0"/>
    <n v="0"/>
    <n v="333"/>
    <n v="198"/>
    <n v="5"/>
    <n v="22"/>
    <n v="14"/>
    <n v="204"/>
    <n v="128"/>
    <n v="1"/>
    <n v="7"/>
    <n v="41"/>
    <n v="55"/>
    <n v="35"/>
    <n v="3"/>
    <n v="2"/>
    <n v="2"/>
    <n v="1"/>
    <n v="0"/>
    <n v="0"/>
    <n v="0"/>
    <n v="0"/>
    <n v="0"/>
    <n v="0"/>
    <n v="0"/>
    <n v="0"/>
    <n v="0"/>
    <n v="0"/>
    <n v="0"/>
    <n v="0"/>
    <n v="0"/>
    <n v="0"/>
    <n v="0"/>
    <n v="0"/>
    <n v="0"/>
    <n v="0"/>
    <n v="0"/>
    <n v="0"/>
    <n v="0"/>
    <n v="0"/>
    <n v="8"/>
    <n v="0"/>
    <n v="51"/>
    <n v="277"/>
    <n v="153"/>
    <n v="47"/>
    <n v="0"/>
    <n v="2179"/>
    <n v="757"/>
    <n v="0"/>
    <n v="7"/>
    <n v="87"/>
    <n v="659"/>
    <n v="1318"/>
  </r>
  <r>
    <x v="3"/>
    <x v="20"/>
    <x v="121"/>
    <x v="1"/>
    <n v="9"/>
    <n v="0"/>
    <n v="0"/>
    <n v="0"/>
    <n v="0"/>
    <n v="6"/>
    <n v="0"/>
    <n v="1"/>
    <n v="1"/>
    <n v="0"/>
    <n v="0"/>
    <n v="0"/>
    <n v="0"/>
    <n v="52"/>
    <n v="46"/>
    <n v="0"/>
    <n v="0"/>
    <n v="0"/>
    <n v="338"/>
    <n v="199"/>
    <n v="5"/>
    <n v="22"/>
    <n v="18"/>
    <n v="204"/>
    <n v="128"/>
    <n v="1"/>
    <n v="7"/>
    <n v="41"/>
    <n v="55"/>
    <n v="36"/>
    <n v="3"/>
    <n v="2"/>
    <n v="2"/>
    <n v="1"/>
    <n v="0"/>
    <n v="0"/>
    <n v="0"/>
    <n v="0"/>
    <n v="0"/>
    <n v="0"/>
    <n v="0"/>
    <n v="0"/>
    <n v="0"/>
    <n v="0"/>
    <n v="0"/>
    <n v="0"/>
    <n v="0"/>
    <n v="0"/>
    <n v="0"/>
    <n v="0"/>
    <n v="0"/>
    <n v="0"/>
    <n v="0"/>
    <n v="0"/>
    <n v="0"/>
    <n v="0"/>
    <n v="7"/>
    <n v="0"/>
    <n v="51"/>
    <n v="280"/>
    <n v="153"/>
    <n v="47"/>
    <n v="0"/>
    <n v="2185"/>
    <n v="769"/>
    <n v="0"/>
    <n v="7"/>
    <n v="89"/>
    <n v="663"/>
    <n v="1322"/>
  </r>
  <r>
    <x v="3"/>
    <x v="20"/>
    <x v="121"/>
    <x v="2"/>
    <n v="8"/>
    <n v="0"/>
    <n v="0"/>
    <n v="0"/>
    <n v="0"/>
    <n v="5"/>
    <n v="0"/>
    <n v="1"/>
    <n v="1"/>
    <n v="0"/>
    <n v="0"/>
    <n v="0"/>
    <n v="0"/>
    <n v="51"/>
    <n v="45"/>
    <n v="0"/>
    <n v="0"/>
    <n v="0"/>
    <n v="341"/>
    <n v="203"/>
    <n v="5"/>
    <n v="23"/>
    <n v="18"/>
    <n v="202"/>
    <n v="127"/>
    <n v="1"/>
    <n v="7"/>
    <n v="40"/>
    <n v="56"/>
    <n v="39"/>
    <n v="3"/>
    <n v="2"/>
    <n v="2"/>
    <n v="1"/>
    <n v="0"/>
    <n v="0"/>
    <n v="0"/>
    <n v="0"/>
    <n v="0"/>
    <n v="0"/>
    <n v="0"/>
    <n v="0"/>
    <n v="0"/>
    <n v="0"/>
    <n v="0"/>
    <n v="0"/>
    <n v="0"/>
    <n v="0"/>
    <n v="0"/>
    <n v="0"/>
    <n v="0"/>
    <n v="0"/>
    <n v="0"/>
    <n v="0"/>
    <n v="0"/>
    <n v="0"/>
    <n v="6"/>
    <n v="0"/>
    <n v="50"/>
    <n v="282"/>
    <n v="152"/>
    <n v="48"/>
    <n v="0"/>
    <n v="2187"/>
    <n v="778"/>
    <n v="0"/>
    <n v="7"/>
    <n v="88"/>
    <n v="671"/>
    <n v="1320"/>
  </r>
  <r>
    <x v="3"/>
    <x v="23"/>
    <x v="122"/>
    <x v="0"/>
    <n v="62"/>
    <n v="1"/>
    <n v="1"/>
    <n v="0"/>
    <n v="0"/>
    <n v="38"/>
    <n v="3"/>
    <n v="9"/>
    <n v="0"/>
    <n v="0"/>
    <n v="0"/>
    <n v="0"/>
    <n v="0"/>
    <n v="136"/>
    <n v="96"/>
    <n v="14"/>
    <n v="13"/>
    <n v="0"/>
    <n v="761"/>
    <n v="376"/>
    <n v="16"/>
    <n v="155"/>
    <n v="3"/>
    <n v="548"/>
    <n v="257"/>
    <n v="6"/>
    <n v="87"/>
    <n v="54"/>
    <n v="106"/>
    <n v="39"/>
    <n v="1"/>
    <n v="22"/>
    <n v="6"/>
    <n v="16"/>
    <n v="10"/>
    <n v="1"/>
    <n v="0"/>
    <n v="1"/>
    <n v="0"/>
    <n v="0"/>
    <n v="0"/>
    <n v="0"/>
    <n v="0"/>
    <n v="0"/>
    <n v="0"/>
    <n v="0"/>
    <n v="0"/>
    <n v="0"/>
    <n v="0"/>
    <n v="0"/>
    <n v="0"/>
    <n v="0"/>
    <n v="0"/>
    <n v="0"/>
    <n v="1"/>
    <n v="0"/>
    <n v="49"/>
    <n v="0"/>
    <n v="103"/>
    <n v="558"/>
    <n v="383"/>
    <n v="71"/>
    <n v="12"/>
    <n v="3807"/>
    <n v="1112"/>
    <n v="0"/>
    <n v="40"/>
    <n v="1104"/>
    <n v="375"/>
    <n v="2103"/>
  </r>
  <r>
    <x v="3"/>
    <x v="23"/>
    <x v="122"/>
    <x v="1"/>
    <n v="62"/>
    <n v="1"/>
    <n v="1"/>
    <n v="0"/>
    <n v="0"/>
    <n v="38"/>
    <n v="3"/>
    <n v="9"/>
    <n v="0"/>
    <n v="0"/>
    <n v="0"/>
    <n v="0"/>
    <n v="0"/>
    <n v="135"/>
    <n v="97"/>
    <n v="13"/>
    <n v="13"/>
    <n v="0"/>
    <n v="759"/>
    <n v="378"/>
    <n v="15"/>
    <n v="154"/>
    <n v="3"/>
    <n v="545"/>
    <n v="259"/>
    <n v="6"/>
    <n v="87"/>
    <n v="54"/>
    <n v="107"/>
    <n v="40"/>
    <n v="1"/>
    <n v="22"/>
    <n v="6"/>
    <n v="16"/>
    <n v="10"/>
    <n v="1"/>
    <n v="0"/>
    <n v="1"/>
    <n v="0"/>
    <n v="0"/>
    <n v="0"/>
    <n v="0"/>
    <n v="0"/>
    <n v="0"/>
    <n v="0"/>
    <n v="0"/>
    <n v="0"/>
    <n v="0"/>
    <n v="0"/>
    <n v="0"/>
    <n v="0"/>
    <n v="0"/>
    <n v="0"/>
    <n v="0"/>
    <n v="1"/>
    <n v="0"/>
    <n v="49"/>
    <n v="0"/>
    <n v="103"/>
    <n v="558"/>
    <n v="381"/>
    <n v="72"/>
    <n v="12"/>
    <n v="3823"/>
    <n v="1135"/>
    <n v="0"/>
    <n v="43"/>
    <n v="1099"/>
    <n v="395"/>
    <n v="2106"/>
  </r>
  <r>
    <x v="3"/>
    <x v="23"/>
    <x v="122"/>
    <x v="2"/>
    <n v="62"/>
    <n v="1"/>
    <n v="1"/>
    <n v="0"/>
    <n v="0"/>
    <n v="39"/>
    <n v="3"/>
    <n v="9"/>
    <n v="0"/>
    <n v="0"/>
    <n v="0"/>
    <n v="0"/>
    <n v="0"/>
    <n v="135"/>
    <n v="98"/>
    <n v="14"/>
    <n v="12"/>
    <n v="0"/>
    <n v="758"/>
    <n v="381"/>
    <n v="15"/>
    <n v="151"/>
    <n v="3"/>
    <n v="545"/>
    <n v="262"/>
    <n v="8"/>
    <n v="89"/>
    <n v="50"/>
    <n v="108"/>
    <n v="40"/>
    <n v="1"/>
    <n v="22"/>
    <n v="6"/>
    <n v="16"/>
    <n v="10"/>
    <n v="1"/>
    <n v="0"/>
    <n v="1"/>
    <n v="0"/>
    <n v="0"/>
    <n v="0"/>
    <n v="0"/>
    <n v="0"/>
    <n v="0"/>
    <n v="0"/>
    <n v="0"/>
    <n v="0"/>
    <n v="0"/>
    <n v="0"/>
    <n v="0"/>
    <n v="0"/>
    <n v="0"/>
    <n v="0"/>
    <n v="0"/>
    <n v="1"/>
    <n v="0"/>
    <n v="50"/>
    <n v="0"/>
    <n v="104"/>
    <n v="561"/>
    <n v="381"/>
    <n v="72"/>
    <n v="13"/>
    <n v="3828"/>
    <n v="1163"/>
    <n v="0"/>
    <n v="49"/>
    <n v="1107"/>
    <n v="370"/>
    <n v="2122"/>
  </r>
  <r>
    <x v="3"/>
    <x v="24"/>
    <x v="123"/>
    <x v="0"/>
    <n v="107"/>
    <n v="3"/>
    <n v="3"/>
    <n v="1"/>
    <n v="1"/>
    <n v="63"/>
    <n v="10"/>
    <n v="4"/>
    <n v="1"/>
    <n v="2"/>
    <n v="2"/>
    <n v="0"/>
    <n v="0"/>
    <n v="424"/>
    <n v="322"/>
    <n v="54"/>
    <n v="7"/>
    <n v="1"/>
    <n v="1154"/>
    <n v="606"/>
    <n v="178"/>
    <n v="45"/>
    <n v="38"/>
    <n v="985"/>
    <n v="444"/>
    <n v="42"/>
    <n v="82"/>
    <n v="219"/>
    <n v="130"/>
    <n v="59"/>
    <n v="18"/>
    <n v="4"/>
    <n v="10"/>
    <n v="53"/>
    <n v="43"/>
    <n v="3"/>
    <n v="1"/>
    <n v="0"/>
    <n v="0"/>
    <n v="0"/>
    <n v="0"/>
    <n v="0"/>
    <n v="0"/>
    <n v="0"/>
    <n v="0"/>
    <n v="0"/>
    <n v="0"/>
    <n v="0"/>
    <n v="0"/>
    <n v="1"/>
    <n v="0"/>
    <n v="0"/>
    <n v="0"/>
    <n v="0"/>
    <n v="3"/>
    <n v="1"/>
    <n v="83"/>
    <n v="2"/>
    <n v="356"/>
    <n v="845"/>
    <n v="617"/>
    <n v="95"/>
    <n v="48"/>
    <n v="5804"/>
    <n v="1584"/>
    <n v="0"/>
    <n v="130"/>
    <n v="186"/>
    <n v="2461"/>
    <n v="2809"/>
  </r>
  <r>
    <x v="3"/>
    <x v="24"/>
    <x v="123"/>
    <x v="1"/>
    <n v="107"/>
    <n v="3"/>
    <n v="3"/>
    <n v="1"/>
    <n v="1"/>
    <n v="63"/>
    <n v="10"/>
    <n v="4"/>
    <n v="1"/>
    <n v="2"/>
    <n v="2"/>
    <n v="0"/>
    <n v="0"/>
    <n v="425"/>
    <n v="324"/>
    <n v="54"/>
    <n v="7"/>
    <n v="1"/>
    <n v="1150"/>
    <n v="617"/>
    <n v="179"/>
    <n v="45"/>
    <n v="35"/>
    <n v="984"/>
    <n v="444"/>
    <n v="42"/>
    <n v="83"/>
    <n v="219"/>
    <n v="131"/>
    <n v="62"/>
    <n v="18"/>
    <n v="4"/>
    <n v="9"/>
    <n v="53"/>
    <n v="43"/>
    <n v="3"/>
    <n v="1"/>
    <n v="0"/>
    <n v="0"/>
    <n v="0"/>
    <n v="0"/>
    <n v="0"/>
    <n v="0"/>
    <n v="0"/>
    <n v="0"/>
    <n v="0"/>
    <n v="0"/>
    <n v="0"/>
    <n v="0"/>
    <n v="1"/>
    <n v="0"/>
    <n v="0"/>
    <n v="0"/>
    <n v="0"/>
    <n v="3"/>
    <n v="1"/>
    <n v="83"/>
    <n v="2"/>
    <n v="357"/>
    <n v="845"/>
    <n v="618"/>
    <n v="97"/>
    <n v="48"/>
    <n v="5808"/>
    <n v="1612"/>
    <n v="0"/>
    <n v="130"/>
    <n v="187"/>
    <n v="2457"/>
    <n v="2819"/>
  </r>
  <r>
    <x v="3"/>
    <x v="24"/>
    <x v="123"/>
    <x v="2"/>
    <n v="106"/>
    <n v="3"/>
    <n v="3"/>
    <n v="1"/>
    <n v="1"/>
    <n v="63"/>
    <n v="10"/>
    <n v="3"/>
    <n v="1"/>
    <n v="2"/>
    <n v="2"/>
    <n v="0"/>
    <n v="0"/>
    <n v="427"/>
    <n v="326"/>
    <n v="54"/>
    <n v="7"/>
    <n v="1"/>
    <n v="1144"/>
    <n v="618"/>
    <n v="176"/>
    <n v="44"/>
    <n v="34"/>
    <n v="983"/>
    <n v="443"/>
    <n v="42"/>
    <n v="83"/>
    <n v="219"/>
    <n v="132"/>
    <n v="63"/>
    <n v="18"/>
    <n v="4"/>
    <n v="10"/>
    <n v="53"/>
    <n v="43"/>
    <n v="3"/>
    <n v="1"/>
    <n v="0"/>
    <n v="0"/>
    <n v="0"/>
    <n v="0"/>
    <n v="0"/>
    <n v="0"/>
    <n v="0"/>
    <n v="0"/>
    <n v="0"/>
    <n v="0"/>
    <n v="0"/>
    <n v="0"/>
    <n v="1"/>
    <n v="0"/>
    <n v="0"/>
    <n v="0"/>
    <n v="0"/>
    <n v="3"/>
    <n v="1"/>
    <n v="83"/>
    <n v="2"/>
    <n v="359"/>
    <n v="844"/>
    <n v="618"/>
    <n v="97"/>
    <n v="48"/>
    <n v="5805"/>
    <n v="1631"/>
    <n v="0"/>
    <n v="131"/>
    <n v="188"/>
    <n v="2450"/>
    <n v="2823"/>
  </r>
  <r>
    <x v="3"/>
    <x v="25"/>
    <x v="124"/>
    <x v="0"/>
    <n v="35"/>
    <n v="1"/>
    <n v="1"/>
    <n v="0"/>
    <n v="0"/>
    <n v="16"/>
    <n v="0"/>
    <n v="8"/>
    <n v="1"/>
    <n v="1"/>
    <n v="1"/>
    <n v="0"/>
    <n v="0"/>
    <n v="127"/>
    <n v="90"/>
    <n v="9"/>
    <n v="5"/>
    <n v="0"/>
    <n v="437"/>
    <n v="254"/>
    <n v="15"/>
    <n v="37"/>
    <n v="8"/>
    <n v="158"/>
    <n v="84"/>
    <n v="4"/>
    <n v="16"/>
    <n v="11"/>
    <n v="28"/>
    <n v="6"/>
    <n v="1"/>
    <n v="3"/>
    <n v="3"/>
    <n v="43"/>
    <n v="35"/>
    <n v="0"/>
    <n v="3"/>
    <n v="0"/>
    <n v="0"/>
    <n v="0"/>
    <n v="0"/>
    <n v="0"/>
    <n v="0"/>
    <n v="0"/>
    <n v="0"/>
    <n v="0"/>
    <n v="0"/>
    <n v="0"/>
    <n v="0"/>
    <n v="0"/>
    <n v="0"/>
    <n v="0"/>
    <n v="0"/>
    <n v="0"/>
    <n v="1"/>
    <n v="0"/>
    <n v="24"/>
    <n v="1"/>
    <n v="109"/>
    <n v="356"/>
    <n v="125"/>
    <n v="17"/>
    <n v="38"/>
    <n v="1173"/>
    <n v="312"/>
    <n v="0"/>
    <n v="10"/>
    <n v="126"/>
    <n v="278"/>
    <n v="686"/>
  </r>
  <r>
    <x v="3"/>
    <x v="25"/>
    <x v="124"/>
    <x v="1"/>
    <n v="35"/>
    <n v="1"/>
    <n v="1"/>
    <n v="0"/>
    <n v="0"/>
    <n v="16"/>
    <n v="0"/>
    <n v="8"/>
    <n v="1"/>
    <n v="1"/>
    <n v="1"/>
    <n v="0"/>
    <n v="0"/>
    <n v="127"/>
    <n v="91"/>
    <n v="10"/>
    <n v="4"/>
    <n v="0"/>
    <n v="438"/>
    <n v="256"/>
    <n v="15"/>
    <n v="36"/>
    <n v="9"/>
    <n v="158"/>
    <n v="85"/>
    <n v="4"/>
    <n v="16"/>
    <n v="11"/>
    <n v="28"/>
    <n v="6"/>
    <n v="1"/>
    <n v="3"/>
    <n v="3"/>
    <n v="43"/>
    <n v="35"/>
    <n v="0"/>
    <n v="3"/>
    <n v="0"/>
    <n v="0"/>
    <n v="0"/>
    <n v="0"/>
    <n v="0"/>
    <n v="0"/>
    <n v="0"/>
    <n v="0"/>
    <n v="0"/>
    <n v="0"/>
    <n v="0"/>
    <n v="0"/>
    <n v="0"/>
    <n v="0"/>
    <n v="0"/>
    <n v="0"/>
    <n v="0"/>
    <n v="1"/>
    <n v="0"/>
    <n v="24"/>
    <n v="1"/>
    <n v="109"/>
    <n v="358"/>
    <n v="125"/>
    <n v="17"/>
    <n v="38"/>
    <n v="1187"/>
    <n v="318"/>
    <n v="0"/>
    <n v="10"/>
    <n v="133"/>
    <n v="284"/>
    <n v="690"/>
  </r>
  <r>
    <x v="3"/>
    <x v="25"/>
    <x v="124"/>
    <x v="2"/>
    <n v="32"/>
    <n v="1"/>
    <n v="1"/>
    <n v="0"/>
    <n v="0"/>
    <n v="17"/>
    <n v="0"/>
    <n v="6"/>
    <n v="1"/>
    <n v="1"/>
    <n v="1"/>
    <n v="0"/>
    <n v="0"/>
    <n v="128"/>
    <n v="92"/>
    <n v="10"/>
    <n v="4"/>
    <n v="0"/>
    <n v="438"/>
    <n v="260"/>
    <n v="15"/>
    <n v="36"/>
    <n v="9"/>
    <n v="159"/>
    <n v="87"/>
    <n v="4"/>
    <n v="18"/>
    <n v="9"/>
    <n v="28"/>
    <n v="7"/>
    <n v="1"/>
    <n v="3"/>
    <n v="3"/>
    <n v="43"/>
    <n v="35"/>
    <n v="0"/>
    <n v="3"/>
    <n v="0"/>
    <n v="0"/>
    <n v="0"/>
    <n v="0"/>
    <n v="0"/>
    <n v="0"/>
    <n v="0"/>
    <n v="0"/>
    <n v="0"/>
    <n v="0"/>
    <n v="0"/>
    <n v="0"/>
    <n v="0"/>
    <n v="0"/>
    <n v="0"/>
    <n v="0"/>
    <n v="0"/>
    <n v="1"/>
    <n v="0"/>
    <n v="24"/>
    <n v="1"/>
    <n v="110"/>
    <n v="359"/>
    <n v="126"/>
    <n v="17"/>
    <n v="38"/>
    <n v="1185"/>
    <n v="318"/>
    <n v="0"/>
    <n v="11"/>
    <n v="134"/>
    <n v="282"/>
    <n v="690"/>
  </r>
  <r>
    <x v="3"/>
    <x v="25"/>
    <x v="124"/>
    <x v="2"/>
    <m/>
    <m/>
    <m/>
    <m/>
    <m/>
    <m/>
    <m/>
    <m/>
    <m/>
    <m/>
    <m/>
    <m/>
    <m/>
    <n v="1"/>
    <n v="1"/>
    <m/>
    <m/>
    <m/>
    <m/>
    <m/>
    <m/>
    <m/>
    <m/>
    <m/>
    <m/>
    <m/>
    <m/>
    <m/>
    <m/>
    <m/>
    <m/>
    <m/>
    <m/>
    <m/>
    <m/>
    <m/>
    <m/>
    <m/>
    <m/>
    <m/>
    <m/>
    <m/>
    <m/>
    <m/>
    <m/>
    <m/>
    <m/>
    <m/>
    <m/>
    <m/>
    <m/>
    <m/>
    <m/>
    <m/>
    <m/>
    <m/>
    <m/>
    <m/>
    <n v="1"/>
    <m/>
    <m/>
    <m/>
    <m/>
    <m/>
    <m/>
    <m/>
    <m/>
    <m/>
    <m/>
    <m/>
  </r>
  <r>
    <x v="3"/>
    <x v="25"/>
    <x v="125"/>
    <x v="0"/>
    <n v="30"/>
    <n v="0"/>
    <n v="0"/>
    <n v="0"/>
    <n v="0"/>
    <n v="17"/>
    <n v="1"/>
    <n v="1"/>
    <n v="0"/>
    <n v="2"/>
    <n v="2"/>
    <n v="0"/>
    <n v="0"/>
    <n v="77"/>
    <n v="63"/>
    <n v="0"/>
    <n v="0"/>
    <n v="1"/>
    <n v="950"/>
    <n v="542"/>
    <n v="10"/>
    <n v="48"/>
    <n v="12"/>
    <n v="303"/>
    <n v="194"/>
    <n v="0"/>
    <n v="20"/>
    <n v="4"/>
    <n v="120"/>
    <n v="46"/>
    <n v="1"/>
    <n v="7"/>
    <n v="1"/>
    <n v="8"/>
    <n v="4"/>
    <n v="0"/>
    <n v="0"/>
    <n v="0"/>
    <n v="0"/>
    <n v="0"/>
    <n v="0"/>
    <n v="0"/>
    <n v="0"/>
    <n v="0"/>
    <n v="0"/>
    <n v="0"/>
    <n v="0"/>
    <n v="0"/>
    <n v="0"/>
    <n v="0"/>
    <n v="0"/>
    <n v="0"/>
    <n v="0"/>
    <n v="0"/>
    <n v="0"/>
    <n v="0"/>
    <n v="27"/>
    <n v="2"/>
    <n v="74"/>
    <n v="852"/>
    <n v="276"/>
    <n v="102"/>
    <n v="8"/>
    <n v="3095"/>
    <n v="882"/>
    <n v="0"/>
    <n v="14"/>
    <n v="414"/>
    <n v="510"/>
    <n v="1985"/>
  </r>
  <r>
    <x v="3"/>
    <x v="25"/>
    <x v="125"/>
    <x v="1"/>
    <n v="30"/>
    <n v="0"/>
    <n v="0"/>
    <n v="0"/>
    <n v="0"/>
    <n v="17"/>
    <n v="1"/>
    <n v="1"/>
    <n v="0"/>
    <n v="2"/>
    <n v="2"/>
    <n v="0"/>
    <n v="0"/>
    <n v="77"/>
    <n v="63"/>
    <n v="0"/>
    <n v="0"/>
    <n v="1"/>
    <n v="947"/>
    <n v="545"/>
    <n v="9"/>
    <n v="46"/>
    <n v="12"/>
    <n v="303"/>
    <n v="193"/>
    <n v="0"/>
    <n v="20"/>
    <n v="4"/>
    <n v="120"/>
    <n v="46"/>
    <n v="1"/>
    <n v="8"/>
    <n v="1"/>
    <n v="8"/>
    <n v="4"/>
    <n v="0"/>
    <n v="0"/>
    <n v="0"/>
    <n v="0"/>
    <n v="0"/>
    <n v="0"/>
    <n v="0"/>
    <n v="0"/>
    <n v="0"/>
    <n v="0"/>
    <n v="0"/>
    <n v="0"/>
    <n v="0"/>
    <n v="0"/>
    <n v="0"/>
    <n v="0"/>
    <n v="0"/>
    <n v="0"/>
    <n v="0"/>
    <n v="0"/>
    <n v="0"/>
    <n v="27"/>
    <n v="2"/>
    <n v="74"/>
    <n v="852"/>
    <n v="275"/>
    <n v="102"/>
    <n v="8"/>
    <n v="3093"/>
    <n v="896"/>
    <n v="0"/>
    <n v="14"/>
    <n v="412"/>
    <n v="510"/>
    <n v="1986"/>
  </r>
  <r>
    <x v="3"/>
    <x v="25"/>
    <x v="125"/>
    <x v="2"/>
    <n v="31"/>
    <n v="0"/>
    <n v="0"/>
    <n v="0"/>
    <n v="0"/>
    <n v="17"/>
    <n v="1"/>
    <n v="2"/>
    <n v="0"/>
    <n v="3"/>
    <n v="3"/>
    <n v="0"/>
    <n v="0"/>
    <n v="77"/>
    <n v="63"/>
    <n v="0"/>
    <n v="0"/>
    <n v="1"/>
    <n v="946"/>
    <n v="547"/>
    <n v="8"/>
    <n v="47"/>
    <n v="10"/>
    <n v="304"/>
    <n v="193"/>
    <n v="0"/>
    <n v="21"/>
    <n v="5"/>
    <n v="120"/>
    <n v="47"/>
    <n v="1"/>
    <n v="8"/>
    <n v="1"/>
    <n v="8"/>
    <n v="4"/>
    <n v="0"/>
    <n v="0"/>
    <n v="0"/>
    <n v="0"/>
    <n v="0"/>
    <n v="0"/>
    <n v="0"/>
    <n v="0"/>
    <n v="0"/>
    <n v="0"/>
    <n v="0"/>
    <n v="0"/>
    <n v="0"/>
    <n v="0"/>
    <n v="0"/>
    <n v="0"/>
    <n v="0"/>
    <n v="0"/>
    <n v="0"/>
    <n v="0"/>
    <n v="0"/>
    <n v="27"/>
    <n v="3"/>
    <n v="74"/>
    <n v="852"/>
    <n v="275"/>
    <n v="103"/>
    <n v="8"/>
    <n v="3087"/>
    <n v="901"/>
    <n v="0"/>
    <n v="15"/>
    <n v="407"/>
    <n v="508"/>
    <n v="1984"/>
  </r>
  <r>
    <x v="3"/>
    <x v="26"/>
    <x v="126"/>
    <x v="0"/>
    <n v="167"/>
    <n v="1"/>
    <n v="0"/>
    <n v="0"/>
    <n v="0"/>
    <n v="106"/>
    <n v="5"/>
    <n v="18"/>
    <n v="5"/>
    <n v="2"/>
    <n v="1"/>
    <n v="1"/>
    <n v="0"/>
    <n v="252"/>
    <n v="174"/>
    <n v="9"/>
    <n v="4"/>
    <n v="19"/>
    <n v="1933"/>
    <n v="928"/>
    <n v="31"/>
    <n v="229"/>
    <n v="152"/>
    <n v="1388"/>
    <n v="660"/>
    <n v="24"/>
    <n v="48"/>
    <n v="294"/>
    <n v="310"/>
    <n v="155"/>
    <n v="0"/>
    <n v="13"/>
    <n v="48"/>
    <n v="30"/>
    <n v="21"/>
    <n v="1"/>
    <n v="3"/>
    <n v="1"/>
    <n v="0"/>
    <n v="0"/>
    <n v="0"/>
    <n v="0"/>
    <n v="0"/>
    <n v="0"/>
    <n v="0"/>
    <n v="0"/>
    <n v="0"/>
    <n v="0"/>
    <n v="0"/>
    <n v="0"/>
    <n v="0"/>
    <n v="0"/>
    <n v="0"/>
    <n v="0"/>
    <n v="1"/>
    <n v="0"/>
    <n v="135"/>
    <n v="1"/>
    <n v="211"/>
    <n v="1420"/>
    <n v="949"/>
    <n v="229"/>
    <n v="25"/>
    <n v="13745"/>
    <n v="4687"/>
    <n v="0"/>
    <n v="44"/>
    <n v="211"/>
    <n v="4349"/>
    <n v="8412"/>
  </r>
  <r>
    <x v="3"/>
    <x v="26"/>
    <x v="126"/>
    <x v="1"/>
    <n v="168"/>
    <n v="1"/>
    <n v="0"/>
    <n v="0"/>
    <n v="0"/>
    <n v="106"/>
    <n v="5"/>
    <n v="18"/>
    <n v="5"/>
    <n v="2"/>
    <n v="1"/>
    <n v="1"/>
    <n v="0"/>
    <n v="252"/>
    <n v="174"/>
    <n v="9"/>
    <n v="4"/>
    <n v="21"/>
    <n v="1934"/>
    <n v="930"/>
    <n v="31"/>
    <n v="226"/>
    <n v="164"/>
    <n v="1383"/>
    <n v="661"/>
    <n v="24"/>
    <n v="48"/>
    <n v="292"/>
    <n v="307"/>
    <n v="155"/>
    <n v="0"/>
    <n v="12"/>
    <n v="48"/>
    <n v="29"/>
    <n v="21"/>
    <n v="1"/>
    <n v="2"/>
    <n v="1"/>
    <n v="0"/>
    <n v="0"/>
    <n v="0"/>
    <n v="0"/>
    <n v="0"/>
    <n v="0"/>
    <n v="0"/>
    <n v="0"/>
    <n v="0"/>
    <n v="0"/>
    <n v="0"/>
    <n v="0"/>
    <n v="0"/>
    <n v="0"/>
    <n v="0"/>
    <n v="0"/>
    <n v="1"/>
    <n v="0"/>
    <n v="137"/>
    <n v="1"/>
    <n v="210"/>
    <n v="1416"/>
    <n v="946"/>
    <n v="229"/>
    <n v="25"/>
    <n v="13721"/>
    <n v="4768"/>
    <n v="0"/>
    <n v="45"/>
    <n v="213"/>
    <n v="4328"/>
    <n v="8408"/>
  </r>
  <r>
    <x v="3"/>
    <x v="26"/>
    <x v="126"/>
    <x v="2"/>
    <n v="168"/>
    <n v="1"/>
    <n v="0"/>
    <n v="0"/>
    <n v="0"/>
    <n v="106"/>
    <n v="5"/>
    <n v="18"/>
    <n v="5"/>
    <n v="2"/>
    <n v="1"/>
    <n v="1"/>
    <n v="0"/>
    <n v="254"/>
    <n v="175"/>
    <n v="9"/>
    <n v="4"/>
    <n v="22"/>
    <n v="1934"/>
    <n v="933"/>
    <n v="32"/>
    <n v="223"/>
    <n v="169"/>
    <n v="1390"/>
    <n v="667"/>
    <n v="23"/>
    <n v="49"/>
    <n v="295"/>
    <n v="308"/>
    <n v="156"/>
    <n v="0"/>
    <n v="13"/>
    <n v="47"/>
    <n v="29"/>
    <n v="21"/>
    <n v="1"/>
    <n v="2"/>
    <n v="1"/>
    <n v="0"/>
    <n v="0"/>
    <n v="0"/>
    <n v="0"/>
    <n v="0"/>
    <n v="0"/>
    <n v="0"/>
    <n v="0"/>
    <n v="0"/>
    <n v="0"/>
    <n v="0"/>
    <n v="0"/>
    <n v="0"/>
    <n v="0"/>
    <n v="0"/>
    <n v="0"/>
    <n v="1"/>
    <n v="0"/>
    <n v="137"/>
    <n v="1"/>
    <n v="211"/>
    <n v="1415"/>
    <n v="951"/>
    <n v="231"/>
    <n v="25"/>
    <n v="13760"/>
    <n v="4850"/>
    <n v="0"/>
    <n v="44"/>
    <n v="220"/>
    <n v="4331"/>
    <n v="8451"/>
  </r>
  <r>
    <x v="3"/>
    <x v="26"/>
    <x v="126"/>
    <x v="2"/>
    <m/>
    <m/>
    <m/>
    <m/>
    <m/>
    <m/>
    <m/>
    <m/>
    <m/>
    <m/>
    <m/>
    <m/>
    <m/>
    <m/>
    <m/>
    <m/>
    <m/>
    <m/>
    <m/>
    <m/>
    <m/>
    <m/>
    <m/>
    <n v="1"/>
    <m/>
    <m/>
    <m/>
    <n v="1"/>
    <m/>
    <m/>
    <m/>
    <m/>
    <m/>
    <m/>
    <m/>
    <m/>
    <m/>
    <m/>
    <m/>
    <m/>
    <m/>
    <m/>
    <m/>
    <m/>
    <m/>
    <m/>
    <m/>
    <m/>
    <m/>
    <m/>
    <m/>
    <m/>
    <m/>
    <m/>
    <m/>
    <m/>
    <m/>
    <m/>
    <m/>
    <m/>
    <m/>
    <m/>
    <m/>
    <n v="1"/>
    <m/>
    <m/>
    <m/>
    <m/>
    <n v="1"/>
    <m/>
  </r>
  <r>
    <x v="3"/>
    <x v="22"/>
    <x v="127"/>
    <x v="0"/>
    <n v="85"/>
    <n v="3"/>
    <n v="3"/>
    <n v="0"/>
    <n v="0"/>
    <n v="56"/>
    <n v="3"/>
    <n v="4"/>
    <n v="3"/>
    <n v="0"/>
    <n v="0"/>
    <n v="0"/>
    <n v="0"/>
    <n v="317"/>
    <n v="216"/>
    <n v="6"/>
    <n v="27"/>
    <n v="34"/>
    <n v="1038"/>
    <n v="500"/>
    <n v="25"/>
    <n v="119"/>
    <n v="109"/>
    <n v="845"/>
    <n v="361"/>
    <n v="3"/>
    <n v="20"/>
    <n v="269"/>
    <n v="153"/>
    <n v="52"/>
    <n v="1"/>
    <n v="33"/>
    <n v="17"/>
    <n v="50"/>
    <n v="28"/>
    <n v="2"/>
    <n v="1"/>
    <n v="1"/>
    <n v="0"/>
    <n v="0"/>
    <n v="0"/>
    <n v="0"/>
    <n v="0"/>
    <n v="0"/>
    <n v="0"/>
    <n v="0"/>
    <n v="0"/>
    <n v="0"/>
    <n v="0"/>
    <n v="0"/>
    <n v="0"/>
    <n v="0"/>
    <n v="0"/>
    <n v="0"/>
    <n v="3"/>
    <n v="0"/>
    <n v="69"/>
    <n v="0"/>
    <n v="245"/>
    <n v="749"/>
    <n v="530"/>
    <n v="97"/>
    <n v="43"/>
    <n v="4555"/>
    <n v="1172"/>
    <n v="0"/>
    <n v="13"/>
    <n v="128"/>
    <n v="1947"/>
    <n v="2240"/>
  </r>
  <r>
    <x v="3"/>
    <x v="22"/>
    <x v="127"/>
    <x v="1"/>
    <n v="85"/>
    <n v="3"/>
    <n v="3"/>
    <n v="0"/>
    <n v="0"/>
    <n v="56"/>
    <n v="3"/>
    <n v="4"/>
    <n v="3"/>
    <n v="0"/>
    <n v="0"/>
    <n v="0"/>
    <n v="0"/>
    <n v="317"/>
    <n v="215"/>
    <n v="6"/>
    <n v="28"/>
    <n v="33"/>
    <n v="1037"/>
    <n v="507"/>
    <n v="25"/>
    <n v="118"/>
    <n v="111"/>
    <n v="845"/>
    <n v="363"/>
    <n v="3"/>
    <n v="21"/>
    <n v="270"/>
    <n v="152"/>
    <n v="53"/>
    <n v="1"/>
    <n v="33"/>
    <n v="17"/>
    <n v="50"/>
    <n v="32"/>
    <n v="2"/>
    <n v="1"/>
    <n v="1"/>
    <n v="0"/>
    <n v="0"/>
    <n v="0"/>
    <n v="0"/>
    <n v="0"/>
    <n v="0"/>
    <n v="0"/>
    <n v="0"/>
    <n v="0"/>
    <n v="0"/>
    <n v="0"/>
    <n v="0"/>
    <n v="0"/>
    <n v="0"/>
    <n v="0"/>
    <n v="0"/>
    <n v="3"/>
    <n v="0"/>
    <n v="69"/>
    <n v="0"/>
    <n v="245"/>
    <n v="748"/>
    <n v="528"/>
    <n v="96"/>
    <n v="43"/>
    <n v="4577"/>
    <n v="1187"/>
    <n v="0"/>
    <n v="13"/>
    <n v="128"/>
    <n v="1964"/>
    <n v="2250"/>
  </r>
  <r>
    <x v="3"/>
    <x v="22"/>
    <x v="127"/>
    <x v="2"/>
    <n v="86"/>
    <n v="3"/>
    <n v="3"/>
    <n v="0"/>
    <n v="0"/>
    <n v="57"/>
    <n v="3"/>
    <n v="4"/>
    <n v="3"/>
    <n v="0"/>
    <n v="0"/>
    <n v="0"/>
    <n v="0"/>
    <n v="317"/>
    <n v="215"/>
    <n v="6"/>
    <n v="28"/>
    <n v="33"/>
    <n v="1036"/>
    <n v="508"/>
    <n v="25"/>
    <n v="118"/>
    <n v="112"/>
    <n v="847"/>
    <n v="365"/>
    <n v="3"/>
    <n v="21"/>
    <n v="270"/>
    <n v="153"/>
    <n v="53"/>
    <n v="1"/>
    <n v="33"/>
    <n v="17"/>
    <n v="50"/>
    <n v="32"/>
    <n v="2"/>
    <n v="1"/>
    <n v="1"/>
    <n v="0"/>
    <n v="0"/>
    <n v="0"/>
    <n v="0"/>
    <n v="0"/>
    <n v="0"/>
    <n v="0"/>
    <n v="0"/>
    <n v="0"/>
    <n v="0"/>
    <n v="0"/>
    <n v="0"/>
    <n v="0"/>
    <n v="0"/>
    <n v="0"/>
    <n v="0"/>
    <n v="3"/>
    <n v="0"/>
    <n v="70"/>
    <n v="0"/>
    <n v="245"/>
    <n v="746"/>
    <n v="530"/>
    <n v="98"/>
    <n v="43"/>
    <n v="4593"/>
    <n v="1205"/>
    <n v="0"/>
    <n v="14"/>
    <n v="129"/>
    <n v="1969"/>
    <n v="2264"/>
  </r>
  <r>
    <x v="3"/>
    <x v="24"/>
    <x v="128"/>
    <x v="0"/>
    <n v="92"/>
    <n v="0"/>
    <n v="0"/>
    <n v="1"/>
    <n v="1"/>
    <n v="64"/>
    <n v="4"/>
    <n v="3"/>
    <n v="0"/>
    <n v="14"/>
    <n v="13"/>
    <n v="0"/>
    <n v="0"/>
    <n v="328"/>
    <n v="243"/>
    <n v="18"/>
    <n v="3"/>
    <n v="3"/>
    <n v="1158"/>
    <n v="635"/>
    <n v="59"/>
    <n v="118"/>
    <n v="15"/>
    <n v="598"/>
    <n v="331"/>
    <n v="13"/>
    <n v="84"/>
    <n v="10"/>
    <n v="166"/>
    <n v="83"/>
    <n v="8"/>
    <n v="19"/>
    <n v="2"/>
    <n v="73"/>
    <n v="60"/>
    <n v="6"/>
    <n v="0"/>
    <n v="0"/>
    <n v="0"/>
    <n v="0"/>
    <n v="0"/>
    <n v="0"/>
    <n v="0"/>
    <n v="0"/>
    <n v="0"/>
    <n v="0"/>
    <n v="0"/>
    <n v="0"/>
    <n v="0"/>
    <n v="1"/>
    <n v="1"/>
    <n v="3"/>
    <n v="0"/>
    <n v="0"/>
    <n v="0"/>
    <n v="1"/>
    <n v="83"/>
    <n v="14"/>
    <n v="299"/>
    <n v="913"/>
    <n v="461"/>
    <n v="123"/>
    <n v="66"/>
    <n v="3538"/>
    <n v="1071"/>
    <n v="3"/>
    <n v="81"/>
    <n v="390"/>
    <n v="684"/>
    <n v="2164"/>
  </r>
  <r>
    <x v="3"/>
    <x v="24"/>
    <x v="128"/>
    <x v="1"/>
    <n v="92"/>
    <n v="0"/>
    <n v="0"/>
    <n v="1"/>
    <n v="1"/>
    <n v="64"/>
    <n v="4"/>
    <n v="2"/>
    <n v="0"/>
    <n v="14"/>
    <n v="13"/>
    <n v="0"/>
    <n v="0"/>
    <n v="329"/>
    <n v="245"/>
    <n v="18"/>
    <n v="3"/>
    <n v="3"/>
    <n v="1156"/>
    <n v="634"/>
    <n v="58"/>
    <n v="117"/>
    <n v="14"/>
    <n v="600"/>
    <n v="333"/>
    <n v="13"/>
    <n v="83"/>
    <n v="11"/>
    <n v="167"/>
    <n v="84"/>
    <n v="8"/>
    <n v="19"/>
    <n v="2"/>
    <n v="73"/>
    <n v="60"/>
    <n v="6"/>
    <n v="0"/>
    <n v="0"/>
    <n v="0"/>
    <n v="0"/>
    <n v="0"/>
    <n v="0"/>
    <n v="0"/>
    <n v="0"/>
    <n v="0"/>
    <n v="0"/>
    <n v="0"/>
    <n v="0"/>
    <n v="0"/>
    <n v="1"/>
    <n v="1"/>
    <n v="3"/>
    <n v="0"/>
    <n v="0"/>
    <n v="0"/>
    <n v="1"/>
    <n v="84"/>
    <n v="14"/>
    <n v="300"/>
    <n v="916"/>
    <n v="464"/>
    <n v="123"/>
    <n v="66"/>
    <n v="3546"/>
    <n v="1081"/>
    <n v="3"/>
    <n v="81"/>
    <n v="381"/>
    <n v="695"/>
    <n v="2165"/>
  </r>
  <r>
    <x v="3"/>
    <x v="24"/>
    <x v="128"/>
    <x v="2"/>
    <n v="92"/>
    <n v="0"/>
    <n v="0"/>
    <n v="1"/>
    <n v="1"/>
    <n v="64"/>
    <n v="4"/>
    <n v="2"/>
    <n v="0"/>
    <n v="14"/>
    <n v="13"/>
    <n v="0"/>
    <n v="0"/>
    <n v="329"/>
    <n v="247"/>
    <n v="17"/>
    <n v="3"/>
    <n v="3"/>
    <n v="1151"/>
    <n v="632"/>
    <n v="58"/>
    <n v="113"/>
    <n v="14"/>
    <n v="599"/>
    <n v="336"/>
    <n v="13"/>
    <n v="83"/>
    <n v="12"/>
    <n v="167"/>
    <n v="85"/>
    <n v="8"/>
    <n v="19"/>
    <n v="2"/>
    <n v="73"/>
    <n v="60"/>
    <n v="6"/>
    <n v="0"/>
    <n v="0"/>
    <n v="0"/>
    <n v="0"/>
    <n v="0"/>
    <n v="0"/>
    <n v="0"/>
    <n v="0"/>
    <n v="0"/>
    <n v="0"/>
    <n v="0"/>
    <n v="0"/>
    <n v="0"/>
    <n v="1"/>
    <n v="1"/>
    <n v="3"/>
    <n v="0"/>
    <n v="0"/>
    <n v="0"/>
    <n v="1"/>
    <n v="85"/>
    <n v="14"/>
    <n v="300"/>
    <n v="917"/>
    <n v="464"/>
    <n v="123"/>
    <n v="66"/>
    <n v="3548"/>
    <n v="1098"/>
    <n v="3"/>
    <n v="81"/>
    <n v="383"/>
    <n v="693"/>
    <n v="2171"/>
  </r>
  <r>
    <x v="3"/>
    <x v="19"/>
    <x v="129"/>
    <x v="0"/>
    <n v="158"/>
    <n v="2"/>
    <n v="1"/>
    <n v="0"/>
    <n v="0"/>
    <n v="103"/>
    <n v="18"/>
    <n v="7"/>
    <n v="1"/>
    <n v="10"/>
    <n v="7"/>
    <n v="2"/>
    <n v="0"/>
    <n v="609"/>
    <n v="491"/>
    <n v="55"/>
    <n v="4"/>
    <n v="4"/>
    <n v="2123"/>
    <n v="1248"/>
    <n v="135"/>
    <n v="212"/>
    <n v="44"/>
    <n v="1544"/>
    <n v="840"/>
    <n v="90"/>
    <n v="260"/>
    <n v="41"/>
    <n v="305"/>
    <n v="141"/>
    <n v="15"/>
    <n v="42"/>
    <n v="18"/>
    <n v="90"/>
    <n v="76"/>
    <n v="0"/>
    <n v="0"/>
    <n v="1"/>
    <n v="0"/>
    <n v="1"/>
    <n v="0"/>
    <n v="0"/>
    <n v="0"/>
    <n v="0"/>
    <n v="0"/>
    <n v="0"/>
    <n v="0"/>
    <n v="0"/>
    <n v="0"/>
    <n v="0"/>
    <n v="0"/>
    <n v="0"/>
    <n v="0"/>
    <n v="0"/>
    <n v="1"/>
    <n v="0"/>
    <n v="126"/>
    <n v="8"/>
    <n v="538"/>
    <n v="1634"/>
    <n v="1117"/>
    <n v="213"/>
    <n v="87"/>
    <n v="8421"/>
    <n v="2909"/>
    <n v="0"/>
    <n v="224"/>
    <n v="1994"/>
    <n v="831"/>
    <n v="4961"/>
  </r>
  <r>
    <x v="3"/>
    <x v="19"/>
    <x v="129"/>
    <x v="1"/>
    <n v="157"/>
    <n v="1"/>
    <n v="1"/>
    <n v="0"/>
    <n v="0"/>
    <n v="103"/>
    <n v="17"/>
    <n v="7"/>
    <n v="1"/>
    <n v="10"/>
    <n v="7"/>
    <n v="2"/>
    <n v="0"/>
    <n v="610"/>
    <n v="494"/>
    <n v="55"/>
    <n v="4"/>
    <n v="4"/>
    <n v="2139"/>
    <n v="1264"/>
    <n v="136"/>
    <n v="213"/>
    <n v="44"/>
    <n v="1541"/>
    <n v="844"/>
    <n v="87"/>
    <n v="260"/>
    <n v="41"/>
    <n v="304"/>
    <n v="142"/>
    <n v="15"/>
    <n v="42"/>
    <n v="20"/>
    <n v="90"/>
    <n v="76"/>
    <n v="0"/>
    <n v="0"/>
    <n v="1"/>
    <n v="0"/>
    <n v="0"/>
    <n v="0"/>
    <n v="0"/>
    <n v="0"/>
    <n v="0"/>
    <n v="0"/>
    <n v="0"/>
    <n v="0"/>
    <n v="0"/>
    <n v="0"/>
    <n v="0"/>
    <n v="0"/>
    <n v="0"/>
    <n v="0"/>
    <n v="0"/>
    <n v="1"/>
    <n v="0"/>
    <n v="126"/>
    <n v="8"/>
    <n v="539"/>
    <n v="1649"/>
    <n v="1116"/>
    <n v="211"/>
    <n v="87"/>
    <n v="8417"/>
    <n v="2953"/>
    <n v="0"/>
    <n v="222"/>
    <n v="1986"/>
    <n v="837"/>
    <n v="4974"/>
  </r>
  <r>
    <x v="3"/>
    <x v="19"/>
    <x v="129"/>
    <x v="2"/>
    <n v="157"/>
    <n v="1"/>
    <n v="1"/>
    <n v="0"/>
    <n v="0"/>
    <n v="104"/>
    <n v="17"/>
    <n v="7"/>
    <n v="1"/>
    <n v="10"/>
    <n v="7"/>
    <n v="2"/>
    <n v="0"/>
    <n v="608"/>
    <n v="492"/>
    <n v="55"/>
    <n v="4"/>
    <n v="4"/>
    <n v="2138"/>
    <n v="1268"/>
    <n v="135"/>
    <n v="212"/>
    <n v="44"/>
    <n v="1545"/>
    <n v="854"/>
    <n v="86"/>
    <n v="260"/>
    <n v="44"/>
    <n v="305"/>
    <n v="143"/>
    <n v="16"/>
    <n v="41"/>
    <n v="20"/>
    <n v="91"/>
    <n v="77"/>
    <n v="0"/>
    <n v="0"/>
    <n v="1"/>
    <n v="0"/>
    <n v="0"/>
    <n v="0"/>
    <n v="0"/>
    <n v="0"/>
    <n v="0"/>
    <n v="0"/>
    <n v="0"/>
    <n v="0"/>
    <n v="0"/>
    <n v="0"/>
    <n v="0"/>
    <n v="0"/>
    <n v="0"/>
    <n v="0"/>
    <n v="0"/>
    <n v="1"/>
    <n v="0"/>
    <n v="127"/>
    <n v="8"/>
    <n v="537"/>
    <n v="1651"/>
    <n v="1118"/>
    <n v="211"/>
    <n v="88"/>
    <n v="8440"/>
    <n v="2996"/>
    <n v="0"/>
    <n v="225"/>
    <n v="1984"/>
    <n v="835"/>
    <n v="4996"/>
  </r>
  <r>
    <x v="3"/>
    <x v="18"/>
    <x v="130"/>
    <x v="0"/>
    <n v="156"/>
    <n v="4"/>
    <n v="2"/>
    <n v="1"/>
    <n v="1"/>
    <n v="89"/>
    <n v="6"/>
    <n v="10"/>
    <n v="1"/>
    <n v="46"/>
    <n v="36"/>
    <n v="4"/>
    <n v="0"/>
    <n v="533"/>
    <n v="357"/>
    <n v="38"/>
    <n v="20"/>
    <n v="11"/>
    <n v="2251"/>
    <n v="1163"/>
    <n v="81"/>
    <n v="214"/>
    <n v="81"/>
    <n v="1177"/>
    <n v="543"/>
    <n v="22"/>
    <n v="247"/>
    <n v="38"/>
    <n v="239"/>
    <n v="92"/>
    <n v="2"/>
    <n v="30"/>
    <n v="24"/>
    <n v="111"/>
    <n v="81"/>
    <n v="7"/>
    <n v="1"/>
    <n v="1"/>
    <n v="0"/>
    <n v="0"/>
    <n v="1"/>
    <n v="0"/>
    <n v="0"/>
    <n v="0"/>
    <n v="0"/>
    <n v="0"/>
    <n v="0"/>
    <n v="0"/>
    <n v="0"/>
    <n v="0"/>
    <n v="0"/>
    <n v="0"/>
    <n v="0"/>
    <n v="0"/>
    <n v="2"/>
    <n v="1"/>
    <n v="133"/>
    <n v="39"/>
    <n v="450"/>
    <n v="1781"/>
    <n v="824"/>
    <n v="163"/>
    <n v="98"/>
    <n v="7776"/>
    <n v="2060"/>
    <n v="0"/>
    <n v="59"/>
    <n v="1031"/>
    <n v="1902"/>
    <n v="4296"/>
  </r>
  <r>
    <x v="3"/>
    <x v="18"/>
    <x v="130"/>
    <x v="1"/>
    <n v="157"/>
    <n v="4"/>
    <n v="2"/>
    <n v="1"/>
    <n v="1"/>
    <n v="90"/>
    <n v="6"/>
    <n v="10"/>
    <n v="1"/>
    <n v="46"/>
    <n v="36"/>
    <n v="4"/>
    <n v="0"/>
    <n v="535"/>
    <n v="360"/>
    <n v="38"/>
    <n v="20"/>
    <n v="11"/>
    <n v="2256"/>
    <n v="1171"/>
    <n v="80"/>
    <n v="214"/>
    <n v="81"/>
    <n v="1182"/>
    <n v="547"/>
    <n v="22"/>
    <n v="249"/>
    <n v="39"/>
    <n v="241"/>
    <n v="93"/>
    <n v="2"/>
    <n v="29"/>
    <n v="24"/>
    <n v="111"/>
    <n v="81"/>
    <n v="7"/>
    <n v="1"/>
    <n v="1"/>
    <n v="0"/>
    <n v="0"/>
    <n v="1"/>
    <n v="0"/>
    <n v="0"/>
    <n v="0"/>
    <n v="0"/>
    <n v="0"/>
    <n v="0"/>
    <n v="0"/>
    <n v="0"/>
    <n v="0"/>
    <n v="0"/>
    <n v="0"/>
    <n v="0"/>
    <n v="0"/>
    <n v="2"/>
    <n v="1"/>
    <n v="134"/>
    <n v="39"/>
    <n v="451"/>
    <n v="1782"/>
    <n v="826"/>
    <n v="165"/>
    <n v="98"/>
    <n v="7808"/>
    <n v="2087"/>
    <n v="0"/>
    <n v="59"/>
    <n v="1027"/>
    <n v="1927"/>
    <n v="4310"/>
  </r>
  <r>
    <x v="3"/>
    <x v="18"/>
    <x v="130"/>
    <x v="2"/>
    <n v="158"/>
    <n v="4"/>
    <n v="2"/>
    <n v="1"/>
    <n v="1"/>
    <n v="91"/>
    <n v="6"/>
    <n v="10"/>
    <n v="1"/>
    <n v="46"/>
    <n v="36"/>
    <n v="4"/>
    <n v="0"/>
    <n v="535"/>
    <n v="361"/>
    <n v="38"/>
    <n v="20"/>
    <n v="11"/>
    <n v="2264"/>
    <n v="1179"/>
    <n v="80"/>
    <n v="214"/>
    <n v="83"/>
    <n v="1181"/>
    <n v="548"/>
    <n v="22"/>
    <n v="249"/>
    <n v="37"/>
    <n v="245"/>
    <n v="94"/>
    <n v="2"/>
    <n v="29"/>
    <n v="26"/>
    <n v="109"/>
    <n v="80"/>
    <n v="7"/>
    <n v="1"/>
    <n v="1"/>
    <n v="0"/>
    <n v="0"/>
    <n v="1"/>
    <n v="0"/>
    <n v="0"/>
    <n v="0"/>
    <n v="0"/>
    <n v="0"/>
    <n v="0"/>
    <n v="0"/>
    <n v="0"/>
    <n v="0"/>
    <n v="0"/>
    <n v="0"/>
    <n v="0"/>
    <n v="0"/>
    <n v="2"/>
    <n v="1"/>
    <n v="135"/>
    <n v="39"/>
    <n v="452"/>
    <n v="1788"/>
    <n v="826"/>
    <n v="166"/>
    <n v="96"/>
    <n v="7819"/>
    <n v="2110"/>
    <n v="0"/>
    <n v="59"/>
    <n v="1025"/>
    <n v="1931"/>
    <n v="4327"/>
  </r>
  <r>
    <x v="3"/>
    <x v="18"/>
    <x v="130"/>
    <x v="2"/>
    <m/>
    <m/>
    <m/>
    <m/>
    <m/>
    <m/>
    <m/>
    <m/>
    <m/>
    <m/>
    <m/>
    <m/>
    <m/>
    <m/>
    <m/>
    <m/>
    <m/>
    <m/>
    <m/>
    <m/>
    <m/>
    <m/>
    <m/>
    <n v="1"/>
    <m/>
    <m/>
    <m/>
    <m/>
    <m/>
    <m/>
    <m/>
    <m/>
    <m/>
    <m/>
    <m/>
    <m/>
    <m/>
    <m/>
    <m/>
    <m/>
    <m/>
    <m/>
    <m/>
    <m/>
    <m/>
    <m/>
    <m/>
    <m/>
    <m/>
    <m/>
    <m/>
    <m/>
    <m/>
    <m/>
    <m/>
    <m/>
    <m/>
    <m/>
    <m/>
    <m/>
    <n v="1"/>
    <m/>
    <m/>
    <n v="2"/>
    <m/>
    <m/>
    <m/>
    <m/>
    <m/>
    <n v="2"/>
  </r>
  <r>
    <x v="3"/>
    <x v="23"/>
    <x v="131"/>
    <x v="0"/>
    <n v="102"/>
    <n v="1"/>
    <n v="1"/>
    <n v="0"/>
    <n v="0"/>
    <n v="58"/>
    <n v="16"/>
    <n v="6"/>
    <n v="1"/>
    <n v="1"/>
    <n v="1"/>
    <n v="0"/>
    <n v="0"/>
    <n v="327"/>
    <n v="217"/>
    <n v="62"/>
    <n v="1"/>
    <n v="4"/>
    <n v="1441"/>
    <n v="731"/>
    <n v="195"/>
    <n v="45"/>
    <n v="49"/>
    <n v="889"/>
    <n v="399"/>
    <n v="202"/>
    <n v="59"/>
    <n v="31"/>
    <n v="140"/>
    <n v="43"/>
    <n v="11"/>
    <n v="11"/>
    <n v="24"/>
    <n v="26"/>
    <n v="20"/>
    <n v="2"/>
    <n v="2"/>
    <n v="0"/>
    <n v="0"/>
    <n v="0"/>
    <n v="0"/>
    <n v="0"/>
    <n v="0"/>
    <n v="0"/>
    <n v="0"/>
    <n v="0"/>
    <n v="0"/>
    <n v="0"/>
    <n v="0"/>
    <n v="0"/>
    <n v="0"/>
    <n v="0"/>
    <n v="0"/>
    <n v="0"/>
    <n v="1"/>
    <n v="0"/>
    <n v="76"/>
    <n v="1"/>
    <n v="252"/>
    <n v="1084"/>
    <n v="568"/>
    <n v="80"/>
    <n v="21"/>
    <n v="4630"/>
    <n v="1129"/>
    <n v="0"/>
    <n v="347"/>
    <n v="626"/>
    <n v="1110"/>
    <n v="2286"/>
  </r>
  <r>
    <x v="3"/>
    <x v="23"/>
    <x v="131"/>
    <x v="1"/>
    <n v="102"/>
    <n v="1"/>
    <n v="1"/>
    <n v="0"/>
    <n v="0"/>
    <n v="58"/>
    <n v="16"/>
    <n v="6"/>
    <n v="1"/>
    <n v="1"/>
    <n v="1"/>
    <n v="0"/>
    <n v="0"/>
    <n v="329"/>
    <n v="219"/>
    <n v="62"/>
    <n v="1"/>
    <n v="4"/>
    <n v="1423"/>
    <n v="728"/>
    <n v="193"/>
    <n v="45"/>
    <n v="45"/>
    <n v="900"/>
    <n v="409"/>
    <n v="202"/>
    <n v="59"/>
    <n v="36"/>
    <n v="143"/>
    <n v="45"/>
    <n v="11"/>
    <n v="11"/>
    <n v="24"/>
    <n v="26"/>
    <n v="20"/>
    <n v="2"/>
    <n v="2"/>
    <n v="0"/>
    <n v="0"/>
    <n v="0"/>
    <n v="0"/>
    <n v="0"/>
    <n v="0"/>
    <n v="0"/>
    <n v="0"/>
    <n v="0"/>
    <n v="0"/>
    <n v="0"/>
    <n v="0"/>
    <n v="0"/>
    <n v="0"/>
    <n v="0"/>
    <n v="0"/>
    <n v="0"/>
    <n v="1"/>
    <n v="0"/>
    <n v="76"/>
    <n v="1"/>
    <n v="254"/>
    <n v="1072"/>
    <n v="574"/>
    <n v="81"/>
    <n v="21"/>
    <n v="4673"/>
    <n v="1167"/>
    <n v="0"/>
    <n v="347"/>
    <n v="623"/>
    <n v="1125"/>
    <n v="2313"/>
  </r>
  <r>
    <x v="3"/>
    <x v="23"/>
    <x v="131"/>
    <x v="2"/>
    <n v="101"/>
    <n v="1"/>
    <n v="1"/>
    <n v="0"/>
    <n v="0"/>
    <n v="58"/>
    <n v="16"/>
    <n v="6"/>
    <n v="1"/>
    <n v="1"/>
    <n v="1"/>
    <n v="0"/>
    <n v="0"/>
    <n v="330"/>
    <n v="219"/>
    <n v="63"/>
    <n v="1"/>
    <n v="4"/>
    <n v="1425"/>
    <n v="737"/>
    <n v="191"/>
    <n v="45"/>
    <n v="46"/>
    <n v="900"/>
    <n v="412"/>
    <n v="202"/>
    <n v="60"/>
    <n v="34"/>
    <n v="143"/>
    <n v="46"/>
    <n v="11"/>
    <n v="11"/>
    <n v="24"/>
    <n v="26"/>
    <n v="20"/>
    <n v="2"/>
    <n v="2"/>
    <n v="0"/>
    <n v="0"/>
    <n v="0"/>
    <n v="0"/>
    <n v="0"/>
    <n v="0"/>
    <n v="0"/>
    <n v="0"/>
    <n v="0"/>
    <n v="0"/>
    <n v="0"/>
    <n v="0"/>
    <n v="0"/>
    <n v="0"/>
    <n v="0"/>
    <n v="0"/>
    <n v="0"/>
    <n v="1"/>
    <n v="0"/>
    <n v="75"/>
    <n v="1"/>
    <n v="254"/>
    <n v="1080"/>
    <n v="575"/>
    <n v="82"/>
    <n v="21"/>
    <n v="4680"/>
    <n v="1187"/>
    <n v="0"/>
    <n v="347"/>
    <n v="624"/>
    <n v="1120"/>
    <n v="2326"/>
  </r>
  <r>
    <x v="3"/>
    <x v="21"/>
    <x v="132"/>
    <x v="0"/>
    <n v="100"/>
    <n v="1"/>
    <n v="1"/>
    <n v="0"/>
    <n v="0"/>
    <n v="57"/>
    <n v="0"/>
    <n v="11"/>
    <n v="3"/>
    <n v="2"/>
    <n v="1"/>
    <n v="0"/>
    <n v="0"/>
    <n v="324"/>
    <n v="228"/>
    <n v="8"/>
    <n v="31"/>
    <n v="7"/>
    <n v="1381"/>
    <n v="618"/>
    <n v="9"/>
    <n v="248"/>
    <n v="93"/>
    <n v="940"/>
    <n v="333"/>
    <n v="2"/>
    <n v="151"/>
    <n v="222"/>
    <n v="126"/>
    <n v="35"/>
    <n v="2"/>
    <n v="25"/>
    <n v="11"/>
    <n v="57"/>
    <n v="44"/>
    <n v="7"/>
    <n v="0"/>
    <n v="0"/>
    <n v="0"/>
    <n v="0"/>
    <n v="0"/>
    <n v="0"/>
    <n v="0"/>
    <n v="0"/>
    <n v="0"/>
    <n v="0"/>
    <n v="0"/>
    <n v="0"/>
    <n v="1"/>
    <n v="0"/>
    <n v="0"/>
    <n v="0"/>
    <n v="0"/>
    <n v="0"/>
    <n v="1"/>
    <n v="0"/>
    <n v="79"/>
    <n v="1"/>
    <n v="274"/>
    <n v="967"/>
    <n v="547"/>
    <n v="76"/>
    <n v="48"/>
    <n v="4495"/>
    <n v="956"/>
    <n v="0"/>
    <n v="13"/>
    <n v="772"/>
    <n v="1415"/>
    <n v="2111"/>
  </r>
  <r>
    <x v="3"/>
    <x v="21"/>
    <x v="132"/>
    <x v="1"/>
    <n v="99"/>
    <n v="1"/>
    <n v="1"/>
    <n v="0"/>
    <n v="0"/>
    <n v="56"/>
    <n v="0"/>
    <n v="11"/>
    <n v="3"/>
    <n v="2"/>
    <n v="1"/>
    <n v="0"/>
    <n v="0"/>
    <n v="324"/>
    <n v="228"/>
    <n v="8"/>
    <n v="31"/>
    <n v="7"/>
    <n v="1382"/>
    <n v="627"/>
    <n v="9"/>
    <n v="246"/>
    <n v="93"/>
    <n v="939"/>
    <n v="339"/>
    <n v="2"/>
    <n v="151"/>
    <n v="221"/>
    <n v="126"/>
    <n v="35"/>
    <n v="2"/>
    <n v="25"/>
    <n v="12"/>
    <n v="56"/>
    <n v="43"/>
    <n v="7"/>
    <n v="0"/>
    <n v="0"/>
    <n v="0"/>
    <n v="0"/>
    <n v="0"/>
    <n v="0"/>
    <n v="0"/>
    <n v="0"/>
    <n v="0"/>
    <n v="0"/>
    <n v="0"/>
    <n v="0"/>
    <n v="1"/>
    <n v="0"/>
    <n v="0"/>
    <n v="0"/>
    <n v="0"/>
    <n v="0"/>
    <n v="1"/>
    <n v="0"/>
    <n v="78"/>
    <n v="1"/>
    <n v="275"/>
    <n v="973"/>
    <n v="550"/>
    <n v="75"/>
    <n v="47"/>
    <n v="4489"/>
    <n v="980"/>
    <n v="0"/>
    <n v="13"/>
    <n v="769"/>
    <n v="1405"/>
    <n v="2124"/>
  </r>
  <r>
    <x v="3"/>
    <x v="21"/>
    <x v="132"/>
    <x v="2"/>
    <n v="99"/>
    <n v="1"/>
    <n v="1"/>
    <n v="0"/>
    <n v="0"/>
    <n v="56"/>
    <n v="0"/>
    <n v="11"/>
    <n v="3"/>
    <n v="2"/>
    <n v="1"/>
    <n v="0"/>
    <n v="0"/>
    <n v="325"/>
    <n v="229"/>
    <n v="8"/>
    <n v="31"/>
    <n v="7"/>
    <n v="1381"/>
    <n v="627"/>
    <n v="9"/>
    <n v="246"/>
    <n v="94"/>
    <n v="939"/>
    <n v="341"/>
    <n v="2"/>
    <n v="151"/>
    <n v="221"/>
    <n v="125"/>
    <n v="35"/>
    <n v="2"/>
    <n v="25"/>
    <n v="11"/>
    <n v="56"/>
    <n v="43"/>
    <n v="7"/>
    <n v="0"/>
    <n v="0"/>
    <n v="0"/>
    <n v="0"/>
    <n v="0"/>
    <n v="0"/>
    <n v="0"/>
    <n v="0"/>
    <n v="0"/>
    <n v="0"/>
    <n v="0"/>
    <n v="0"/>
    <n v="1"/>
    <n v="0"/>
    <n v="0"/>
    <n v="0"/>
    <n v="0"/>
    <n v="0"/>
    <n v="1"/>
    <n v="0"/>
    <n v="78"/>
    <n v="1"/>
    <n v="276"/>
    <n v="974"/>
    <n v="550"/>
    <n v="75"/>
    <n v="47"/>
    <n v="4489"/>
    <n v="991"/>
    <n v="0"/>
    <n v="13"/>
    <n v="766"/>
    <n v="1398"/>
    <n v="2133"/>
  </r>
  <r>
    <x v="3"/>
    <x v="25"/>
    <x v="133"/>
    <x v="0"/>
    <n v="68"/>
    <n v="6"/>
    <n v="5"/>
    <n v="0"/>
    <n v="0"/>
    <n v="49"/>
    <n v="4"/>
    <n v="4"/>
    <n v="0"/>
    <n v="0"/>
    <n v="0"/>
    <n v="0"/>
    <n v="0"/>
    <n v="335"/>
    <n v="275"/>
    <n v="24"/>
    <n v="6"/>
    <n v="0"/>
    <n v="1139"/>
    <n v="629"/>
    <n v="108"/>
    <n v="67"/>
    <n v="21"/>
    <n v="603"/>
    <n v="332"/>
    <n v="12"/>
    <n v="62"/>
    <n v="26"/>
    <n v="128"/>
    <n v="47"/>
    <n v="4"/>
    <n v="17"/>
    <n v="10"/>
    <n v="56"/>
    <n v="50"/>
    <n v="3"/>
    <n v="0"/>
    <n v="0"/>
    <n v="0"/>
    <n v="1"/>
    <n v="0"/>
    <n v="0"/>
    <n v="0"/>
    <n v="0"/>
    <n v="0"/>
    <n v="0"/>
    <n v="0"/>
    <n v="0"/>
    <n v="0"/>
    <n v="0"/>
    <n v="0"/>
    <n v="0"/>
    <n v="0"/>
    <n v="0"/>
    <n v="5"/>
    <n v="0"/>
    <n v="59"/>
    <n v="0"/>
    <n v="303"/>
    <n v="894"/>
    <n v="479"/>
    <n v="91"/>
    <n v="52"/>
    <n v="4325"/>
    <n v="1271"/>
    <n v="0"/>
    <n v="48"/>
    <n v="776"/>
    <n v="857"/>
    <n v="2420"/>
  </r>
  <r>
    <x v="3"/>
    <x v="25"/>
    <x v="133"/>
    <x v="1"/>
    <n v="68"/>
    <n v="6"/>
    <n v="5"/>
    <n v="0"/>
    <n v="0"/>
    <n v="50"/>
    <n v="4"/>
    <n v="4"/>
    <n v="0"/>
    <n v="0"/>
    <n v="0"/>
    <n v="0"/>
    <n v="0"/>
    <n v="334"/>
    <n v="274"/>
    <n v="24"/>
    <n v="6"/>
    <n v="0"/>
    <n v="1135"/>
    <n v="629"/>
    <n v="108"/>
    <n v="66"/>
    <n v="21"/>
    <n v="605"/>
    <n v="337"/>
    <n v="12"/>
    <n v="64"/>
    <n v="24"/>
    <n v="127"/>
    <n v="48"/>
    <n v="4"/>
    <n v="17"/>
    <n v="10"/>
    <n v="56"/>
    <n v="50"/>
    <n v="3"/>
    <n v="0"/>
    <n v="0"/>
    <n v="0"/>
    <n v="1"/>
    <n v="0"/>
    <n v="0"/>
    <n v="0"/>
    <n v="0"/>
    <n v="0"/>
    <n v="0"/>
    <n v="0"/>
    <n v="0"/>
    <n v="0"/>
    <n v="0"/>
    <n v="0"/>
    <n v="0"/>
    <n v="0"/>
    <n v="0"/>
    <n v="5"/>
    <n v="0"/>
    <n v="59"/>
    <n v="0"/>
    <n v="302"/>
    <n v="891"/>
    <n v="481"/>
    <n v="90"/>
    <n v="52"/>
    <n v="4312"/>
    <n v="1291"/>
    <n v="0"/>
    <n v="48"/>
    <n v="836"/>
    <n v="778"/>
    <n v="2436"/>
  </r>
  <r>
    <x v="3"/>
    <x v="25"/>
    <x v="133"/>
    <x v="2"/>
    <n v="67"/>
    <n v="6"/>
    <n v="5"/>
    <n v="0"/>
    <n v="0"/>
    <n v="49"/>
    <n v="4"/>
    <n v="4"/>
    <n v="0"/>
    <n v="0"/>
    <n v="0"/>
    <n v="0"/>
    <n v="0"/>
    <n v="335"/>
    <n v="278"/>
    <n v="23"/>
    <n v="6"/>
    <n v="0"/>
    <n v="1133"/>
    <n v="633"/>
    <n v="105"/>
    <n v="69"/>
    <n v="21"/>
    <n v="608"/>
    <n v="335"/>
    <n v="12"/>
    <n v="71"/>
    <n v="24"/>
    <n v="129"/>
    <n v="49"/>
    <n v="4"/>
    <n v="18"/>
    <n v="10"/>
    <n v="56"/>
    <n v="50"/>
    <n v="3"/>
    <n v="0"/>
    <n v="0"/>
    <n v="0"/>
    <n v="1"/>
    <n v="0"/>
    <n v="0"/>
    <n v="0"/>
    <n v="0"/>
    <n v="0"/>
    <n v="0"/>
    <n v="0"/>
    <n v="0"/>
    <n v="0"/>
    <n v="0"/>
    <n v="0"/>
    <n v="0"/>
    <n v="0"/>
    <n v="0"/>
    <n v="5"/>
    <n v="0"/>
    <n v="58"/>
    <n v="0"/>
    <n v="304"/>
    <n v="894"/>
    <n v="476"/>
    <n v="91"/>
    <n v="52"/>
    <n v="4321"/>
    <n v="1298"/>
    <n v="0"/>
    <n v="48"/>
    <n v="869"/>
    <n v="764"/>
    <n v="2427"/>
  </r>
  <r>
    <x v="3"/>
    <x v="18"/>
    <x v="134"/>
    <x v="0"/>
    <n v="187"/>
    <n v="1"/>
    <n v="1"/>
    <n v="0"/>
    <n v="0"/>
    <n v="119"/>
    <n v="8"/>
    <n v="19"/>
    <n v="0"/>
    <n v="0"/>
    <n v="0"/>
    <n v="0"/>
    <n v="0"/>
    <n v="139"/>
    <n v="85"/>
    <n v="6"/>
    <n v="16"/>
    <n v="3"/>
    <n v="1525"/>
    <n v="868"/>
    <n v="52"/>
    <n v="190"/>
    <n v="21"/>
    <n v="1014"/>
    <n v="528"/>
    <n v="31"/>
    <n v="186"/>
    <n v="33"/>
    <n v="518"/>
    <n v="312"/>
    <n v="15"/>
    <n v="61"/>
    <n v="7"/>
    <n v="24"/>
    <n v="14"/>
    <n v="3"/>
    <n v="2"/>
    <n v="0"/>
    <n v="0"/>
    <n v="0"/>
    <n v="0"/>
    <n v="0"/>
    <n v="0"/>
    <n v="0"/>
    <n v="0"/>
    <n v="0"/>
    <n v="0"/>
    <n v="0"/>
    <n v="0"/>
    <n v="0"/>
    <n v="0"/>
    <n v="0"/>
    <n v="0"/>
    <n v="0"/>
    <n v="1"/>
    <n v="0"/>
    <n v="149"/>
    <n v="0"/>
    <n v="105"/>
    <n v="1203"/>
    <n v="725"/>
    <n v="417"/>
    <n v="17"/>
    <n v="13510"/>
    <n v="5915"/>
    <n v="0"/>
    <n v="195"/>
    <n v="3396"/>
    <n v="520"/>
    <n v="8803"/>
  </r>
  <r>
    <x v="3"/>
    <x v="18"/>
    <x v="134"/>
    <x v="1"/>
    <n v="190"/>
    <n v="1"/>
    <n v="1"/>
    <n v="0"/>
    <n v="0"/>
    <n v="121"/>
    <n v="8"/>
    <n v="20"/>
    <n v="0"/>
    <n v="0"/>
    <n v="0"/>
    <n v="0"/>
    <n v="0"/>
    <n v="139"/>
    <n v="85"/>
    <n v="6"/>
    <n v="15"/>
    <n v="3"/>
    <n v="1523"/>
    <n v="877"/>
    <n v="51"/>
    <n v="184"/>
    <n v="20"/>
    <n v="1017"/>
    <n v="533"/>
    <n v="30"/>
    <n v="185"/>
    <n v="36"/>
    <n v="513"/>
    <n v="308"/>
    <n v="15"/>
    <n v="60"/>
    <n v="7"/>
    <n v="24"/>
    <n v="15"/>
    <n v="3"/>
    <n v="2"/>
    <n v="0"/>
    <n v="0"/>
    <n v="0"/>
    <n v="0"/>
    <n v="0"/>
    <n v="0"/>
    <n v="0"/>
    <n v="0"/>
    <n v="0"/>
    <n v="0"/>
    <n v="0"/>
    <n v="0"/>
    <n v="0"/>
    <n v="0"/>
    <n v="0"/>
    <n v="0"/>
    <n v="0"/>
    <n v="1"/>
    <n v="0"/>
    <n v="152"/>
    <n v="0"/>
    <n v="106"/>
    <n v="1207"/>
    <n v="728"/>
    <n v="414"/>
    <n v="17"/>
    <n v="13485"/>
    <n v="6009"/>
    <n v="0"/>
    <n v="193"/>
    <n v="3359"/>
    <n v="542"/>
    <n v="8807"/>
  </r>
  <r>
    <x v="3"/>
    <x v="18"/>
    <x v="134"/>
    <x v="2"/>
    <n v="193"/>
    <n v="1"/>
    <n v="1"/>
    <n v="0"/>
    <n v="0"/>
    <n v="123"/>
    <n v="8"/>
    <n v="21"/>
    <n v="0"/>
    <n v="0"/>
    <n v="0"/>
    <n v="0"/>
    <n v="0"/>
    <n v="140"/>
    <n v="85"/>
    <n v="6"/>
    <n v="16"/>
    <n v="3"/>
    <n v="1525"/>
    <n v="884"/>
    <n v="53"/>
    <n v="183"/>
    <n v="22"/>
    <n v="1020"/>
    <n v="536"/>
    <n v="30"/>
    <n v="185"/>
    <n v="36"/>
    <n v="510"/>
    <n v="306"/>
    <n v="15"/>
    <n v="60"/>
    <n v="7"/>
    <n v="25"/>
    <n v="16"/>
    <n v="3"/>
    <n v="2"/>
    <n v="0"/>
    <n v="0"/>
    <n v="0"/>
    <n v="0"/>
    <n v="0"/>
    <n v="0"/>
    <n v="0"/>
    <n v="0"/>
    <n v="0"/>
    <n v="0"/>
    <n v="0"/>
    <n v="0"/>
    <n v="0"/>
    <n v="0"/>
    <n v="0"/>
    <n v="0"/>
    <n v="0"/>
    <n v="1"/>
    <n v="0"/>
    <n v="154"/>
    <n v="0"/>
    <n v="106"/>
    <n v="1209"/>
    <n v="730"/>
    <n v="411"/>
    <n v="18"/>
    <n v="13410"/>
    <n v="6085"/>
    <n v="0"/>
    <n v="192"/>
    <n v="3267"/>
    <n v="541"/>
    <n v="8819"/>
  </r>
  <r>
    <x v="3"/>
    <x v="19"/>
    <x v="135"/>
    <x v="0"/>
    <n v="90"/>
    <n v="3"/>
    <n v="2"/>
    <n v="0"/>
    <n v="0"/>
    <n v="53"/>
    <n v="2"/>
    <n v="6"/>
    <n v="3"/>
    <n v="7"/>
    <n v="5"/>
    <n v="0"/>
    <n v="2"/>
    <n v="219"/>
    <n v="137"/>
    <n v="4"/>
    <n v="21"/>
    <n v="7"/>
    <n v="1500"/>
    <n v="701"/>
    <n v="29"/>
    <n v="153"/>
    <n v="119"/>
    <n v="946"/>
    <n v="336"/>
    <n v="7"/>
    <n v="87"/>
    <n v="270"/>
    <n v="152"/>
    <n v="60"/>
    <n v="2"/>
    <n v="10"/>
    <n v="13"/>
    <n v="36"/>
    <n v="28"/>
    <n v="1"/>
    <n v="0"/>
    <n v="0"/>
    <n v="0"/>
    <n v="0"/>
    <n v="0"/>
    <n v="0"/>
    <n v="0"/>
    <n v="0"/>
    <n v="0"/>
    <n v="0"/>
    <n v="0"/>
    <n v="0"/>
    <n v="0"/>
    <n v="0"/>
    <n v="0"/>
    <n v="0"/>
    <n v="0"/>
    <n v="0"/>
    <n v="2"/>
    <n v="0"/>
    <n v="74"/>
    <n v="5"/>
    <n v="177"/>
    <n v="1127"/>
    <n v="546"/>
    <n v="112"/>
    <n v="34"/>
    <n v="9153"/>
    <n v="2053"/>
    <n v="0"/>
    <n v="24"/>
    <n v="190"/>
    <n v="3999"/>
    <n v="4442"/>
  </r>
  <r>
    <x v="3"/>
    <x v="19"/>
    <x v="135"/>
    <x v="1"/>
    <n v="90"/>
    <n v="3"/>
    <n v="2"/>
    <n v="0"/>
    <n v="0"/>
    <n v="54"/>
    <n v="2"/>
    <n v="6"/>
    <n v="2"/>
    <n v="7"/>
    <n v="5"/>
    <n v="0"/>
    <n v="2"/>
    <n v="221"/>
    <n v="138"/>
    <n v="4"/>
    <n v="22"/>
    <n v="7"/>
    <n v="1505"/>
    <n v="710"/>
    <n v="29"/>
    <n v="153"/>
    <n v="124"/>
    <n v="946"/>
    <n v="341"/>
    <n v="8"/>
    <n v="86"/>
    <n v="271"/>
    <n v="158"/>
    <n v="61"/>
    <n v="2"/>
    <n v="10"/>
    <n v="13"/>
    <n v="36"/>
    <n v="28"/>
    <n v="1"/>
    <n v="0"/>
    <n v="0"/>
    <n v="0"/>
    <n v="0"/>
    <n v="0"/>
    <n v="0"/>
    <n v="0"/>
    <n v="0"/>
    <n v="0"/>
    <n v="0"/>
    <n v="0"/>
    <n v="0"/>
    <n v="0"/>
    <n v="0"/>
    <n v="0"/>
    <n v="0"/>
    <n v="0"/>
    <n v="0"/>
    <n v="2"/>
    <n v="0"/>
    <n v="75"/>
    <n v="5"/>
    <n v="178"/>
    <n v="1127"/>
    <n v="548"/>
    <n v="118"/>
    <n v="34"/>
    <n v="9204"/>
    <n v="2112"/>
    <n v="0"/>
    <n v="25"/>
    <n v="193"/>
    <n v="4026"/>
    <n v="4472"/>
  </r>
  <r>
    <x v="3"/>
    <x v="19"/>
    <x v="135"/>
    <x v="2"/>
    <n v="89"/>
    <n v="3"/>
    <n v="2"/>
    <n v="0"/>
    <n v="0"/>
    <n v="53"/>
    <n v="2"/>
    <n v="6"/>
    <n v="2"/>
    <n v="7"/>
    <n v="5"/>
    <n v="0"/>
    <n v="2"/>
    <n v="221"/>
    <n v="139"/>
    <n v="4"/>
    <n v="21"/>
    <n v="8"/>
    <n v="1509"/>
    <n v="715"/>
    <n v="29"/>
    <n v="153"/>
    <n v="124"/>
    <n v="946"/>
    <n v="347"/>
    <n v="8"/>
    <n v="86"/>
    <n v="273"/>
    <n v="157"/>
    <n v="60"/>
    <n v="2"/>
    <n v="9"/>
    <n v="13"/>
    <n v="37"/>
    <n v="28"/>
    <n v="1"/>
    <n v="0"/>
    <n v="0"/>
    <n v="0"/>
    <n v="0"/>
    <n v="0"/>
    <n v="0"/>
    <n v="0"/>
    <n v="0"/>
    <n v="0"/>
    <n v="0"/>
    <n v="0"/>
    <n v="0"/>
    <n v="0"/>
    <n v="0"/>
    <n v="0"/>
    <n v="0"/>
    <n v="0"/>
    <n v="0"/>
    <n v="2"/>
    <n v="0"/>
    <n v="74"/>
    <n v="5"/>
    <n v="178"/>
    <n v="1130"/>
    <n v="546"/>
    <n v="119"/>
    <n v="35"/>
    <n v="9201"/>
    <n v="2126"/>
    <n v="0"/>
    <n v="25"/>
    <n v="191"/>
    <n v="4048"/>
    <n v="4464"/>
  </r>
  <r>
    <x v="3"/>
    <x v="19"/>
    <x v="135"/>
    <x v="2"/>
    <m/>
    <m/>
    <m/>
    <m/>
    <m/>
    <m/>
    <m/>
    <m/>
    <m/>
    <m/>
    <m/>
    <m/>
    <m/>
    <n v="1"/>
    <m/>
    <m/>
    <m/>
    <n v="1"/>
    <m/>
    <m/>
    <m/>
    <m/>
    <m/>
    <m/>
    <m/>
    <m/>
    <m/>
    <m/>
    <m/>
    <m/>
    <m/>
    <m/>
    <m/>
    <m/>
    <m/>
    <m/>
    <m/>
    <m/>
    <m/>
    <m/>
    <m/>
    <m/>
    <m/>
    <m/>
    <m/>
    <m/>
    <m/>
    <m/>
    <m/>
    <m/>
    <m/>
    <m/>
    <m/>
    <m/>
    <m/>
    <m/>
    <m/>
    <m/>
    <m/>
    <m/>
    <m/>
    <m/>
    <m/>
    <n v="2"/>
    <m/>
    <m/>
    <m/>
    <m/>
    <n v="2"/>
    <m/>
  </r>
  <r>
    <x v="3"/>
    <x v="21"/>
    <x v="136"/>
    <x v="0"/>
    <n v="156"/>
    <n v="13"/>
    <n v="10"/>
    <n v="4"/>
    <n v="3"/>
    <n v="97"/>
    <n v="7"/>
    <n v="12"/>
    <n v="2"/>
    <n v="127"/>
    <n v="98"/>
    <n v="6"/>
    <n v="2"/>
    <n v="561"/>
    <n v="432"/>
    <n v="35"/>
    <n v="14"/>
    <n v="7"/>
    <n v="2126"/>
    <n v="1116"/>
    <n v="63"/>
    <n v="317"/>
    <n v="29"/>
    <n v="1427"/>
    <n v="740"/>
    <n v="1"/>
    <n v="306"/>
    <n v="29"/>
    <n v="295"/>
    <n v="95"/>
    <n v="3"/>
    <n v="68"/>
    <n v="10"/>
    <n v="195"/>
    <n v="154"/>
    <n v="14"/>
    <n v="6"/>
    <n v="0"/>
    <n v="0"/>
    <n v="0"/>
    <n v="0"/>
    <n v="0"/>
    <n v="0"/>
    <n v="0"/>
    <n v="0"/>
    <n v="0"/>
    <n v="0"/>
    <n v="0"/>
    <n v="1"/>
    <n v="0"/>
    <n v="0"/>
    <n v="0"/>
    <n v="0"/>
    <n v="0"/>
    <n v="13"/>
    <n v="4"/>
    <n v="127"/>
    <n v="108"/>
    <n v="488"/>
    <n v="1632"/>
    <n v="1042"/>
    <n v="192"/>
    <n v="169"/>
    <n v="7133"/>
    <n v="2050"/>
    <n v="0"/>
    <n v="26"/>
    <n v="2373"/>
    <n v="334"/>
    <n v="4011"/>
  </r>
  <r>
    <x v="3"/>
    <x v="21"/>
    <x v="136"/>
    <x v="1"/>
    <n v="157"/>
    <n v="13"/>
    <n v="10"/>
    <n v="4"/>
    <n v="3"/>
    <n v="96"/>
    <n v="7"/>
    <n v="12"/>
    <n v="2"/>
    <n v="126"/>
    <n v="97"/>
    <n v="6"/>
    <n v="2"/>
    <n v="563"/>
    <n v="433"/>
    <n v="35"/>
    <n v="15"/>
    <n v="8"/>
    <n v="2132"/>
    <n v="1128"/>
    <n v="63"/>
    <n v="318"/>
    <n v="30"/>
    <n v="1424"/>
    <n v="742"/>
    <n v="1"/>
    <n v="304"/>
    <n v="30"/>
    <n v="297"/>
    <n v="100"/>
    <n v="3"/>
    <n v="68"/>
    <n v="10"/>
    <n v="195"/>
    <n v="155"/>
    <n v="14"/>
    <n v="5"/>
    <n v="0"/>
    <n v="0"/>
    <n v="0"/>
    <n v="0"/>
    <n v="0"/>
    <n v="0"/>
    <n v="0"/>
    <n v="0"/>
    <n v="0"/>
    <n v="0"/>
    <n v="0"/>
    <n v="1"/>
    <n v="0"/>
    <n v="0"/>
    <n v="0"/>
    <n v="0"/>
    <n v="0"/>
    <n v="13"/>
    <n v="4"/>
    <n v="127"/>
    <n v="107"/>
    <n v="491"/>
    <n v="1637"/>
    <n v="1042"/>
    <n v="197"/>
    <n v="170"/>
    <n v="7139"/>
    <n v="2082"/>
    <n v="0"/>
    <n v="28"/>
    <n v="2361"/>
    <n v="345"/>
    <n v="4029"/>
  </r>
  <r>
    <x v="3"/>
    <x v="21"/>
    <x v="136"/>
    <x v="2"/>
    <n v="157"/>
    <n v="14"/>
    <n v="12"/>
    <n v="4"/>
    <n v="4"/>
    <n v="98"/>
    <n v="7"/>
    <n v="12"/>
    <n v="0"/>
    <n v="125"/>
    <n v="98"/>
    <n v="6"/>
    <n v="2"/>
    <n v="566"/>
    <n v="433"/>
    <n v="35"/>
    <n v="17"/>
    <n v="9"/>
    <n v="2131"/>
    <n v="1131"/>
    <n v="63"/>
    <n v="318"/>
    <n v="30"/>
    <n v="1419"/>
    <n v="749"/>
    <n v="2"/>
    <n v="305"/>
    <n v="29"/>
    <n v="301"/>
    <n v="104"/>
    <n v="3"/>
    <n v="70"/>
    <n v="10"/>
    <n v="197"/>
    <n v="157"/>
    <n v="14"/>
    <n v="4"/>
    <n v="0"/>
    <n v="0"/>
    <n v="0"/>
    <n v="0"/>
    <n v="0"/>
    <n v="0"/>
    <n v="0"/>
    <n v="0"/>
    <n v="0"/>
    <n v="0"/>
    <n v="0"/>
    <n v="1"/>
    <n v="0"/>
    <n v="0"/>
    <n v="0"/>
    <n v="0"/>
    <n v="0"/>
    <n v="14"/>
    <n v="4"/>
    <n v="128"/>
    <n v="107"/>
    <n v="490"/>
    <n v="1641"/>
    <n v="1039"/>
    <n v="199"/>
    <n v="173"/>
    <n v="7135"/>
    <n v="2118"/>
    <n v="0"/>
    <n v="29"/>
    <n v="2352"/>
    <n v="356"/>
    <n v="4026"/>
  </r>
  <r>
    <x v="3"/>
    <x v="21"/>
    <x v="137"/>
    <x v="0"/>
    <n v="396"/>
    <n v="10"/>
    <n v="7"/>
    <n v="0"/>
    <n v="0"/>
    <n v="242"/>
    <n v="21"/>
    <n v="26"/>
    <n v="1"/>
    <n v="2"/>
    <n v="1"/>
    <n v="0"/>
    <n v="0"/>
    <n v="261"/>
    <n v="179"/>
    <n v="19"/>
    <n v="1"/>
    <n v="1"/>
    <n v="1545"/>
    <n v="763"/>
    <n v="102"/>
    <n v="165"/>
    <n v="14"/>
    <n v="794"/>
    <n v="360"/>
    <n v="50"/>
    <n v="145"/>
    <n v="21"/>
    <n v="210"/>
    <n v="79"/>
    <n v="1"/>
    <n v="32"/>
    <n v="21"/>
    <n v="17"/>
    <n v="11"/>
    <n v="1"/>
    <n v="1"/>
    <n v="0"/>
    <n v="0"/>
    <n v="1"/>
    <n v="0"/>
    <n v="0"/>
    <n v="0"/>
    <n v="0"/>
    <n v="0"/>
    <n v="0"/>
    <n v="0"/>
    <n v="0"/>
    <n v="0"/>
    <n v="0"/>
    <n v="0"/>
    <n v="0"/>
    <n v="0"/>
    <n v="0"/>
    <n v="9"/>
    <n v="0"/>
    <n v="339"/>
    <n v="2"/>
    <n v="233"/>
    <n v="1199"/>
    <n v="557"/>
    <n v="145"/>
    <n v="15"/>
    <n v="5372"/>
    <n v="1495"/>
    <n v="0"/>
    <n v="65"/>
    <n v="739"/>
    <n v="1113"/>
    <n v="3173"/>
  </r>
  <r>
    <x v="3"/>
    <x v="21"/>
    <x v="137"/>
    <x v="1"/>
    <n v="396"/>
    <n v="10"/>
    <n v="7"/>
    <n v="0"/>
    <n v="0"/>
    <n v="242"/>
    <n v="21"/>
    <n v="25"/>
    <n v="1"/>
    <n v="2"/>
    <n v="1"/>
    <n v="0"/>
    <n v="0"/>
    <n v="263"/>
    <n v="182"/>
    <n v="19"/>
    <n v="1"/>
    <n v="1"/>
    <n v="1541"/>
    <n v="768"/>
    <n v="102"/>
    <n v="167"/>
    <n v="12"/>
    <n v="796"/>
    <n v="359"/>
    <n v="49"/>
    <n v="148"/>
    <n v="22"/>
    <n v="210"/>
    <n v="81"/>
    <n v="1"/>
    <n v="31"/>
    <n v="21"/>
    <n v="17"/>
    <n v="11"/>
    <n v="1"/>
    <n v="1"/>
    <n v="0"/>
    <n v="0"/>
    <n v="1"/>
    <n v="0"/>
    <n v="0"/>
    <n v="0"/>
    <n v="0"/>
    <n v="0"/>
    <n v="0"/>
    <n v="0"/>
    <n v="0"/>
    <n v="0"/>
    <n v="0"/>
    <n v="0"/>
    <n v="0"/>
    <n v="0"/>
    <n v="0"/>
    <n v="9"/>
    <n v="0"/>
    <n v="339"/>
    <n v="2"/>
    <n v="235"/>
    <n v="1197"/>
    <n v="555"/>
    <n v="145"/>
    <n v="15"/>
    <n v="5372"/>
    <n v="1523"/>
    <n v="0"/>
    <n v="64"/>
    <n v="751"/>
    <n v="1104"/>
    <n v="3178"/>
  </r>
  <r>
    <x v="3"/>
    <x v="21"/>
    <x v="137"/>
    <x v="2"/>
    <n v="397"/>
    <n v="10"/>
    <n v="7"/>
    <n v="0"/>
    <n v="0"/>
    <n v="242"/>
    <n v="21"/>
    <n v="26"/>
    <n v="1"/>
    <n v="2"/>
    <n v="1"/>
    <n v="0"/>
    <n v="0"/>
    <n v="264"/>
    <n v="182"/>
    <n v="19"/>
    <n v="2"/>
    <n v="1"/>
    <n v="1543"/>
    <n v="776"/>
    <n v="102"/>
    <n v="164"/>
    <n v="13"/>
    <n v="796"/>
    <n v="362"/>
    <n v="49"/>
    <n v="147"/>
    <n v="21"/>
    <n v="210"/>
    <n v="84"/>
    <n v="1"/>
    <n v="31"/>
    <n v="21"/>
    <n v="17"/>
    <n v="12"/>
    <n v="1"/>
    <n v="1"/>
    <n v="0"/>
    <n v="0"/>
    <n v="1"/>
    <n v="0"/>
    <n v="0"/>
    <n v="0"/>
    <n v="0"/>
    <n v="0"/>
    <n v="0"/>
    <n v="0"/>
    <n v="0"/>
    <n v="0"/>
    <n v="0"/>
    <n v="0"/>
    <n v="0"/>
    <n v="0"/>
    <n v="0"/>
    <n v="9"/>
    <n v="0"/>
    <n v="339"/>
    <n v="2"/>
    <n v="235"/>
    <n v="1203"/>
    <n v="555"/>
    <n v="145"/>
    <n v="15"/>
    <n v="5364"/>
    <n v="1557"/>
    <n v="0"/>
    <n v="64"/>
    <n v="768"/>
    <n v="1078"/>
    <n v="3178"/>
  </r>
  <r>
    <x v="3"/>
    <x v="18"/>
    <x v="138"/>
    <x v="0"/>
    <n v="67"/>
    <n v="2"/>
    <n v="2"/>
    <n v="0"/>
    <n v="0"/>
    <n v="44"/>
    <n v="9"/>
    <n v="4"/>
    <n v="0"/>
    <n v="3"/>
    <n v="3"/>
    <n v="0"/>
    <n v="0"/>
    <n v="76"/>
    <n v="43"/>
    <n v="9"/>
    <n v="2"/>
    <n v="2"/>
    <n v="882"/>
    <n v="339"/>
    <n v="179"/>
    <n v="72"/>
    <n v="19"/>
    <n v="453"/>
    <n v="178"/>
    <n v="41"/>
    <n v="105"/>
    <n v="12"/>
    <n v="60"/>
    <n v="19"/>
    <n v="9"/>
    <n v="10"/>
    <n v="2"/>
    <n v="9"/>
    <n v="5"/>
    <n v="2"/>
    <n v="0"/>
    <n v="0"/>
    <n v="0"/>
    <n v="0"/>
    <n v="0"/>
    <n v="0"/>
    <n v="0"/>
    <n v="0"/>
    <n v="0"/>
    <n v="0"/>
    <n v="0"/>
    <n v="0"/>
    <n v="0"/>
    <n v="0"/>
    <n v="0"/>
    <n v="0"/>
    <n v="0"/>
    <n v="0"/>
    <n v="2"/>
    <n v="0"/>
    <n v="52"/>
    <n v="3"/>
    <n v="55"/>
    <n v="560"/>
    <n v="268"/>
    <n v="32"/>
    <n v="7"/>
    <n v="2583"/>
    <n v="494"/>
    <n v="0"/>
    <n v="98"/>
    <n v="1167"/>
    <n v="114"/>
    <n v="1020"/>
  </r>
  <r>
    <x v="3"/>
    <x v="18"/>
    <x v="138"/>
    <x v="1"/>
    <n v="67"/>
    <n v="2"/>
    <n v="2"/>
    <n v="0"/>
    <n v="0"/>
    <n v="44"/>
    <n v="9"/>
    <n v="4"/>
    <n v="0"/>
    <n v="3"/>
    <n v="3"/>
    <n v="0"/>
    <n v="0"/>
    <n v="76"/>
    <n v="43"/>
    <n v="9"/>
    <n v="2"/>
    <n v="2"/>
    <n v="884"/>
    <n v="342"/>
    <n v="180"/>
    <n v="70"/>
    <n v="20"/>
    <n v="453"/>
    <n v="178"/>
    <n v="41"/>
    <n v="105"/>
    <n v="13"/>
    <n v="61"/>
    <n v="19"/>
    <n v="9"/>
    <n v="10"/>
    <n v="2"/>
    <n v="9"/>
    <n v="5"/>
    <n v="2"/>
    <n v="0"/>
    <n v="0"/>
    <n v="0"/>
    <n v="0"/>
    <n v="0"/>
    <n v="0"/>
    <n v="0"/>
    <n v="0"/>
    <n v="0"/>
    <n v="0"/>
    <n v="0"/>
    <n v="0"/>
    <n v="0"/>
    <n v="0"/>
    <n v="0"/>
    <n v="0"/>
    <n v="0"/>
    <n v="0"/>
    <n v="2"/>
    <n v="0"/>
    <n v="52"/>
    <n v="3"/>
    <n v="55"/>
    <n v="564"/>
    <n v="267"/>
    <n v="32"/>
    <n v="7"/>
    <n v="2592"/>
    <n v="499"/>
    <n v="0"/>
    <n v="99"/>
    <n v="1165"/>
    <n v="123"/>
    <n v="1024"/>
  </r>
  <r>
    <x v="3"/>
    <x v="18"/>
    <x v="138"/>
    <x v="2"/>
    <n v="67"/>
    <n v="2"/>
    <n v="2"/>
    <n v="0"/>
    <n v="0"/>
    <n v="44"/>
    <n v="9"/>
    <n v="4"/>
    <n v="0"/>
    <n v="3"/>
    <n v="3"/>
    <n v="0"/>
    <n v="0"/>
    <n v="77"/>
    <n v="43"/>
    <n v="9"/>
    <n v="2"/>
    <n v="3"/>
    <n v="870"/>
    <n v="340"/>
    <n v="176"/>
    <n v="68"/>
    <n v="20"/>
    <n v="450"/>
    <n v="178"/>
    <n v="41"/>
    <n v="105"/>
    <n v="13"/>
    <n v="61"/>
    <n v="19"/>
    <n v="9"/>
    <n v="10"/>
    <n v="1"/>
    <n v="7"/>
    <n v="4"/>
    <n v="2"/>
    <n v="0"/>
    <n v="0"/>
    <n v="0"/>
    <n v="0"/>
    <n v="0"/>
    <n v="0"/>
    <n v="0"/>
    <n v="0"/>
    <n v="0"/>
    <n v="0"/>
    <n v="0"/>
    <n v="0"/>
    <n v="0"/>
    <n v="0"/>
    <n v="0"/>
    <n v="0"/>
    <n v="0"/>
    <n v="0"/>
    <n v="2"/>
    <n v="0"/>
    <n v="51"/>
    <n v="3"/>
    <n v="55"/>
    <n v="557"/>
    <n v="265"/>
    <n v="32"/>
    <n v="5"/>
    <n v="2577"/>
    <n v="508"/>
    <n v="0"/>
    <n v="107"/>
    <n v="1241"/>
    <n v="33"/>
    <n v="1020"/>
  </r>
  <r>
    <x v="3"/>
    <x v="20"/>
    <x v="139"/>
    <x v="0"/>
    <n v="56"/>
    <n v="1"/>
    <n v="0"/>
    <n v="4"/>
    <n v="3"/>
    <n v="37"/>
    <n v="6"/>
    <n v="1"/>
    <n v="2"/>
    <n v="82"/>
    <n v="62"/>
    <n v="2"/>
    <n v="0"/>
    <n v="173"/>
    <n v="135"/>
    <n v="16"/>
    <n v="1"/>
    <n v="1"/>
    <n v="910"/>
    <n v="478"/>
    <n v="78"/>
    <n v="43"/>
    <n v="30"/>
    <n v="430"/>
    <n v="199"/>
    <n v="84"/>
    <n v="12"/>
    <n v="19"/>
    <n v="78"/>
    <n v="23"/>
    <n v="6"/>
    <n v="6"/>
    <n v="8"/>
    <n v="57"/>
    <n v="41"/>
    <n v="5"/>
    <n v="0"/>
    <n v="1"/>
    <n v="0"/>
    <n v="1"/>
    <n v="0"/>
    <n v="0"/>
    <n v="0"/>
    <n v="1"/>
    <n v="0"/>
    <n v="0"/>
    <n v="0"/>
    <n v="0"/>
    <n v="1"/>
    <n v="0"/>
    <n v="0"/>
    <n v="0"/>
    <n v="0"/>
    <n v="0"/>
    <n v="0"/>
    <n v="3"/>
    <n v="47"/>
    <n v="75"/>
    <n v="152"/>
    <n v="725"/>
    <n v="302"/>
    <n v="53"/>
    <n v="50"/>
    <n v="3282"/>
    <n v="834"/>
    <n v="0"/>
    <n v="160"/>
    <n v="103"/>
    <n v="992"/>
    <n v="1822"/>
  </r>
  <r>
    <x v="3"/>
    <x v="20"/>
    <x v="139"/>
    <x v="1"/>
    <n v="56"/>
    <n v="1"/>
    <n v="0"/>
    <n v="4"/>
    <n v="3"/>
    <n v="37"/>
    <n v="6"/>
    <n v="1"/>
    <n v="2"/>
    <n v="82"/>
    <n v="62"/>
    <n v="2"/>
    <n v="0"/>
    <n v="174"/>
    <n v="135"/>
    <n v="16"/>
    <n v="1"/>
    <n v="2"/>
    <n v="910"/>
    <n v="485"/>
    <n v="77"/>
    <n v="44"/>
    <n v="30"/>
    <n v="429"/>
    <n v="201"/>
    <n v="83"/>
    <n v="12"/>
    <n v="18"/>
    <n v="76"/>
    <n v="24"/>
    <n v="6"/>
    <n v="6"/>
    <n v="7"/>
    <n v="58"/>
    <n v="41"/>
    <n v="5"/>
    <n v="0"/>
    <n v="2"/>
    <n v="0"/>
    <n v="1"/>
    <n v="0"/>
    <n v="0"/>
    <n v="0"/>
    <n v="1"/>
    <n v="0"/>
    <n v="0"/>
    <n v="0"/>
    <n v="0"/>
    <n v="1"/>
    <n v="0"/>
    <n v="0"/>
    <n v="0"/>
    <n v="0"/>
    <n v="0"/>
    <n v="0"/>
    <n v="3"/>
    <n v="47"/>
    <n v="75"/>
    <n v="152"/>
    <n v="726"/>
    <n v="303"/>
    <n v="52"/>
    <n v="50"/>
    <n v="3301"/>
    <n v="845"/>
    <n v="0"/>
    <n v="162"/>
    <n v="106"/>
    <n v="991"/>
    <n v="1840"/>
  </r>
  <r>
    <x v="3"/>
    <x v="20"/>
    <x v="139"/>
    <x v="2"/>
    <n v="56"/>
    <n v="1"/>
    <n v="0"/>
    <n v="4"/>
    <n v="3"/>
    <n v="38"/>
    <n v="6"/>
    <n v="0"/>
    <n v="2"/>
    <n v="81"/>
    <n v="63"/>
    <n v="2"/>
    <n v="0"/>
    <n v="175"/>
    <n v="136"/>
    <n v="16"/>
    <n v="1"/>
    <n v="2"/>
    <n v="914"/>
    <n v="490"/>
    <n v="76"/>
    <n v="44"/>
    <n v="31"/>
    <n v="430"/>
    <n v="204"/>
    <n v="83"/>
    <n v="12"/>
    <n v="17"/>
    <n v="76"/>
    <n v="24"/>
    <n v="6"/>
    <n v="6"/>
    <n v="7"/>
    <n v="58"/>
    <n v="42"/>
    <n v="5"/>
    <n v="0"/>
    <n v="2"/>
    <n v="0"/>
    <n v="1"/>
    <n v="0"/>
    <n v="0"/>
    <n v="0"/>
    <n v="1"/>
    <n v="0"/>
    <n v="0"/>
    <n v="0"/>
    <n v="0"/>
    <n v="1"/>
    <n v="0"/>
    <n v="0"/>
    <n v="0"/>
    <n v="0"/>
    <n v="0"/>
    <n v="0"/>
    <n v="3"/>
    <n v="47"/>
    <n v="74"/>
    <n v="153"/>
    <n v="729"/>
    <n v="305"/>
    <n v="52"/>
    <n v="50"/>
    <n v="3339"/>
    <n v="860"/>
    <n v="0"/>
    <n v="163"/>
    <n v="106"/>
    <n v="1003"/>
    <n v="1861"/>
  </r>
  <r>
    <x v="3"/>
    <x v="26"/>
    <x v="140"/>
    <x v="0"/>
    <n v="134"/>
    <n v="3"/>
    <n v="2"/>
    <n v="0"/>
    <n v="0"/>
    <n v="73"/>
    <n v="7"/>
    <n v="21"/>
    <n v="2"/>
    <n v="6"/>
    <n v="3"/>
    <n v="0"/>
    <n v="0"/>
    <n v="315"/>
    <n v="195"/>
    <n v="43"/>
    <n v="18"/>
    <n v="2"/>
    <n v="1605"/>
    <n v="782"/>
    <n v="63"/>
    <n v="247"/>
    <n v="76"/>
    <n v="925"/>
    <n v="376"/>
    <n v="76"/>
    <n v="229"/>
    <n v="44"/>
    <n v="366"/>
    <n v="118"/>
    <n v="2"/>
    <n v="78"/>
    <n v="35"/>
    <n v="30"/>
    <n v="23"/>
    <n v="1"/>
    <n v="1"/>
    <n v="0"/>
    <n v="0"/>
    <n v="0"/>
    <n v="0"/>
    <n v="0"/>
    <n v="0"/>
    <n v="0"/>
    <n v="0"/>
    <n v="0"/>
    <n v="0"/>
    <n v="0"/>
    <n v="0"/>
    <n v="0"/>
    <n v="0"/>
    <n v="0"/>
    <n v="0"/>
    <n v="0"/>
    <n v="3"/>
    <n v="0"/>
    <n v="99"/>
    <n v="5"/>
    <n v="249"/>
    <n v="1150"/>
    <n v="545"/>
    <n v="228"/>
    <n v="28"/>
    <n v="7585"/>
    <n v="1802"/>
    <n v="0"/>
    <n v="102"/>
    <n v="413"/>
    <n v="3141"/>
    <n v="3538"/>
  </r>
  <r>
    <x v="3"/>
    <x v="26"/>
    <x v="140"/>
    <x v="1"/>
    <n v="134"/>
    <n v="3"/>
    <n v="2"/>
    <n v="0"/>
    <n v="0"/>
    <n v="73"/>
    <n v="7"/>
    <n v="21"/>
    <n v="2"/>
    <n v="6"/>
    <n v="3"/>
    <n v="0"/>
    <n v="0"/>
    <n v="317"/>
    <n v="196"/>
    <n v="44"/>
    <n v="18"/>
    <n v="2"/>
    <n v="1608"/>
    <n v="792"/>
    <n v="63"/>
    <n v="245"/>
    <n v="77"/>
    <n v="929"/>
    <n v="382"/>
    <n v="76"/>
    <n v="228"/>
    <n v="47"/>
    <n v="365"/>
    <n v="117"/>
    <n v="2"/>
    <n v="77"/>
    <n v="35"/>
    <n v="30"/>
    <n v="23"/>
    <n v="1"/>
    <n v="1"/>
    <n v="0"/>
    <n v="0"/>
    <n v="0"/>
    <n v="0"/>
    <n v="0"/>
    <n v="0"/>
    <n v="0"/>
    <n v="0"/>
    <n v="0"/>
    <n v="0"/>
    <n v="0"/>
    <n v="0"/>
    <n v="0"/>
    <n v="0"/>
    <n v="0"/>
    <n v="0"/>
    <n v="0"/>
    <n v="3"/>
    <n v="0"/>
    <n v="99"/>
    <n v="5"/>
    <n v="250"/>
    <n v="1155"/>
    <n v="549"/>
    <n v="227"/>
    <n v="28"/>
    <n v="7593"/>
    <n v="1843"/>
    <n v="0"/>
    <n v="103"/>
    <n v="413"/>
    <n v="3133"/>
    <n v="3561"/>
  </r>
  <r>
    <x v="3"/>
    <x v="26"/>
    <x v="140"/>
    <x v="2"/>
    <n v="134"/>
    <n v="3"/>
    <n v="2"/>
    <n v="0"/>
    <n v="0"/>
    <n v="73"/>
    <n v="7"/>
    <n v="21"/>
    <n v="2"/>
    <n v="6"/>
    <n v="3"/>
    <n v="0"/>
    <n v="0"/>
    <n v="314"/>
    <n v="197"/>
    <n v="42"/>
    <n v="18"/>
    <n v="2"/>
    <n v="1613"/>
    <n v="799"/>
    <n v="63"/>
    <n v="242"/>
    <n v="81"/>
    <n v="930"/>
    <n v="383"/>
    <n v="75"/>
    <n v="228"/>
    <n v="49"/>
    <n v="367"/>
    <n v="116"/>
    <n v="2"/>
    <n v="77"/>
    <n v="34"/>
    <n v="30"/>
    <n v="23"/>
    <n v="1"/>
    <n v="1"/>
    <n v="0"/>
    <n v="0"/>
    <n v="0"/>
    <n v="0"/>
    <n v="0"/>
    <n v="0"/>
    <n v="0"/>
    <n v="0"/>
    <n v="0"/>
    <n v="0"/>
    <n v="0"/>
    <n v="0"/>
    <n v="0"/>
    <n v="0"/>
    <n v="0"/>
    <n v="0"/>
    <n v="0"/>
    <n v="3"/>
    <n v="0"/>
    <n v="99"/>
    <n v="5"/>
    <n v="249"/>
    <n v="1160"/>
    <n v="550"/>
    <n v="229"/>
    <n v="28"/>
    <n v="7605"/>
    <n v="1859"/>
    <n v="0"/>
    <n v="101"/>
    <n v="411"/>
    <n v="3136"/>
    <n v="3575"/>
  </r>
  <r>
    <x v="3"/>
    <x v="20"/>
    <x v="141"/>
    <x v="0"/>
    <n v="138"/>
    <n v="2"/>
    <n v="2"/>
    <n v="0"/>
    <n v="0"/>
    <n v="88"/>
    <n v="3"/>
    <n v="11"/>
    <n v="4"/>
    <n v="12"/>
    <n v="10"/>
    <n v="1"/>
    <n v="0"/>
    <n v="502"/>
    <n v="368"/>
    <n v="9"/>
    <n v="37"/>
    <n v="18"/>
    <n v="1953"/>
    <n v="1066"/>
    <n v="33"/>
    <n v="175"/>
    <n v="67"/>
    <n v="1003"/>
    <n v="502"/>
    <n v="13"/>
    <n v="54"/>
    <n v="148"/>
    <n v="217"/>
    <n v="92"/>
    <n v="5"/>
    <n v="24"/>
    <n v="12"/>
    <n v="87"/>
    <n v="65"/>
    <n v="6"/>
    <n v="3"/>
    <n v="0"/>
    <n v="0"/>
    <n v="0"/>
    <n v="0"/>
    <n v="0"/>
    <n v="0"/>
    <n v="0"/>
    <n v="0"/>
    <n v="0"/>
    <n v="0"/>
    <n v="0"/>
    <n v="0"/>
    <n v="0"/>
    <n v="0"/>
    <n v="0"/>
    <n v="0"/>
    <n v="0"/>
    <n v="2"/>
    <n v="0"/>
    <n v="117"/>
    <n v="11"/>
    <n v="433"/>
    <n v="1615"/>
    <n v="756"/>
    <n v="167"/>
    <n v="77"/>
    <n v="5689"/>
    <n v="1777"/>
    <n v="0"/>
    <n v="49"/>
    <n v="335"/>
    <n v="1488"/>
    <n v="3511"/>
  </r>
  <r>
    <x v="3"/>
    <x v="20"/>
    <x v="141"/>
    <x v="1"/>
    <n v="137"/>
    <n v="2"/>
    <n v="2"/>
    <n v="0"/>
    <n v="0"/>
    <n v="87"/>
    <n v="3"/>
    <n v="11"/>
    <n v="4"/>
    <n v="12"/>
    <n v="10"/>
    <n v="1"/>
    <n v="0"/>
    <n v="500"/>
    <n v="368"/>
    <n v="9"/>
    <n v="37"/>
    <n v="18"/>
    <n v="1959"/>
    <n v="1070"/>
    <n v="33"/>
    <n v="173"/>
    <n v="67"/>
    <n v="1000"/>
    <n v="507"/>
    <n v="12"/>
    <n v="53"/>
    <n v="147"/>
    <n v="218"/>
    <n v="91"/>
    <n v="5"/>
    <n v="24"/>
    <n v="11"/>
    <n v="85"/>
    <n v="64"/>
    <n v="6"/>
    <n v="3"/>
    <n v="0"/>
    <n v="0"/>
    <n v="0"/>
    <n v="0"/>
    <n v="0"/>
    <n v="0"/>
    <n v="0"/>
    <n v="0"/>
    <n v="0"/>
    <n v="0"/>
    <n v="0"/>
    <n v="0"/>
    <n v="0"/>
    <n v="0"/>
    <n v="0"/>
    <n v="0"/>
    <n v="0"/>
    <n v="2"/>
    <n v="0"/>
    <n v="116"/>
    <n v="11"/>
    <n v="431"/>
    <n v="1621"/>
    <n v="757"/>
    <n v="168"/>
    <n v="75"/>
    <n v="5673"/>
    <n v="1781"/>
    <n v="0"/>
    <n v="48"/>
    <n v="337"/>
    <n v="1479"/>
    <n v="3507"/>
  </r>
  <r>
    <x v="3"/>
    <x v="20"/>
    <x v="141"/>
    <x v="2"/>
    <n v="137"/>
    <n v="2"/>
    <n v="2"/>
    <n v="0"/>
    <n v="0"/>
    <n v="87"/>
    <n v="3"/>
    <n v="11"/>
    <n v="4"/>
    <n v="12"/>
    <n v="10"/>
    <n v="1"/>
    <n v="0"/>
    <n v="500"/>
    <n v="369"/>
    <n v="9"/>
    <n v="38"/>
    <n v="17"/>
    <n v="1955"/>
    <n v="1077"/>
    <n v="33"/>
    <n v="169"/>
    <n v="63"/>
    <n v="996"/>
    <n v="509"/>
    <n v="12"/>
    <n v="54"/>
    <n v="144"/>
    <n v="217"/>
    <n v="91"/>
    <n v="5"/>
    <n v="25"/>
    <n v="10"/>
    <n v="85"/>
    <n v="64"/>
    <n v="6"/>
    <n v="3"/>
    <n v="0"/>
    <n v="0"/>
    <n v="0"/>
    <n v="0"/>
    <n v="0"/>
    <n v="0"/>
    <n v="0"/>
    <n v="0"/>
    <n v="0"/>
    <n v="0"/>
    <n v="0"/>
    <n v="0"/>
    <n v="0"/>
    <n v="0"/>
    <n v="0"/>
    <n v="0"/>
    <n v="0"/>
    <n v="2"/>
    <n v="0"/>
    <n v="116"/>
    <n v="11"/>
    <n v="430"/>
    <n v="1624"/>
    <n v="757"/>
    <n v="167"/>
    <n v="75"/>
    <n v="5644"/>
    <n v="1799"/>
    <n v="0"/>
    <n v="48"/>
    <n v="343"/>
    <n v="1456"/>
    <n v="3507"/>
  </r>
  <r>
    <x v="3"/>
    <x v="25"/>
    <x v="142"/>
    <x v="0"/>
    <n v="121"/>
    <n v="6"/>
    <n v="4"/>
    <n v="0"/>
    <n v="0"/>
    <n v="71"/>
    <n v="2"/>
    <n v="8"/>
    <n v="3"/>
    <n v="0"/>
    <n v="0"/>
    <n v="0"/>
    <n v="0"/>
    <n v="679"/>
    <n v="541"/>
    <n v="13"/>
    <n v="34"/>
    <n v="10"/>
    <n v="2422"/>
    <n v="1449"/>
    <n v="18"/>
    <n v="222"/>
    <n v="52"/>
    <n v="1327"/>
    <n v="742"/>
    <n v="8"/>
    <n v="87"/>
    <n v="116"/>
    <n v="242"/>
    <n v="104"/>
    <n v="1"/>
    <n v="24"/>
    <n v="22"/>
    <n v="103"/>
    <n v="83"/>
    <n v="4"/>
    <n v="3"/>
    <n v="0"/>
    <n v="0"/>
    <n v="1"/>
    <n v="0"/>
    <n v="0"/>
    <n v="0"/>
    <n v="0"/>
    <n v="0"/>
    <n v="0"/>
    <n v="0"/>
    <n v="0"/>
    <n v="0"/>
    <n v="0"/>
    <n v="0"/>
    <n v="0"/>
    <n v="0"/>
    <n v="0"/>
    <n v="5"/>
    <n v="0"/>
    <n v="100"/>
    <n v="0"/>
    <n v="613"/>
    <n v="2036"/>
    <n v="1080"/>
    <n v="178"/>
    <n v="92"/>
    <n v="8803"/>
    <n v="2735"/>
    <n v="0"/>
    <n v="18"/>
    <n v="574"/>
    <n v="2250"/>
    <n v="5450"/>
  </r>
  <r>
    <x v="3"/>
    <x v="25"/>
    <x v="142"/>
    <x v="1"/>
    <n v="122"/>
    <n v="5"/>
    <n v="4"/>
    <n v="0"/>
    <n v="0"/>
    <n v="71"/>
    <n v="2"/>
    <n v="8"/>
    <n v="4"/>
    <n v="0"/>
    <n v="0"/>
    <n v="0"/>
    <n v="0"/>
    <n v="680"/>
    <n v="544"/>
    <n v="13"/>
    <n v="34"/>
    <n v="11"/>
    <n v="2435"/>
    <n v="1463"/>
    <n v="18"/>
    <n v="222"/>
    <n v="56"/>
    <n v="1330"/>
    <n v="747"/>
    <n v="8"/>
    <n v="88"/>
    <n v="115"/>
    <n v="243"/>
    <n v="104"/>
    <n v="1"/>
    <n v="26"/>
    <n v="22"/>
    <n v="104"/>
    <n v="83"/>
    <n v="4"/>
    <n v="3"/>
    <n v="0"/>
    <n v="0"/>
    <n v="1"/>
    <n v="0"/>
    <n v="0"/>
    <n v="0"/>
    <n v="0"/>
    <n v="0"/>
    <n v="0"/>
    <n v="0"/>
    <n v="0"/>
    <n v="0"/>
    <n v="0"/>
    <n v="0"/>
    <n v="0"/>
    <n v="0"/>
    <n v="0"/>
    <n v="4"/>
    <n v="0"/>
    <n v="100"/>
    <n v="0"/>
    <n v="613"/>
    <n v="2045"/>
    <n v="1081"/>
    <n v="177"/>
    <n v="92"/>
    <n v="8839"/>
    <n v="2771"/>
    <n v="0"/>
    <n v="18"/>
    <n v="581"/>
    <n v="2276"/>
    <n v="5468"/>
  </r>
  <r>
    <x v="3"/>
    <x v="25"/>
    <x v="142"/>
    <x v="2"/>
    <n v="121"/>
    <n v="5"/>
    <n v="4"/>
    <n v="0"/>
    <n v="0"/>
    <n v="71"/>
    <n v="2"/>
    <n v="8"/>
    <n v="4"/>
    <n v="0"/>
    <n v="0"/>
    <n v="0"/>
    <n v="0"/>
    <n v="683"/>
    <n v="549"/>
    <n v="13"/>
    <n v="33"/>
    <n v="11"/>
    <n v="2435"/>
    <n v="1472"/>
    <n v="18"/>
    <n v="221"/>
    <n v="57"/>
    <n v="1325"/>
    <n v="757"/>
    <n v="8"/>
    <n v="87"/>
    <n v="110"/>
    <n v="242"/>
    <n v="106"/>
    <n v="1"/>
    <n v="26"/>
    <n v="22"/>
    <n v="103"/>
    <n v="83"/>
    <n v="3"/>
    <n v="3"/>
    <n v="0"/>
    <n v="0"/>
    <n v="1"/>
    <n v="0"/>
    <n v="0"/>
    <n v="0"/>
    <n v="0"/>
    <n v="0"/>
    <n v="0"/>
    <n v="0"/>
    <n v="0"/>
    <n v="0"/>
    <n v="0"/>
    <n v="0"/>
    <n v="0"/>
    <n v="0"/>
    <n v="0"/>
    <n v="4"/>
    <n v="0"/>
    <n v="100"/>
    <n v="0"/>
    <n v="617"/>
    <n v="2046"/>
    <n v="1084"/>
    <n v="176"/>
    <n v="92"/>
    <n v="8828"/>
    <n v="2814"/>
    <n v="0"/>
    <n v="18"/>
    <n v="576"/>
    <n v="2279"/>
    <n v="5468"/>
  </r>
  <r>
    <x v="3"/>
    <x v="21"/>
    <x v="143"/>
    <x v="0"/>
    <n v="100"/>
    <n v="9"/>
    <n v="8"/>
    <n v="0"/>
    <n v="0"/>
    <n v="67"/>
    <n v="4"/>
    <n v="10"/>
    <n v="1"/>
    <n v="0"/>
    <n v="0"/>
    <n v="0"/>
    <n v="0"/>
    <n v="521"/>
    <n v="410"/>
    <n v="19"/>
    <n v="30"/>
    <n v="7"/>
    <n v="1521"/>
    <n v="915"/>
    <n v="45"/>
    <n v="155"/>
    <n v="36"/>
    <n v="1127"/>
    <n v="584"/>
    <n v="7"/>
    <n v="63"/>
    <n v="237"/>
    <n v="186"/>
    <n v="63"/>
    <n v="2"/>
    <n v="26"/>
    <n v="15"/>
    <n v="90"/>
    <n v="74"/>
    <n v="2"/>
    <n v="0"/>
    <n v="1"/>
    <n v="0"/>
    <n v="0"/>
    <n v="0"/>
    <n v="0"/>
    <n v="0"/>
    <n v="0"/>
    <n v="0"/>
    <n v="0"/>
    <n v="0"/>
    <n v="0"/>
    <n v="0"/>
    <n v="0"/>
    <n v="0"/>
    <n v="0"/>
    <n v="0"/>
    <n v="0"/>
    <n v="9"/>
    <n v="0"/>
    <n v="83"/>
    <n v="0"/>
    <n v="458"/>
    <n v="1234"/>
    <n v="789"/>
    <n v="127"/>
    <n v="86"/>
    <n v="6286"/>
    <n v="1769"/>
    <n v="0"/>
    <n v="29"/>
    <n v="458"/>
    <n v="2098"/>
    <n v="3390"/>
  </r>
  <r>
    <x v="3"/>
    <x v="21"/>
    <x v="143"/>
    <x v="1"/>
    <n v="99"/>
    <n v="9"/>
    <n v="8"/>
    <n v="0"/>
    <n v="0"/>
    <n v="67"/>
    <n v="4"/>
    <n v="10"/>
    <n v="1"/>
    <n v="0"/>
    <n v="0"/>
    <n v="0"/>
    <n v="0"/>
    <n v="517"/>
    <n v="408"/>
    <n v="19"/>
    <n v="30"/>
    <n v="7"/>
    <n v="1519"/>
    <n v="927"/>
    <n v="45"/>
    <n v="155"/>
    <n v="34"/>
    <n v="1131"/>
    <n v="590"/>
    <n v="7"/>
    <n v="65"/>
    <n v="238"/>
    <n v="188"/>
    <n v="64"/>
    <n v="3"/>
    <n v="26"/>
    <n v="16"/>
    <n v="91"/>
    <n v="78"/>
    <n v="2"/>
    <n v="0"/>
    <n v="1"/>
    <n v="0"/>
    <n v="0"/>
    <n v="0"/>
    <n v="0"/>
    <n v="0"/>
    <n v="0"/>
    <n v="0"/>
    <n v="0"/>
    <n v="0"/>
    <n v="0"/>
    <n v="0"/>
    <n v="0"/>
    <n v="0"/>
    <n v="0"/>
    <n v="0"/>
    <n v="0"/>
    <n v="9"/>
    <n v="0"/>
    <n v="82"/>
    <n v="0"/>
    <n v="455"/>
    <n v="1237"/>
    <n v="791"/>
    <n v="128"/>
    <n v="86"/>
    <n v="6295"/>
    <n v="1793"/>
    <n v="0"/>
    <n v="29"/>
    <n v="470"/>
    <n v="2102"/>
    <n v="3390"/>
  </r>
  <r>
    <x v="3"/>
    <x v="21"/>
    <x v="143"/>
    <x v="2"/>
    <n v="99"/>
    <n v="9"/>
    <n v="8"/>
    <n v="0"/>
    <n v="0"/>
    <n v="68"/>
    <n v="4"/>
    <n v="10"/>
    <n v="1"/>
    <n v="0"/>
    <n v="0"/>
    <n v="0"/>
    <n v="0"/>
    <n v="518"/>
    <n v="411"/>
    <n v="19"/>
    <n v="30"/>
    <n v="6"/>
    <n v="1514"/>
    <n v="929"/>
    <n v="45"/>
    <n v="157"/>
    <n v="35"/>
    <n v="1129"/>
    <n v="593"/>
    <n v="7"/>
    <n v="66"/>
    <n v="233"/>
    <n v="188"/>
    <n v="64"/>
    <n v="3"/>
    <n v="26"/>
    <n v="16"/>
    <n v="93"/>
    <n v="79"/>
    <n v="2"/>
    <n v="0"/>
    <n v="1"/>
    <n v="0"/>
    <n v="0"/>
    <n v="0"/>
    <n v="0"/>
    <n v="0"/>
    <n v="0"/>
    <n v="0"/>
    <n v="0"/>
    <n v="0"/>
    <n v="0"/>
    <n v="0"/>
    <n v="0"/>
    <n v="0"/>
    <n v="0"/>
    <n v="0"/>
    <n v="0"/>
    <n v="9"/>
    <n v="0"/>
    <n v="82"/>
    <n v="0"/>
    <n v="457"/>
    <n v="1231"/>
    <n v="794"/>
    <n v="129"/>
    <n v="87"/>
    <n v="6297"/>
    <n v="1817"/>
    <n v="0"/>
    <n v="29"/>
    <n v="468"/>
    <n v="2097"/>
    <n v="3405"/>
  </r>
  <r>
    <x v="3"/>
    <x v="23"/>
    <x v="144"/>
    <x v="0"/>
    <n v="263"/>
    <n v="6"/>
    <n v="3"/>
    <n v="0"/>
    <n v="0"/>
    <n v="164"/>
    <n v="13"/>
    <n v="34"/>
    <n v="3"/>
    <n v="7"/>
    <n v="7"/>
    <n v="0"/>
    <n v="0"/>
    <n v="794"/>
    <n v="591"/>
    <n v="58"/>
    <n v="52"/>
    <n v="4"/>
    <n v="3012"/>
    <n v="1550"/>
    <n v="97"/>
    <n v="512"/>
    <n v="74"/>
    <n v="2058"/>
    <n v="948"/>
    <n v="19"/>
    <n v="410"/>
    <n v="153"/>
    <n v="350"/>
    <n v="150"/>
    <n v="6"/>
    <n v="63"/>
    <n v="21"/>
    <n v="112"/>
    <n v="87"/>
    <n v="8"/>
    <n v="3"/>
    <n v="0"/>
    <n v="0"/>
    <n v="0"/>
    <n v="0"/>
    <n v="0"/>
    <n v="0"/>
    <n v="0"/>
    <n v="0"/>
    <n v="0"/>
    <n v="0"/>
    <n v="0"/>
    <n v="0"/>
    <n v="0"/>
    <n v="0"/>
    <n v="0"/>
    <n v="0"/>
    <n v="0"/>
    <n v="6"/>
    <n v="0"/>
    <n v="210"/>
    <n v="7"/>
    <n v="662"/>
    <n v="2201"/>
    <n v="1403"/>
    <n v="243"/>
    <n v="99"/>
    <n v="12554"/>
    <n v="3514"/>
    <n v="0"/>
    <n v="78"/>
    <n v="2068"/>
    <n v="3074"/>
    <n v="6735"/>
  </r>
  <r>
    <x v="3"/>
    <x v="23"/>
    <x v="144"/>
    <x v="1"/>
    <n v="261"/>
    <n v="5"/>
    <n v="2"/>
    <n v="0"/>
    <n v="0"/>
    <n v="162"/>
    <n v="13"/>
    <n v="33"/>
    <n v="3"/>
    <n v="7"/>
    <n v="7"/>
    <n v="0"/>
    <n v="0"/>
    <n v="789"/>
    <n v="588"/>
    <n v="57"/>
    <n v="53"/>
    <n v="5"/>
    <n v="3009"/>
    <n v="1556"/>
    <n v="97"/>
    <n v="512"/>
    <n v="75"/>
    <n v="2050"/>
    <n v="950"/>
    <n v="19"/>
    <n v="408"/>
    <n v="152"/>
    <n v="353"/>
    <n v="152"/>
    <n v="6"/>
    <n v="63"/>
    <n v="21"/>
    <n v="110"/>
    <n v="85"/>
    <n v="8"/>
    <n v="3"/>
    <n v="0"/>
    <n v="0"/>
    <n v="0"/>
    <n v="0"/>
    <n v="0"/>
    <n v="0"/>
    <n v="0"/>
    <n v="0"/>
    <n v="0"/>
    <n v="0"/>
    <n v="0"/>
    <n v="0"/>
    <n v="0"/>
    <n v="0"/>
    <n v="0"/>
    <n v="0"/>
    <n v="0"/>
    <n v="5"/>
    <n v="0"/>
    <n v="208"/>
    <n v="7"/>
    <n v="658"/>
    <n v="2199"/>
    <n v="1401"/>
    <n v="245"/>
    <n v="97"/>
    <n v="12524"/>
    <n v="3541"/>
    <n v="0"/>
    <n v="77"/>
    <n v="2054"/>
    <n v="3081"/>
    <n v="6722"/>
  </r>
  <r>
    <x v="3"/>
    <x v="23"/>
    <x v="144"/>
    <x v="2"/>
    <n v="262"/>
    <n v="6"/>
    <n v="3"/>
    <n v="0"/>
    <n v="0"/>
    <n v="164"/>
    <n v="13"/>
    <n v="32"/>
    <n v="4"/>
    <n v="7"/>
    <n v="7"/>
    <n v="0"/>
    <n v="0"/>
    <n v="791"/>
    <n v="589"/>
    <n v="57"/>
    <n v="53"/>
    <n v="5"/>
    <n v="3014"/>
    <n v="1564"/>
    <n v="97"/>
    <n v="512"/>
    <n v="78"/>
    <n v="2050"/>
    <n v="952"/>
    <n v="19"/>
    <n v="407"/>
    <n v="156"/>
    <n v="351"/>
    <n v="155"/>
    <n v="6"/>
    <n v="63"/>
    <n v="20"/>
    <n v="110"/>
    <n v="86"/>
    <n v="8"/>
    <n v="3"/>
    <n v="0"/>
    <n v="0"/>
    <n v="0"/>
    <n v="0"/>
    <n v="0"/>
    <n v="0"/>
    <n v="0"/>
    <n v="0"/>
    <n v="0"/>
    <n v="0"/>
    <n v="0"/>
    <n v="0"/>
    <n v="0"/>
    <n v="0"/>
    <n v="0"/>
    <n v="0"/>
    <n v="0"/>
    <n v="6"/>
    <n v="0"/>
    <n v="209"/>
    <n v="7"/>
    <n v="660"/>
    <n v="2200"/>
    <n v="1400"/>
    <n v="244"/>
    <n v="97"/>
    <n v="12533"/>
    <n v="3590"/>
    <n v="0"/>
    <n v="79"/>
    <n v="2037"/>
    <n v="3101"/>
    <n v="6729"/>
  </r>
  <r>
    <x v="3"/>
    <x v="24"/>
    <x v="145"/>
    <x v="0"/>
    <n v="70"/>
    <n v="0"/>
    <n v="0"/>
    <n v="0"/>
    <n v="0"/>
    <n v="36"/>
    <n v="12"/>
    <n v="1"/>
    <n v="2"/>
    <n v="0"/>
    <n v="0"/>
    <n v="0"/>
    <n v="0"/>
    <n v="310"/>
    <n v="231"/>
    <n v="37"/>
    <n v="0"/>
    <n v="3"/>
    <n v="965"/>
    <n v="485"/>
    <n v="170"/>
    <n v="13"/>
    <n v="49"/>
    <n v="792"/>
    <n v="367"/>
    <n v="201"/>
    <n v="4"/>
    <n v="42"/>
    <n v="149"/>
    <n v="70"/>
    <n v="8"/>
    <n v="19"/>
    <n v="9"/>
    <n v="34"/>
    <n v="21"/>
    <n v="4"/>
    <n v="0"/>
    <n v="0"/>
    <n v="0"/>
    <n v="0"/>
    <n v="0"/>
    <n v="0"/>
    <n v="0"/>
    <n v="0"/>
    <n v="0"/>
    <n v="0"/>
    <n v="0"/>
    <n v="0"/>
    <n v="0"/>
    <n v="0"/>
    <n v="0"/>
    <n v="0"/>
    <n v="0"/>
    <n v="0"/>
    <n v="0"/>
    <n v="0"/>
    <n v="51"/>
    <n v="0"/>
    <n v="264"/>
    <n v="696"/>
    <n v="521"/>
    <n v="109"/>
    <n v="26"/>
    <n v="5753"/>
    <n v="1575"/>
    <n v="0"/>
    <n v="260"/>
    <n v="140"/>
    <n v="2147"/>
    <n v="2881"/>
  </r>
  <r>
    <x v="3"/>
    <x v="24"/>
    <x v="145"/>
    <x v="1"/>
    <n v="71"/>
    <n v="0"/>
    <n v="0"/>
    <n v="0"/>
    <n v="0"/>
    <n v="37"/>
    <n v="12"/>
    <n v="1"/>
    <n v="2"/>
    <n v="0"/>
    <n v="0"/>
    <n v="0"/>
    <n v="0"/>
    <n v="309"/>
    <n v="232"/>
    <n v="37"/>
    <n v="0"/>
    <n v="3"/>
    <n v="972"/>
    <n v="487"/>
    <n v="170"/>
    <n v="13"/>
    <n v="53"/>
    <n v="791"/>
    <n v="369"/>
    <n v="200"/>
    <n v="4"/>
    <n v="43"/>
    <n v="150"/>
    <n v="70"/>
    <n v="8"/>
    <n v="19"/>
    <n v="9"/>
    <n v="32"/>
    <n v="20"/>
    <n v="4"/>
    <n v="0"/>
    <n v="0"/>
    <n v="0"/>
    <n v="0"/>
    <n v="0"/>
    <n v="0"/>
    <n v="0"/>
    <n v="0"/>
    <n v="0"/>
    <n v="0"/>
    <n v="0"/>
    <n v="0"/>
    <n v="0"/>
    <n v="0"/>
    <n v="0"/>
    <n v="0"/>
    <n v="0"/>
    <n v="0"/>
    <n v="0"/>
    <n v="0"/>
    <n v="52"/>
    <n v="0"/>
    <n v="263"/>
    <n v="699"/>
    <n v="519"/>
    <n v="110"/>
    <n v="25"/>
    <n v="5763"/>
    <n v="1602"/>
    <n v="0"/>
    <n v="260"/>
    <n v="142"/>
    <n v="2157"/>
    <n v="2884"/>
  </r>
  <r>
    <x v="3"/>
    <x v="24"/>
    <x v="145"/>
    <x v="2"/>
    <n v="72"/>
    <n v="0"/>
    <n v="0"/>
    <n v="0"/>
    <n v="0"/>
    <n v="38"/>
    <n v="12"/>
    <n v="1"/>
    <n v="2"/>
    <n v="0"/>
    <n v="0"/>
    <n v="0"/>
    <n v="0"/>
    <n v="307"/>
    <n v="230"/>
    <n v="37"/>
    <n v="0"/>
    <n v="3"/>
    <n v="972"/>
    <n v="490"/>
    <n v="168"/>
    <n v="13"/>
    <n v="54"/>
    <n v="793"/>
    <n v="368"/>
    <n v="200"/>
    <n v="4"/>
    <n v="45"/>
    <n v="149"/>
    <n v="72"/>
    <n v="8"/>
    <n v="19"/>
    <n v="9"/>
    <n v="33"/>
    <n v="21"/>
    <n v="4"/>
    <n v="0"/>
    <n v="0"/>
    <n v="0"/>
    <n v="0"/>
    <n v="0"/>
    <n v="0"/>
    <n v="0"/>
    <n v="0"/>
    <n v="0"/>
    <n v="0"/>
    <n v="0"/>
    <n v="0"/>
    <n v="0"/>
    <n v="0"/>
    <n v="0"/>
    <n v="0"/>
    <n v="0"/>
    <n v="0"/>
    <n v="0"/>
    <n v="0"/>
    <n v="53"/>
    <n v="0"/>
    <n v="261"/>
    <n v="700"/>
    <n v="519"/>
    <n v="109"/>
    <n v="26"/>
    <n v="5782"/>
    <n v="1630"/>
    <n v="0"/>
    <n v="258"/>
    <n v="140"/>
    <n v="2169"/>
    <n v="2898"/>
  </r>
  <r>
    <x v="3"/>
    <x v="18"/>
    <x v="146"/>
    <x v="0"/>
    <n v="148"/>
    <n v="3"/>
    <n v="3"/>
    <n v="0"/>
    <n v="0"/>
    <n v="97"/>
    <n v="6"/>
    <n v="13"/>
    <n v="2"/>
    <n v="0"/>
    <n v="0"/>
    <n v="0"/>
    <n v="0"/>
    <n v="408"/>
    <n v="289"/>
    <n v="17"/>
    <n v="33"/>
    <n v="13"/>
    <n v="1413"/>
    <n v="695"/>
    <n v="39"/>
    <n v="159"/>
    <n v="127"/>
    <n v="1054"/>
    <n v="455"/>
    <n v="31"/>
    <n v="213"/>
    <n v="124"/>
    <n v="201"/>
    <n v="96"/>
    <n v="1"/>
    <n v="20"/>
    <n v="22"/>
    <n v="34"/>
    <n v="27"/>
    <n v="3"/>
    <n v="2"/>
    <n v="0"/>
    <n v="0"/>
    <n v="0"/>
    <n v="0"/>
    <n v="0"/>
    <n v="0"/>
    <n v="0"/>
    <n v="0"/>
    <n v="0"/>
    <n v="0"/>
    <n v="0"/>
    <n v="0"/>
    <n v="0"/>
    <n v="0"/>
    <n v="0"/>
    <n v="0"/>
    <n v="0"/>
    <n v="3"/>
    <n v="0"/>
    <n v="125"/>
    <n v="0"/>
    <n v="339"/>
    <n v="1024"/>
    <n v="647"/>
    <n v="147"/>
    <n v="29"/>
    <n v="8043"/>
    <n v="2457"/>
    <n v="0"/>
    <n v="52"/>
    <n v="775"/>
    <n v="2551"/>
    <n v="4270"/>
  </r>
  <r>
    <x v="3"/>
    <x v="18"/>
    <x v="146"/>
    <x v="1"/>
    <n v="148"/>
    <n v="3"/>
    <n v="3"/>
    <n v="0"/>
    <n v="0"/>
    <n v="97"/>
    <n v="6"/>
    <n v="13"/>
    <n v="2"/>
    <n v="0"/>
    <n v="0"/>
    <n v="0"/>
    <n v="0"/>
    <n v="408"/>
    <n v="289"/>
    <n v="17"/>
    <n v="33"/>
    <n v="13"/>
    <n v="1419"/>
    <n v="699"/>
    <n v="39"/>
    <n v="161"/>
    <n v="126"/>
    <n v="1057"/>
    <n v="458"/>
    <n v="31"/>
    <n v="212"/>
    <n v="127"/>
    <n v="203"/>
    <n v="98"/>
    <n v="1"/>
    <n v="21"/>
    <n v="22"/>
    <n v="34"/>
    <n v="27"/>
    <n v="3"/>
    <n v="2"/>
    <n v="0"/>
    <n v="0"/>
    <n v="0"/>
    <n v="0"/>
    <n v="0"/>
    <n v="0"/>
    <n v="0"/>
    <n v="0"/>
    <n v="0"/>
    <n v="0"/>
    <n v="0"/>
    <n v="0"/>
    <n v="0"/>
    <n v="0"/>
    <n v="0"/>
    <n v="0"/>
    <n v="0"/>
    <n v="3"/>
    <n v="0"/>
    <n v="125"/>
    <n v="0"/>
    <n v="339"/>
    <n v="1028"/>
    <n v="647"/>
    <n v="149"/>
    <n v="29"/>
    <n v="8100"/>
    <n v="2513"/>
    <n v="0"/>
    <n v="53"/>
    <n v="780"/>
    <n v="2577"/>
    <n v="4286"/>
  </r>
  <r>
    <x v="3"/>
    <x v="18"/>
    <x v="146"/>
    <x v="2"/>
    <n v="149"/>
    <n v="3"/>
    <n v="3"/>
    <n v="0"/>
    <n v="0"/>
    <n v="97"/>
    <n v="6"/>
    <n v="13"/>
    <n v="3"/>
    <n v="0"/>
    <n v="0"/>
    <n v="0"/>
    <n v="0"/>
    <n v="408"/>
    <n v="288"/>
    <n v="17"/>
    <n v="34"/>
    <n v="13"/>
    <n v="1420"/>
    <n v="705"/>
    <n v="38"/>
    <n v="160"/>
    <n v="126"/>
    <n v="1056"/>
    <n v="460"/>
    <n v="31"/>
    <n v="214"/>
    <n v="128"/>
    <n v="203"/>
    <n v="97"/>
    <n v="1"/>
    <n v="21"/>
    <n v="22"/>
    <n v="34"/>
    <n v="27"/>
    <n v="3"/>
    <n v="2"/>
    <n v="0"/>
    <n v="0"/>
    <n v="0"/>
    <n v="0"/>
    <n v="0"/>
    <n v="0"/>
    <n v="0"/>
    <n v="0"/>
    <n v="0"/>
    <n v="0"/>
    <n v="0"/>
    <n v="0"/>
    <n v="0"/>
    <n v="0"/>
    <n v="0"/>
    <n v="0"/>
    <n v="0"/>
    <n v="3"/>
    <n v="0"/>
    <n v="125"/>
    <n v="0"/>
    <n v="338"/>
    <n v="1033"/>
    <n v="647"/>
    <n v="149"/>
    <n v="29"/>
    <n v="8098"/>
    <n v="2545"/>
    <n v="0"/>
    <n v="53"/>
    <n v="778"/>
    <n v="2580"/>
    <n v="4297"/>
  </r>
  <r>
    <x v="3"/>
    <x v="18"/>
    <x v="146"/>
    <x v="2"/>
    <m/>
    <m/>
    <m/>
    <m/>
    <m/>
    <m/>
    <m/>
    <m/>
    <m/>
    <m/>
    <m/>
    <m/>
    <m/>
    <m/>
    <m/>
    <m/>
    <m/>
    <m/>
    <n v="1"/>
    <m/>
    <m/>
    <m/>
    <n v="1"/>
    <m/>
    <m/>
    <m/>
    <m/>
    <m/>
    <m/>
    <m/>
    <m/>
    <m/>
    <m/>
    <m/>
    <m/>
    <m/>
    <m/>
    <m/>
    <m/>
    <m/>
    <m/>
    <m/>
    <m/>
    <m/>
    <m/>
    <m/>
    <m/>
    <m/>
    <m/>
    <m/>
    <m/>
    <m/>
    <m/>
    <m/>
    <m/>
    <m/>
    <m/>
    <m/>
    <m/>
    <m/>
    <m/>
    <m/>
    <m/>
    <n v="1"/>
    <m/>
    <m/>
    <m/>
    <n v="1"/>
    <m/>
    <m/>
  </r>
  <r>
    <x v="3"/>
    <x v="21"/>
    <x v="147"/>
    <x v="0"/>
    <n v="94"/>
    <n v="0"/>
    <n v="0"/>
    <n v="0"/>
    <n v="0"/>
    <n v="54"/>
    <n v="1"/>
    <n v="9"/>
    <n v="3"/>
    <n v="0"/>
    <n v="0"/>
    <n v="0"/>
    <n v="0"/>
    <n v="342"/>
    <n v="263"/>
    <n v="7"/>
    <n v="13"/>
    <n v="2"/>
    <n v="1295"/>
    <n v="727"/>
    <n v="10"/>
    <n v="142"/>
    <n v="51"/>
    <n v="851"/>
    <n v="439"/>
    <n v="2"/>
    <n v="19"/>
    <n v="178"/>
    <n v="160"/>
    <n v="68"/>
    <n v="0"/>
    <n v="11"/>
    <n v="16"/>
    <n v="29"/>
    <n v="24"/>
    <n v="0"/>
    <n v="2"/>
    <n v="0"/>
    <n v="0"/>
    <n v="0"/>
    <n v="0"/>
    <n v="0"/>
    <n v="0"/>
    <n v="0"/>
    <n v="0"/>
    <n v="0"/>
    <n v="0"/>
    <n v="0"/>
    <n v="0"/>
    <n v="0"/>
    <n v="0"/>
    <n v="0"/>
    <n v="0"/>
    <n v="0"/>
    <n v="0"/>
    <n v="0"/>
    <n v="77"/>
    <n v="0"/>
    <n v="317"/>
    <n v="1058"/>
    <n v="630"/>
    <n v="121"/>
    <n v="27"/>
    <n v="4515"/>
    <n v="1403"/>
    <n v="0"/>
    <n v="5"/>
    <n v="66"/>
    <n v="1452"/>
    <n v="2756"/>
  </r>
  <r>
    <x v="3"/>
    <x v="21"/>
    <x v="147"/>
    <x v="1"/>
    <n v="96"/>
    <n v="0"/>
    <n v="0"/>
    <n v="0"/>
    <n v="0"/>
    <n v="56"/>
    <n v="1"/>
    <n v="9"/>
    <n v="3"/>
    <n v="0"/>
    <n v="0"/>
    <n v="0"/>
    <n v="0"/>
    <n v="345"/>
    <n v="268"/>
    <n v="7"/>
    <n v="13"/>
    <n v="2"/>
    <n v="1292"/>
    <n v="728"/>
    <n v="10"/>
    <n v="140"/>
    <n v="50"/>
    <n v="851"/>
    <n v="438"/>
    <n v="2"/>
    <n v="19"/>
    <n v="180"/>
    <n v="164"/>
    <n v="69"/>
    <n v="0"/>
    <n v="11"/>
    <n v="17"/>
    <n v="29"/>
    <n v="24"/>
    <n v="0"/>
    <n v="2"/>
    <n v="0"/>
    <n v="0"/>
    <n v="0"/>
    <n v="0"/>
    <n v="0"/>
    <n v="0"/>
    <n v="0"/>
    <n v="0"/>
    <n v="0"/>
    <n v="0"/>
    <n v="0"/>
    <n v="0"/>
    <n v="0"/>
    <n v="0"/>
    <n v="0"/>
    <n v="0"/>
    <n v="0"/>
    <n v="0"/>
    <n v="0"/>
    <n v="79"/>
    <n v="0"/>
    <n v="320"/>
    <n v="1058"/>
    <n v="630"/>
    <n v="125"/>
    <n v="27"/>
    <n v="4518"/>
    <n v="1420"/>
    <n v="0"/>
    <n v="5"/>
    <n v="66"/>
    <n v="1448"/>
    <n v="2778"/>
  </r>
  <r>
    <x v="3"/>
    <x v="21"/>
    <x v="147"/>
    <x v="2"/>
    <n v="96"/>
    <n v="0"/>
    <n v="0"/>
    <n v="0"/>
    <n v="0"/>
    <n v="58"/>
    <n v="1"/>
    <n v="9"/>
    <n v="3"/>
    <n v="0"/>
    <n v="0"/>
    <n v="0"/>
    <n v="0"/>
    <n v="345"/>
    <n v="270"/>
    <n v="7"/>
    <n v="13"/>
    <n v="2"/>
    <n v="1289"/>
    <n v="732"/>
    <n v="10"/>
    <n v="138"/>
    <n v="47"/>
    <n v="849"/>
    <n v="440"/>
    <n v="2"/>
    <n v="19"/>
    <n v="180"/>
    <n v="165"/>
    <n v="69"/>
    <n v="0"/>
    <n v="11"/>
    <n v="17"/>
    <n v="29"/>
    <n v="24"/>
    <n v="0"/>
    <n v="2"/>
    <n v="0"/>
    <n v="0"/>
    <n v="0"/>
    <n v="0"/>
    <n v="0"/>
    <n v="0"/>
    <n v="0"/>
    <n v="0"/>
    <n v="0"/>
    <n v="0"/>
    <n v="0"/>
    <n v="0"/>
    <n v="0"/>
    <n v="0"/>
    <n v="0"/>
    <n v="0"/>
    <n v="0"/>
    <n v="0"/>
    <n v="0"/>
    <n v="79"/>
    <n v="0"/>
    <n v="321"/>
    <n v="1058"/>
    <n v="628"/>
    <n v="127"/>
    <n v="27"/>
    <n v="4519"/>
    <n v="1431"/>
    <n v="0"/>
    <n v="5"/>
    <n v="67"/>
    <n v="1445"/>
    <n v="2786"/>
  </r>
  <r>
    <x v="3"/>
    <x v="24"/>
    <x v="148"/>
    <x v="0"/>
    <n v="113"/>
    <n v="1"/>
    <n v="1"/>
    <n v="0"/>
    <n v="0"/>
    <n v="78"/>
    <n v="12"/>
    <n v="1"/>
    <n v="2"/>
    <n v="4"/>
    <n v="4"/>
    <n v="0"/>
    <n v="0"/>
    <n v="476"/>
    <n v="365"/>
    <n v="59"/>
    <n v="1"/>
    <n v="4"/>
    <n v="1123"/>
    <n v="598"/>
    <n v="210"/>
    <n v="9"/>
    <n v="28"/>
    <n v="974"/>
    <n v="465"/>
    <n v="318"/>
    <n v="10"/>
    <n v="19"/>
    <n v="141"/>
    <n v="52"/>
    <n v="8"/>
    <n v="24"/>
    <n v="14"/>
    <n v="38"/>
    <n v="28"/>
    <n v="5"/>
    <n v="1"/>
    <n v="0"/>
    <n v="0"/>
    <n v="0"/>
    <n v="0"/>
    <n v="0"/>
    <n v="0"/>
    <n v="0"/>
    <n v="0"/>
    <n v="0"/>
    <n v="0"/>
    <n v="0"/>
    <n v="0"/>
    <n v="0"/>
    <n v="0"/>
    <n v="0"/>
    <n v="0"/>
    <n v="0"/>
    <n v="1"/>
    <n v="0"/>
    <n v="96"/>
    <n v="4"/>
    <n v="407"/>
    <n v="833"/>
    <n v="608"/>
    <n v="90"/>
    <n v="31"/>
    <n v="4126"/>
    <n v="1379"/>
    <n v="0"/>
    <n v="359"/>
    <n v="149"/>
    <n v="1174"/>
    <n v="2275"/>
  </r>
  <r>
    <x v="3"/>
    <x v="24"/>
    <x v="148"/>
    <x v="1"/>
    <n v="111"/>
    <n v="1"/>
    <n v="1"/>
    <n v="0"/>
    <n v="0"/>
    <n v="76"/>
    <n v="12"/>
    <n v="1"/>
    <n v="2"/>
    <n v="4"/>
    <n v="4"/>
    <n v="0"/>
    <n v="0"/>
    <n v="478"/>
    <n v="367"/>
    <n v="60"/>
    <n v="1"/>
    <n v="4"/>
    <n v="1127"/>
    <n v="601"/>
    <n v="208"/>
    <n v="9"/>
    <n v="29"/>
    <n v="973"/>
    <n v="466"/>
    <n v="317"/>
    <n v="11"/>
    <n v="20"/>
    <n v="141"/>
    <n v="52"/>
    <n v="9"/>
    <n v="25"/>
    <n v="13"/>
    <n v="38"/>
    <n v="29"/>
    <n v="5"/>
    <n v="1"/>
    <n v="0"/>
    <n v="0"/>
    <n v="0"/>
    <n v="0"/>
    <n v="0"/>
    <n v="0"/>
    <n v="0"/>
    <n v="0"/>
    <n v="0"/>
    <n v="0"/>
    <n v="0"/>
    <n v="0"/>
    <n v="0"/>
    <n v="0"/>
    <n v="0"/>
    <n v="0"/>
    <n v="0"/>
    <n v="1"/>
    <n v="0"/>
    <n v="94"/>
    <n v="4"/>
    <n v="408"/>
    <n v="839"/>
    <n v="607"/>
    <n v="89"/>
    <n v="31"/>
    <n v="4117"/>
    <n v="1391"/>
    <n v="0"/>
    <n v="358"/>
    <n v="150"/>
    <n v="1168"/>
    <n v="2276"/>
  </r>
  <r>
    <x v="3"/>
    <x v="24"/>
    <x v="148"/>
    <x v="2"/>
    <n v="111"/>
    <n v="1"/>
    <n v="1"/>
    <n v="0"/>
    <n v="0"/>
    <n v="76"/>
    <n v="12"/>
    <n v="1"/>
    <n v="2"/>
    <n v="4"/>
    <n v="4"/>
    <n v="0"/>
    <n v="0"/>
    <n v="476"/>
    <n v="366"/>
    <n v="59"/>
    <n v="1"/>
    <n v="4"/>
    <n v="1134"/>
    <n v="604"/>
    <n v="208"/>
    <n v="11"/>
    <n v="32"/>
    <n v="976"/>
    <n v="469"/>
    <n v="317"/>
    <n v="11"/>
    <n v="22"/>
    <n v="142"/>
    <n v="52"/>
    <n v="9"/>
    <n v="25"/>
    <n v="13"/>
    <n v="36"/>
    <n v="28"/>
    <n v="5"/>
    <n v="1"/>
    <n v="0"/>
    <n v="0"/>
    <n v="0"/>
    <n v="0"/>
    <n v="0"/>
    <n v="0"/>
    <n v="0"/>
    <n v="0"/>
    <n v="0"/>
    <n v="0"/>
    <n v="0"/>
    <n v="0"/>
    <n v="0"/>
    <n v="0"/>
    <n v="0"/>
    <n v="0"/>
    <n v="0"/>
    <n v="1"/>
    <n v="0"/>
    <n v="94"/>
    <n v="4"/>
    <n v="408"/>
    <n v="842"/>
    <n v="609"/>
    <n v="90"/>
    <n v="29"/>
    <n v="4119"/>
    <n v="1403"/>
    <n v="0"/>
    <n v="357"/>
    <n v="147"/>
    <n v="1170"/>
    <n v="2284"/>
  </r>
  <r>
    <x v="3"/>
    <x v="20"/>
    <x v="149"/>
    <x v="0"/>
    <n v="37"/>
    <n v="0"/>
    <n v="0"/>
    <n v="1"/>
    <n v="1"/>
    <n v="23"/>
    <n v="1"/>
    <n v="3"/>
    <n v="1"/>
    <n v="1"/>
    <n v="1"/>
    <n v="0"/>
    <n v="0"/>
    <n v="124"/>
    <n v="84"/>
    <n v="9"/>
    <n v="2"/>
    <n v="1"/>
    <n v="843"/>
    <n v="502"/>
    <n v="24"/>
    <n v="58"/>
    <n v="15"/>
    <n v="362"/>
    <n v="189"/>
    <n v="8"/>
    <n v="62"/>
    <n v="18"/>
    <n v="74"/>
    <n v="28"/>
    <n v="2"/>
    <n v="5"/>
    <n v="6"/>
    <n v="15"/>
    <n v="8"/>
    <n v="1"/>
    <n v="1"/>
    <n v="0"/>
    <n v="0"/>
    <n v="0"/>
    <n v="0"/>
    <n v="0"/>
    <n v="0"/>
    <n v="0"/>
    <n v="0"/>
    <n v="0"/>
    <n v="0"/>
    <n v="0"/>
    <n v="0"/>
    <n v="0"/>
    <n v="0"/>
    <n v="0"/>
    <n v="0"/>
    <n v="0"/>
    <n v="0"/>
    <n v="1"/>
    <n v="30"/>
    <n v="1"/>
    <n v="107"/>
    <n v="721"/>
    <n v="260"/>
    <n v="56"/>
    <n v="13"/>
    <n v="2533"/>
    <n v="803"/>
    <n v="0"/>
    <n v="17"/>
    <n v="200"/>
    <n v="637"/>
    <n v="1520"/>
  </r>
  <r>
    <x v="3"/>
    <x v="20"/>
    <x v="149"/>
    <x v="1"/>
    <n v="37"/>
    <n v="0"/>
    <n v="0"/>
    <n v="1"/>
    <n v="1"/>
    <n v="23"/>
    <n v="1"/>
    <n v="3"/>
    <n v="1"/>
    <n v="1"/>
    <n v="1"/>
    <n v="0"/>
    <n v="0"/>
    <n v="123"/>
    <n v="83"/>
    <n v="9"/>
    <n v="2"/>
    <n v="1"/>
    <n v="841"/>
    <n v="503"/>
    <n v="24"/>
    <n v="59"/>
    <n v="14"/>
    <n v="359"/>
    <n v="186"/>
    <n v="8"/>
    <n v="61"/>
    <n v="18"/>
    <n v="74"/>
    <n v="28"/>
    <n v="2"/>
    <n v="5"/>
    <n v="6"/>
    <n v="13"/>
    <n v="8"/>
    <n v="1"/>
    <n v="1"/>
    <n v="0"/>
    <n v="0"/>
    <n v="0"/>
    <n v="0"/>
    <n v="0"/>
    <n v="0"/>
    <n v="0"/>
    <n v="0"/>
    <n v="0"/>
    <n v="0"/>
    <n v="0"/>
    <n v="0"/>
    <n v="0"/>
    <n v="0"/>
    <n v="0"/>
    <n v="0"/>
    <n v="0"/>
    <n v="0"/>
    <n v="1"/>
    <n v="30"/>
    <n v="1"/>
    <n v="106"/>
    <n v="718"/>
    <n v="260"/>
    <n v="56"/>
    <n v="11"/>
    <n v="2511"/>
    <n v="802"/>
    <n v="0"/>
    <n v="17"/>
    <n v="196"/>
    <n v="627"/>
    <n v="1515"/>
  </r>
  <r>
    <x v="3"/>
    <x v="20"/>
    <x v="149"/>
    <x v="2"/>
    <n v="37"/>
    <n v="0"/>
    <n v="0"/>
    <n v="1"/>
    <n v="1"/>
    <n v="24"/>
    <n v="1"/>
    <n v="3"/>
    <n v="1"/>
    <n v="1"/>
    <n v="1"/>
    <n v="0"/>
    <n v="0"/>
    <n v="125"/>
    <n v="83"/>
    <n v="10"/>
    <n v="2"/>
    <n v="2"/>
    <n v="840"/>
    <n v="506"/>
    <n v="23"/>
    <n v="60"/>
    <n v="16"/>
    <n v="360"/>
    <n v="189"/>
    <n v="8"/>
    <n v="60"/>
    <n v="19"/>
    <n v="75"/>
    <n v="28"/>
    <n v="3"/>
    <n v="5"/>
    <n v="6"/>
    <n v="13"/>
    <n v="8"/>
    <n v="1"/>
    <n v="1"/>
    <n v="0"/>
    <n v="0"/>
    <n v="0"/>
    <n v="0"/>
    <n v="0"/>
    <n v="0"/>
    <n v="0"/>
    <n v="0"/>
    <n v="0"/>
    <n v="0"/>
    <n v="0"/>
    <n v="0"/>
    <n v="0"/>
    <n v="0"/>
    <n v="0"/>
    <n v="0"/>
    <n v="0"/>
    <n v="0"/>
    <n v="1"/>
    <n v="30"/>
    <n v="1"/>
    <n v="107"/>
    <n v="714"/>
    <n v="261"/>
    <n v="56"/>
    <n v="11"/>
    <n v="2502"/>
    <n v="810"/>
    <n v="0"/>
    <n v="17"/>
    <n v="194"/>
    <n v="622"/>
    <n v="1515"/>
  </r>
  <r>
    <x v="3"/>
    <x v="20"/>
    <x v="149"/>
    <x v="2"/>
    <m/>
    <m/>
    <m/>
    <m/>
    <m/>
    <m/>
    <m/>
    <m/>
    <m/>
    <m/>
    <m/>
    <m/>
    <m/>
    <m/>
    <m/>
    <m/>
    <m/>
    <m/>
    <n v="1"/>
    <m/>
    <m/>
    <m/>
    <n v="1"/>
    <m/>
    <m/>
    <m/>
    <m/>
    <m/>
    <m/>
    <m/>
    <m/>
    <m/>
    <m/>
    <m/>
    <m/>
    <m/>
    <m/>
    <m/>
    <m/>
    <m/>
    <m/>
    <m/>
    <m/>
    <m/>
    <m/>
    <m/>
    <m/>
    <m/>
    <m/>
    <m/>
    <m/>
    <m/>
    <m/>
    <m/>
    <m/>
    <m/>
    <m/>
    <m/>
    <m/>
    <m/>
    <m/>
    <m/>
    <m/>
    <m/>
    <m/>
    <m/>
    <m/>
    <m/>
    <m/>
    <m/>
  </r>
  <r>
    <x v="3"/>
    <x v="21"/>
    <x v="150"/>
    <x v="0"/>
    <n v="56"/>
    <n v="1"/>
    <n v="1"/>
    <n v="2"/>
    <n v="1"/>
    <n v="34"/>
    <n v="3"/>
    <n v="3"/>
    <n v="0"/>
    <n v="1"/>
    <n v="1"/>
    <n v="0"/>
    <n v="0"/>
    <n v="104"/>
    <n v="71"/>
    <n v="7"/>
    <n v="9"/>
    <n v="0"/>
    <n v="775"/>
    <n v="397"/>
    <n v="36"/>
    <n v="124"/>
    <n v="3"/>
    <n v="440"/>
    <n v="218"/>
    <n v="4"/>
    <n v="97"/>
    <n v="2"/>
    <n v="94"/>
    <n v="39"/>
    <n v="3"/>
    <n v="19"/>
    <n v="2"/>
    <n v="13"/>
    <n v="9"/>
    <n v="0"/>
    <n v="0"/>
    <n v="0"/>
    <n v="0"/>
    <n v="0"/>
    <n v="0"/>
    <n v="0"/>
    <n v="0"/>
    <n v="1"/>
    <n v="0"/>
    <n v="0"/>
    <n v="0"/>
    <n v="0"/>
    <n v="0"/>
    <n v="0"/>
    <n v="0"/>
    <n v="0"/>
    <n v="0"/>
    <n v="0"/>
    <n v="1"/>
    <n v="1"/>
    <n v="48"/>
    <n v="1"/>
    <n v="84"/>
    <n v="570"/>
    <n v="322"/>
    <n v="64"/>
    <n v="11"/>
    <n v="3086"/>
    <n v="799"/>
    <n v="0"/>
    <n v="24"/>
    <n v="890"/>
    <n v="383"/>
    <n v="1611"/>
  </r>
  <r>
    <x v="3"/>
    <x v="21"/>
    <x v="150"/>
    <x v="1"/>
    <n v="56"/>
    <n v="1"/>
    <n v="1"/>
    <n v="2"/>
    <n v="1"/>
    <n v="34"/>
    <n v="3"/>
    <n v="3"/>
    <n v="0"/>
    <n v="1"/>
    <n v="1"/>
    <n v="0"/>
    <n v="0"/>
    <n v="104"/>
    <n v="71"/>
    <n v="7"/>
    <n v="9"/>
    <n v="0"/>
    <n v="777"/>
    <n v="399"/>
    <n v="39"/>
    <n v="119"/>
    <n v="5"/>
    <n v="442"/>
    <n v="221"/>
    <n v="4"/>
    <n v="96"/>
    <n v="2"/>
    <n v="96"/>
    <n v="41"/>
    <n v="4"/>
    <n v="18"/>
    <n v="2"/>
    <n v="13"/>
    <n v="9"/>
    <n v="0"/>
    <n v="0"/>
    <n v="0"/>
    <n v="0"/>
    <n v="0"/>
    <n v="0"/>
    <n v="0"/>
    <n v="0"/>
    <n v="1"/>
    <n v="0"/>
    <n v="0"/>
    <n v="0"/>
    <n v="0"/>
    <n v="0"/>
    <n v="0"/>
    <n v="0"/>
    <n v="0"/>
    <n v="0"/>
    <n v="0"/>
    <n v="1"/>
    <n v="1"/>
    <n v="48"/>
    <n v="1"/>
    <n v="84"/>
    <n v="572"/>
    <n v="325"/>
    <n v="67"/>
    <n v="11"/>
    <n v="3081"/>
    <n v="819"/>
    <n v="0"/>
    <n v="116"/>
    <n v="805"/>
    <n v="363"/>
    <n v="1618"/>
  </r>
  <r>
    <x v="3"/>
    <x v="21"/>
    <x v="150"/>
    <x v="2"/>
    <n v="56"/>
    <n v="0"/>
    <n v="0"/>
    <n v="2"/>
    <n v="1"/>
    <n v="34"/>
    <n v="3"/>
    <n v="3"/>
    <n v="0"/>
    <n v="1"/>
    <n v="1"/>
    <n v="0"/>
    <n v="0"/>
    <n v="103"/>
    <n v="70"/>
    <n v="7"/>
    <n v="9"/>
    <n v="0"/>
    <n v="775"/>
    <n v="402"/>
    <n v="54"/>
    <n v="103"/>
    <n v="4"/>
    <n v="442"/>
    <n v="221"/>
    <n v="4"/>
    <n v="95"/>
    <n v="3"/>
    <n v="97"/>
    <n v="41"/>
    <n v="15"/>
    <n v="8"/>
    <n v="2"/>
    <n v="13"/>
    <n v="9"/>
    <n v="0"/>
    <n v="0"/>
    <n v="0"/>
    <n v="0"/>
    <n v="0"/>
    <n v="0"/>
    <n v="0"/>
    <n v="0"/>
    <n v="1"/>
    <n v="0"/>
    <n v="0"/>
    <n v="0"/>
    <n v="0"/>
    <n v="0"/>
    <n v="0"/>
    <n v="0"/>
    <n v="0"/>
    <n v="0"/>
    <n v="0"/>
    <n v="0"/>
    <n v="1"/>
    <n v="48"/>
    <n v="1"/>
    <n v="83"/>
    <n v="573"/>
    <n v="327"/>
    <n v="67"/>
    <n v="11"/>
    <n v="3081"/>
    <n v="825"/>
    <n v="0"/>
    <n v="758"/>
    <n v="154"/>
    <n v="365"/>
    <n v="1625"/>
  </r>
  <r>
    <x v="3"/>
    <x v="25"/>
    <x v="151"/>
    <x v="0"/>
    <n v="22"/>
    <n v="2"/>
    <n v="1"/>
    <n v="0"/>
    <n v="0"/>
    <n v="11"/>
    <n v="0"/>
    <n v="5"/>
    <n v="0"/>
    <n v="0"/>
    <n v="0"/>
    <n v="0"/>
    <n v="0"/>
    <n v="98"/>
    <n v="59"/>
    <n v="6"/>
    <n v="13"/>
    <n v="5"/>
    <n v="319"/>
    <n v="139"/>
    <n v="2"/>
    <n v="55"/>
    <n v="32"/>
    <n v="286"/>
    <n v="115"/>
    <n v="0"/>
    <n v="82"/>
    <n v="28"/>
    <n v="32"/>
    <n v="12"/>
    <n v="0"/>
    <n v="3"/>
    <n v="8"/>
    <n v="5"/>
    <n v="3"/>
    <n v="1"/>
    <n v="0"/>
    <n v="0"/>
    <n v="0"/>
    <n v="0"/>
    <n v="1"/>
    <n v="0"/>
    <n v="0"/>
    <n v="0"/>
    <n v="0"/>
    <n v="0"/>
    <n v="0"/>
    <n v="0"/>
    <n v="0"/>
    <n v="0"/>
    <n v="0"/>
    <n v="0"/>
    <n v="0"/>
    <n v="0"/>
    <n v="1"/>
    <n v="0"/>
    <n v="17"/>
    <n v="0"/>
    <n v="69"/>
    <n v="211"/>
    <n v="172"/>
    <n v="19"/>
    <n v="4"/>
    <n v="1682"/>
    <n v="327"/>
    <n v="0"/>
    <n v="2"/>
    <n v="96"/>
    <n v="835"/>
    <n v="661"/>
  </r>
  <r>
    <x v="3"/>
    <x v="25"/>
    <x v="151"/>
    <x v="1"/>
    <n v="23"/>
    <n v="2"/>
    <n v="1"/>
    <n v="0"/>
    <n v="0"/>
    <n v="11"/>
    <n v="0"/>
    <n v="6"/>
    <n v="0"/>
    <n v="0"/>
    <n v="0"/>
    <n v="0"/>
    <n v="0"/>
    <n v="98"/>
    <n v="59"/>
    <n v="6"/>
    <n v="13"/>
    <n v="5"/>
    <n v="317"/>
    <n v="141"/>
    <n v="2"/>
    <n v="55"/>
    <n v="32"/>
    <n v="287"/>
    <n v="117"/>
    <n v="0"/>
    <n v="81"/>
    <n v="29"/>
    <n v="32"/>
    <n v="12"/>
    <n v="0"/>
    <n v="3"/>
    <n v="8"/>
    <n v="5"/>
    <n v="3"/>
    <n v="1"/>
    <n v="0"/>
    <n v="0"/>
    <n v="0"/>
    <n v="0"/>
    <n v="1"/>
    <n v="0"/>
    <n v="0"/>
    <n v="0"/>
    <n v="0"/>
    <n v="0"/>
    <n v="0"/>
    <n v="0"/>
    <n v="0"/>
    <n v="0"/>
    <n v="0"/>
    <n v="0"/>
    <n v="0"/>
    <n v="0"/>
    <n v="1"/>
    <n v="0"/>
    <n v="17"/>
    <n v="0"/>
    <n v="69"/>
    <n v="212"/>
    <n v="173"/>
    <n v="19"/>
    <n v="4"/>
    <n v="1682"/>
    <n v="336"/>
    <n v="0"/>
    <n v="2"/>
    <n v="95"/>
    <n v="837"/>
    <n v="666"/>
  </r>
  <r>
    <x v="3"/>
    <x v="25"/>
    <x v="151"/>
    <x v="2"/>
    <n v="23"/>
    <n v="2"/>
    <n v="1"/>
    <n v="0"/>
    <n v="0"/>
    <n v="11"/>
    <n v="0"/>
    <n v="6"/>
    <n v="0"/>
    <n v="0"/>
    <n v="0"/>
    <n v="0"/>
    <n v="0"/>
    <n v="97"/>
    <n v="59"/>
    <n v="6"/>
    <n v="12"/>
    <n v="5"/>
    <n v="316"/>
    <n v="141"/>
    <n v="2"/>
    <n v="54"/>
    <n v="32"/>
    <n v="288"/>
    <n v="118"/>
    <n v="0"/>
    <n v="81"/>
    <n v="30"/>
    <n v="32"/>
    <n v="12"/>
    <n v="0"/>
    <n v="3"/>
    <n v="8"/>
    <n v="5"/>
    <n v="4"/>
    <n v="1"/>
    <n v="0"/>
    <n v="0"/>
    <n v="0"/>
    <n v="0"/>
    <n v="1"/>
    <n v="0"/>
    <n v="0"/>
    <n v="0"/>
    <n v="0"/>
    <n v="0"/>
    <n v="0"/>
    <n v="0"/>
    <n v="0"/>
    <n v="0"/>
    <n v="0"/>
    <n v="0"/>
    <n v="0"/>
    <n v="0"/>
    <n v="1"/>
    <n v="0"/>
    <n v="17"/>
    <n v="0"/>
    <n v="69"/>
    <n v="212"/>
    <n v="174"/>
    <n v="19"/>
    <n v="4"/>
    <n v="1678"/>
    <n v="338"/>
    <n v="0"/>
    <n v="2"/>
    <n v="96"/>
    <n v="836"/>
    <n v="665"/>
  </r>
  <r>
    <x v="3"/>
    <x v="18"/>
    <x v="152"/>
    <x v="0"/>
    <n v="112"/>
    <n v="0"/>
    <n v="0"/>
    <n v="6"/>
    <n v="5"/>
    <n v="62"/>
    <n v="23"/>
    <n v="3"/>
    <n v="1"/>
    <n v="48"/>
    <n v="38"/>
    <n v="4"/>
    <n v="0"/>
    <n v="223"/>
    <n v="121"/>
    <n v="61"/>
    <n v="1"/>
    <n v="3"/>
    <n v="1413"/>
    <n v="562"/>
    <n v="392"/>
    <n v="30"/>
    <n v="52"/>
    <n v="1094"/>
    <n v="394"/>
    <n v="406"/>
    <n v="6"/>
    <n v="42"/>
    <n v="123"/>
    <n v="48"/>
    <n v="6"/>
    <n v="8"/>
    <n v="20"/>
    <n v="25"/>
    <n v="19"/>
    <n v="1"/>
    <n v="0"/>
    <n v="0"/>
    <n v="0"/>
    <n v="0"/>
    <n v="0"/>
    <n v="0"/>
    <n v="0"/>
    <n v="0"/>
    <n v="0"/>
    <n v="0"/>
    <n v="0"/>
    <n v="0"/>
    <n v="0"/>
    <n v="0"/>
    <n v="0"/>
    <n v="0"/>
    <n v="0"/>
    <n v="0"/>
    <n v="0"/>
    <n v="6"/>
    <n v="80"/>
    <n v="44"/>
    <n v="149"/>
    <n v="867"/>
    <n v="608"/>
    <n v="84"/>
    <n v="24"/>
    <n v="6086"/>
    <n v="1234"/>
    <n v="0"/>
    <n v="475"/>
    <n v="157"/>
    <n v="2702"/>
    <n v="2484"/>
  </r>
  <r>
    <x v="3"/>
    <x v="18"/>
    <x v="152"/>
    <x v="1"/>
    <n v="112"/>
    <n v="0"/>
    <n v="0"/>
    <n v="6"/>
    <n v="5"/>
    <n v="64"/>
    <n v="22"/>
    <n v="3"/>
    <n v="1"/>
    <n v="47"/>
    <n v="37"/>
    <n v="4"/>
    <n v="0"/>
    <n v="223"/>
    <n v="121"/>
    <n v="61"/>
    <n v="1"/>
    <n v="3"/>
    <n v="1408"/>
    <n v="564"/>
    <n v="389"/>
    <n v="30"/>
    <n v="51"/>
    <n v="1095"/>
    <n v="395"/>
    <n v="404"/>
    <n v="6"/>
    <n v="44"/>
    <n v="123"/>
    <n v="48"/>
    <n v="6"/>
    <n v="8"/>
    <n v="20"/>
    <n v="25"/>
    <n v="19"/>
    <n v="1"/>
    <n v="0"/>
    <n v="0"/>
    <n v="0"/>
    <n v="0"/>
    <n v="0"/>
    <n v="0"/>
    <n v="0"/>
    <n v="0"/>
    <n v="0"/>
    <n v="0"/>
    <n v="0"/>
    <n v="0"/>
    <n v="0"/>
    <n v="0"/>
    <n v="0"/>
    <n v="0"/>
    <n v="0"/>
    <n v="0"/>
    <n v="0"/>
    <n v="6"/>
    <n v="81"/>
    <n v="43"/>
    <n v="149"/>
    <n v="868"/>
    <n v="607"/>
    <n v="84"/>
    <n v="24"/>
    <n v="6075"/>
    <n v="1246"/>
    <n v="0"/>
    <n v="476"/>
    <n v="156"/>
    <n v="2693"/>
    <n v="2491"/>
  </r>
  <r>
    <x v="3"/>
    <x v="18"/>
    <x v="152"/>
    <x v="2"/>
    <n v="111"/>
    <n v="0"/>
    <n v="0"/>
    <n v="6"/>
    <n v="5"/>
    <n v="64"/>
    <n v="22"/>
    <n v="3"/>
    <n v="1"/>
    <n v="47"/>
    <n v="37"/>
    <n v="4"/>
    <n v="0"/>
    <n v="226"/>
    <n v="122"/>
    <n v="60"/>
    <n v="1"/>
    <n v="3"/>
    <n v="1409"/>
    <n v="566"/>
    <n v="384"/>
    <n v="33"/>
    <n v="54"/>
    <n v="1092"/>
    <n v="398"/>
    <n v="404"/>
    <n v="6"/>
    <n v="45"/>
    <n v="122"/>
    <n v="48"/>
    <n v="6"/>
    <n v="8"/>
    <n v="20"/>
    <n v="25"/>
    <n v="19"/>
    <n v="1"/>
    <n v="0"/>
    <n v="0"/>
    <n v="0"/>
    <n v="0"/>
    <n v="0"/>
    <n v="0"/>
    <n v="0"/>
    <n v="0"/>
    <n v="0"/>
    <n v="0"/>
    <n v="0"/>
    <n v="0"/>
    <n v="0"/>
    <n v="0"/>
    <n v="0"/>
    <n v="0"/>
    <n v="0"/>
    <n v="0"/>
    <n v="0"/>
    <n v="6"/>
    <n v="80"/>
    <n v="43"/>
    <n v="153"/>
    <n v="869"/>
    <n v="604"/>
    <n v="84"/>
    <n v="24"/>
    <n v="6076"/>
    <n v="1257"/>
    <n v="0"/>
    <n v="481"/>
    <n v="158"/>
    <n v="2691"/>
    <n v="2495"/>
  </r>
  <r>
    <x v="3"/>
    <x v="18"/>
    <x v="152"/>
    <x v="2"/>
    <m/>
    <m/>
    <m/>
    <m/>
    <m/>
    <m/>
    <m/>
    <m/>
    <m/>
    <m/>
    <m/>
    <m/>
    <m/>
    <m/>
    <m/>
    <m/>
    <m/>
    <m/>
    <n v="1"/>
    <m/>
    <m/>
    <m/>
    <n v="1"/>
    <m/>
    <m/>
    <m/>
    <m/>
    <m/>
    <m/>
    <m/>
    <m/>
    <m/>
    <m/>
    <m/>
    <m/>
    <m/>
    <m/>
    <m/>
    <m/>
    <m/>
    <m/>
    <m/>
    <m/>
    <m/>
    <m/>
    <m/>
    <m/>
    <m/>
    <m/>
    <m/>
    <m/>
    <m/>
    <m/>
    <m/>
    <m/>
    <m/>
    <m/>
    <m/>
    <m/>
    <m/>
    <m/>
    <m/>
    <m/>
    <m/>
    <m/>
    <m/>
    <m/>
    <m/>
    <m/>
    <m/>
  </r>
  <r>
    <x v="3"/>
    <x v="18"/>
    <x v="152"/>
    <x v="2"/>
    <m/>
    <m/>
    <m/>
    <m/>
    <m/>
    <m/>
    <m/>
    <m/>
    <m/>
    <m/>
    <m/>
    <m/>
    <m/>
    <m/>
    <m/>
    <m/>
    <m/>
    <m/>
    <n v="1"/>
    <m/>
    <m/>
    <m/>
    <n v="1"/>
    <m/>
    <m/>
    <m/>
    <m/>
    <m/>
    <m/>
    <m/>
    <m/>
    <m/>
    <m/>
    <m/>
    <m/>
    <m/>
    <m/>
    <m/>
    <m/>
    <m/>
    <m/>
    <m/>
    <m/>
    <m/>
    <m/>
    <m/>
    <m/>
    <m/>
    <m/>
    <m/>
    <m/>
    <m/>
    <m/>
    <m/>
    <m/>
    <m/>
    <m/>
    <m/>
    <m/>
    <m/>
    <m/>
    <m/>
    <m/>
    <n v="1"/>
    <m/>
    <m/>
    <m/>
    <m/>
    <n v="1"/>
    <m/>
  </r>
  <r>
    <x v="3"/>
    <x v="26"/>
    <x v="153"/>
    <x v="0"/>
    <n v="222"/>
    <n v="7"/>
    <n v="7"/>
    <n v="0"/>
    <n v="0"/>
    <n v="133"/>
    <n v="8"/>
    <n v="29"/>
    <n v="4"/>
    <n v="2"/>
    <n v="2"/>
    <n v="0"/>
    <n v="0"/>
    <n v="668"/>
    <n v="504"/>
    <n v="79"/>
    <n v="9"/>
    <n v="5"/>
    <n v="2521"/>
    <n v="1225"/>
    <n v="46"/>
    <n v="440"/>
    <n v="101"/>
    <n v="2108"/>
    <n v="932"/>
    <n v="17"/>
    <n v="505"/>
    <n v="129"/>
    <n v="288"/>
    <n v="99"/>
    <n v="2"/>
    <n v="26"/>
    <n v="53"/>
    <n v="77"/>
    <n v="51"/>
    <n v="8"/>
    <n v="5"/>
    <n v="0"/>
    <n v="0"/>
    <n v="0"/>
    <n v="0"/>
    <n v="0"/>
    <n v="0"/>
    <n v="0"/>
    <n v="0"/>
    <n v="0"/>
    <n v="0"/>
    <n v="0"/>
    <n v="0"/>
    <n v="0"/>
    <n v="0"/>
    <n v="0"/>
    <n v="0"/>
    <n v="0"/>
    <n v="7"/>
    <n v="0"/>
    <n v="177"/>
    <n v="2"/>
    <n v="564"/>
    <n v="1824"/>
    <n v="1395"/>
    <n v="184"/>
    <n v="63"/>
    <n v="10730"/>
    <n v="2670"/>
    <n v="0"/>
    <n v="72"/>
    <n v="706"/>
    <n v="4185"/>
    <n v="5303"/>
  </r>
  <r>
    <x v="3"/>
    <x v="26"/>
    <x v="153"/>
    <x v="1"/>
    <n v="221"/>
    <n v="7"/>
    <n v="7"/>
    <n v="0"/>
    <n v="0"/>
    <n v="135"/>
    <n v="8"/>
    <n v="29"/>
    <n v="3"/>
    <n v="2"/>
    <n v="2"/>
    <n v="0"/>
    <n v="0"/>
    <n v="667"/>
    <n v="504"/>
    <n v="79"/>
    <n v="9"/>
    <n v="4"/>
    <n v="2523"/>
    <n v="1229"/>
    <n v="46"/>
    <n v="439"/>
    <n v="104"/>
    <n v="2108"/>
    <n v="939"/>
    <n v="17"/>
    <n v="502"/>
    <n v="133"/>
    <n v="288"/>
    <n v="100"/>
    <n v="2"/>
    <n v="26"/>
    <n v="54"/>
    <n v="77"/>
    <n v="52"/>
    <n v="8"/>
    <n v="5"/>
    <n v="0"/>
    <n v="0"/>
    <n v="0"/>
    <n v="0"/>
    <n v="0"/>
    <n v="0"/>
    <n v="0"/>
    <n v="0"/>
    <n v="0"/>
    <n v="0"/>
    <n v="0"/>
    <n v="0"/>
    <n v="0"/>
    <n v="0"/>
    <n v="0"/>
    <n v="0"/>
    <n v="0"/>
    <n v="7"/>
    <n v="0"/>
    <n v="177"/>
    <n v="2"/>
    <n v="564"/>
    <n v="1830"/>
    <n v="1395"/>
    <n v="185"/>
    <n v="63"/>
    <n v="10731"/>
    <n v="2709"/>
    <n v="0"/>
    <n v="73"/>
    <n v="708"/>
    <n v="4178"/>
    <n v="5313"/>
  </r>
  <r>
    <x v="3"/>
    <x v="26"/>
    <x v="153"/>
    <x v="2"/>
    <n v="222"/>
    <n v="7"/>
    <n v="7"/>
    <n v="0"/>
    <n v="0"/>
    <n v="135"/>
    <n v="8"/>
    <n v="29"/>
    <n v="3"/>
    <n v="2"/>
    <n v="2"/>
    <n v="0"/>
    <n v="0"/>
    <n v="669"/>
    <n v="505"/>
    <n v="79"/>
    <n v="9"/>
    <n v="4"/>
    <n v="2529"/>
    <n v="1240"/>
    <n v="47"/>
    <n v="437"/>
    <n v="103"/>
    <n v="2105"/>
    <n v="944"/>
    <n v="16"/>
    <n v="500"/>
    <n v="133"/>
    <n v="288"/>
    <n v="100"/>
    <n v="2"/>
    <n v="26"/>
    <n v="54"/>
    <n v="76"/>
    <n v="51"/>
    <n v="8"/>
    <n v="5"/>
    <n v="0"/>
    <n v="0"/>
    <n v="0"/>
    <n v="0"/>
    <n v="0"/>
    <n v="0"/>
    <n v="0"/>
    <n v="0"/>
    <n v="0"/>
    <n v="0"/>
    <n v="0"/>
    <n v="0"/>
    <n v="0"/>
    <n v="0"/>
    <n v="0"/>
    <n v="0"/>
    <n v="0"/>
    <n v="7"/>
    <n v="0"/>
    <n v="178"/>
    <n v="2"/>
    <n v="566"/>
    <n v="1840"/>
    <n v="1395"/>
    <n v="186"/>
    <n v="62"/>
    <n v="10716"/>
    <n v="2737"/>
    <n v="0"/>
    <n v="72"/>
    <n v="706"/>
    <n v="4167"/>
    <n v="5321"/>
  </r>
  <r>
    <x v="3"/>
    <x v="26"/>
    <x v="153"/>
    <x v="2"/>
    <m/>
    <m/>
    <m/>
    <m/>
    <m/>
    <m/>
    <m/>
    <m/>
    <m/>
    <m/>
    <m/>
    <m/>
    <m/>
    <m/>
    <m/>
    <m/>
    <m/>
    <m/>
    <n v="1"/>
    <m/>
    <m/>
    <m/>
    <n v="1"/>
    <m/>
    <m/>
    <m/>
    <m/>
    <m/>
    <m/>
    <m/>
    <m/>
    <m/>
    <m/>
    <m/>
    <m/>
    <m/>
    <m/>
    <m/>
    <m/>
    <m/>
    <m/>
    <m/>
    <m/>
    <m/>
    <m/>
    <m/>
    <m/>
    <m/>
    <m/>
    <m/>
    <m/>
    <m/>
    <m/>
    <m/>
    <m/>
    <m/>
    <m/>
    <m/>
    <m/>
    <m/>
    <m/>
    <m/>
    <m/>
    <m/>
    <m/>
    <m/>
    <m/>
    <m/>
    <m/>
    <m/>
  </r>
  <r>
    <x v="3"/>
    <x v="24"/>
    <x v="154"/>
    <x v="0"/>
    <n v="99"/>
    <n v="2"/>
    <n v="2"/>
    <n v="1"/>
    <n v="1"/>
    <n v="63"/>
    <n v="7"/>
    <n v="4"/>
    <n v="1"/>
    <n v="13"/>
    <n v="10"/>
    <n v="1"/>
    <n v="0"/>
    <n v="464"/>
    <n v="348"/>
    <n v="32"/>
    <n v="7"/>
    <n v="1"/>
    <n v="1260"/>
    <n v="668"/>
    <n v="122"/>
    <n v="72"/>
    <n v="29"/>
    <n v="667"/>
    <n v="340"/>
    <n v="51"/>
    <n v="62"/>
    <n v="16"/>
    <n v="205"/>
    <n v="84"/>
    <n v="14"/>
    <n v="24"/>
    <n v="10"/>
    <n v="42"/>
    <n v="23"/>
    <n v="4"/>
    <n v="2"/>
    <n v="0"/>
    <n v="0"/>
    <n v="0"/>
    <n v="0"/>
    <n v="0"/>
    <n v="0"/>
    <n v="0"/>
    <n v="0"/>
    <n v="0"/>
    <n v="0"/>
    <n v="0"/>
    <n v="0"/>
    <n v="0"/>
    <n v="0"/>
    <n v="0"/>
    <n v="0"/>
    <n v="0"/>
    <n v="2"/>
    <n v="1"/>
    <n v="82"/>
    <n v="12"/>
    <n v="418"/>
    <n v="992"/>
    <n v="516"/>
    <n v="140"/>
    <n v="34"/>
    <n v="4653"/>
    <n v="1276"/>
    <n v="0"/>
    <n v="118"/>
    <n v="613"/>
    <n v="1025"/>
    <n v="2580"/>
  </r>
  <r>
    <x v="3"/>
    <x v="24"/>
    <x v="154"/>
    <x v="1"/>
    <n v="99"/>
    <n v="2"/>
    <n v="2"/>
    <n v="1"/>
    <n v="1"/>
    <n v="63"/>
    <n v="7"/>
    <n v="4"/>
    <n v="1"/>
    <n v="13"/>
    <n v="11"/>
    <n v="1"/>
    <n v="0"/>
    <n v="465"/>
    <n v="349"/>
    <n v="32"/>
    <n v="7"/>
    <n v="1"/>
    <n v="1264"/>
    <n v="674"/>
    <n v="121"/>
    <n v="72"/>
    <n v="28"/>
    <n v="669"/>
    <n v="343"/>
    <n v="51"/>
    <n v="63"/>
    <n v="15"/>
    <n v="204"/>
    <n v="84"/>
    <n v="14"/>
    <n v="24"/>
    <n v="10"/>
    <n v="42"/>
    <n v="23"/>
    <n v="4"/>
    <n v="2"/>
    <n v="0"/>
    <n v="0"/>
    <n v="0"/>
    <n v="0"/>
    <n v="0"/>
    <n v="0"/>
    <n v="0"/>
    <n v="0"/>
    <n v="0"/>
    <n v="0"/>
    <n v="0"/>
    <n v="0"/>
    <n v="0"/>
    <n v="0"/>
    <n v="0"/>
    <n v="0"/>
    <n v="0"/>
    <n v="2"/>
    <n v="1"/>
    <n v="82"/>
    <n v="12"/>
    <n v="419"/>
    <n v="995"/>
    <n v="518"/>
    <n v="139"/>
    <n v="34"/>
    <n v="4666"/>
    <n v="1294"/>
    <n v="0"/>
    <n v="119"/>
    <n v="624"/>
    <n v="1027"/>
    <n v="2585"/>
  </r>
  <r>
    <x v="3"/>
    <x v="24"/>
    <x v="154"/>
    <x v="2"/>
    <n v="98"/>
    <n v="2"/>
    <n v="2"/>
    <n v="1"/>
    <n v="1"/>
    <n v="63"/>
    <n v="7"/>
    <n v="4"/>
    <n v="1"/>
    <n v="13"/>
    <n v="11"/>
    <n v="1"/>
    <n v="0"/>
    <n v="464"/>
    <n v="348"/>
    <n v="32"/>
    <n v="7"/>
    <n v="1"/>
    <n v="1266"/>
    <n v="678"/>
    <n v="120"/>
    <n v="74"/>
    <n v="26"/>
    <n v="668"/>
    <n v="343"/>
    <n v="50"/>
    <n v="63"/>
    <n v="16"/>
    <n v="207"/>
    <n v="85"/>
    <n v="14"/>
    <n v="25"/>
    <n v="10"/>
    <n v="42"/>
    <n v="23"/>
    <n v="4"/>
    <n v="2"/>
    <n v="0"/>
    <n v="0"/>
    <n v="0"/>
    <n v="0"/>
    <n v="0"/>
    <n v="0"/>
    <n v="0"/>
    <n v="0"/>
    <n v="0"/>
    <n v="0"/>
    <n v="0"/>
    <n v="0"/>
    <n v="0"/>
    <n v="0"/>
    <n v="0"/>
    <n v="0"/>
    <n v="0"/>
    <n v="2"/>
    <n v="1"/>
    <n v="81"/>
    <n v="12"/>
    <n v="418"/>
    <n v="1002"/>
    <n v="517"/>
    <n v="141"/>
    <n v="34"/>
    <n v="4671"/>
    <n v="1306"/>
    <n v="0"/>
    <n v="118"/>
    <n v="635"/>
    <n v="1026"/>
    <n v="2590"/>
  </r>
  <r>
    <x v="3"/>
    <x v="20"/>
    <x v="155"/>
    <x v="0"/>
    <n v="32"/>
    <n v="1"/>
    <n v="1"/>
    <n v="0"/>
    <n v="0"/>
    <n v="25"/>
    <n v="1"/>
    <n v="0"/>
    <n v="2"/>
    <n v="2"/>
    <n v="1"/>
    <n v="0"/>
    <n v="0"/>
    <n v="120"/>
    <n v="90"/>
    <n v="3"/>
    <n v="1"/>
    <n v="2"/>
    <n v="937"/>
    <n v="583"/>
    <n v="34"/>
    <n v="27"/>
    <n v="26"/>
    <n v="275"/>
    <n v="159"/>
    <n v="8"/>
    <n v="2"/>
    <n v="30"/>
    <n v="147"/>
    <n v="58"/>
    <n v="7"/>
    <n v="8"/>
    <n v="14"/>
    <n v="18"/>
    <n v="11"/>
    <n v="1"/>
    <n v="1"/>
    <n v="1"/>
    <n v="0"/>
    <n v="0"/>
    <n v="0"/>
    <n v="0"/>
    <n v="0"/>
    <n v="0"/>
    <n v="0"/>
    <n v="0"/>
    <n v="0"/>
    <n v="0"/>
    <n v="0"/>
    <n v="0"/>
    <n v="0"/>
    <n v="0"/>
    <n v="0"/>
    <n v="0"/>
    <n v="1"/>
    <n v="0"/>
    <n v="29"/>
    <n v="1"/>
    <n v="110"/>
    <n v="812"/>
    <n v="225"/>
    <n v="101"/>
    <n v="15"/>
    <n v="2500"/>
    <n v="809"/>
    <n v="0"/>
    <n v="26"/>
    <n v="41"/>
    <n v="667"/>
    <n v="1571"/>
  </r>
  <r>
    <x v="3"/>
    <x v="20"/>
    <x v="155"/>
    <x v="1"/>
    <n v="32"/>
    <n v="1"/>
    <n v="1"/>
    <n v="0"/>
    <n v="0"/>
    <n v="25"/>
    <n v="1"/>
    <n v="0"/>
    <n v="2"/>
    <n v="2"/>
    <n v="1"/>
    <n v="0"/>
    <n v="0"/>
    <n v="120"/>
    <n v="90"/>
    <n v="3"/>
    <n v="1"/>
    <n v="2"/>
    <n v="939"/>
    <n v="589"/>
    <n v="34"/>
    <n v="27"/>
    <n v="26"/>
    <n v="274"/>
    <n v="158"/>
    <n v="8"/>
    <n v="2"/>
    <n v="30"/>
    <n v="148"/>
    <n v="59"/>
    <n v="8"/>
    <n v="7"/>
    <n v="15"/>
    <n v="18"/>
    <n v="11"/>
    <n v="1"/>
    <n v="1"/>
    <n v="1"/>
    <n v="0"/>
    <n v="0"/>
    <n v="0"/>
    <n v="0"/>
    <n v="0"/>
    <n v="0"/>
    <n v="0"/>
    <n v="0"/>
    <n v="0"/>
    <n v="0"/>
    <n v="0"/>
    <n v="0"/>
    <n v="0"/>
    <n v="0"/>
    <n v="0"/>
    <n v="0"/>
    <n v="1"/>
    <n v="0"/>
    <n v="29"/>
    <n v="1"/>
    <n v="110"/>
    <n v="814"/>
    <n v="224"/>
    <n v="101"/>
    <n v="15"/>
    <n v="2515"/>
    <n v="817"/>
    <n v="0"/>
    <n v="27"/>
    <n v="40"/>
    <n v="680"/>
    <n v="1577"/>
  </r>
  <r>
    <x v="3"/>
    <x v="20"/>
    <x v="155"/>
    <x v="2"/>
    <n v="32"/>
    <n v="1"/>
    <n v="1"/>
    <n v="0"/>
    <n v="0"/>
    <n v="25"/>
    <n v="1"/>
    <n v="0"/>
    <n v="2"/>
    <n v="2"/>
    <n v="1"/>
    <n v="0"/>
    <n v="0"/>
    <n v="120"/>
    <n v="90"/>
    <n v="3"/>
    <n v="1"/>
    <n v="2"/>
    <n v="940"/>
    <n v="591"/>
    <n v="34"/>
    <n v="26"/>
    <n v="25"/>
    <n v="274"/>
    <n v="161"/>
    <n v="8"/>
    <n v="2"/>
    <n v="30"/>
    <n v="149"/>
    <n v="61"/>
    <n v="8"/>
    <n v="7"/>
    <n v="16"/>
    <n v="18"/>
    <n v="11"/>
    <n v="1"/>
    <n v="1"/>
    <n v="1"/>
    <n v="0"/>
    <n v="0"/>
    <n v="0"/>
    <n v="0"/>
    <n v="0"/>
    <n v="0"/>
    <n v="0"/>
    <n v="0"/>
    <n v="0"/>
    <n v="0"/>
    <n v="0"/>
    <n v="0"/>
    <n v="0"/>
    <n v="0"/>
    <n v="0"/>
    <n v="0"/>
    <n v="1"/>
    <n v="0"/>
    <n v="29"/>
    <n v="1"/>
    <n v="110"/>
    <n v="815"/>
    <n v="225"/>
    <n v="101"/>
    <n v="15"/>
    <n v="2526"/>
    <n v="833"/>
    <n v="0"/>
    <n v="27"/>
    <n v="40"/>
    <n v="683"/>
    <n v="1588"/>
  </r>
  <r>
    <x v="3"/>
    <x v="20"/>
    <x v="155"/>
    <x v="2"/>
    <m/>
    <m/>
    <m/>
    <m/>
    <m/>
    <m/>
    <m/>
    <m/>
    <m/>
    <m/>
    <m/>
    <m/>
    <m/>
    <m/>
    <m/>
    <m/>
    <m/>
    <m/>
    <m/>
    <m/>
    <m/>
    <m/>
    <m/>
    <n v="1"/>
    <m/>
    <m/>
    <m/>
    <n v="1"/>
    <m/>
    <m/>
    <m/>
    <m/>
    <m/>
    <m/>
    <m/>
    <m/>
    <m/>
    <m/>
    <m/>
    <m/>
    <m/>
    <m/>
    <m/>
    <m/>
    <m/>
    <m/>
    <m/>
    <m/>
    <m/>
    <m/>
    <m/>
    <m/>
    <m/>
    <m/>
    <m/>
    <m/>
    <m/>
    <m/>
    <m/>
    <m/>
    <m/>
    <m/>
    <m/>
    <n v="1"/>
    <m/>
    <m/>
    <m/>
    <m/>
    <n v="1"/>
    <m/>
  </r>
  <r>
    <x v="3"/>
    <x v="22"/>
    <x v="156"/>
    <x v="0"/>
    <n v="172"/>
    <n v="1"/>
    <n v="1"/>
    <n v="0"/>
    <n v="0"/>
    <n v="102"/>
    <n v="7"/>
    <n v="16"/>
    <n v="0"/>
    <n v="0"/>
    <n v="0"/>
    <n v="0"/>
    <n v="0"/>
    <n v="359"/>
    <n v="269"/>
    <n v="17"/>
    <n v="13"/>
    <n v="2"/>
    <n v="2194"/>
    <n v="1239"/>
    <n v="116"/>
    <n v="214"/>
    <n v="15"/>
    <n v="1206"/>
    <n v="626"/>
    <n v="15"/>
    <n v="214"/>
    <n v="26"/>
    <n v="322"/>
    <n v="128"/>
    <n v="1"/>
    <n v="81"/>
    <n v="2"/>
    <n v="39"/>
    <n v="28"/>
    <n v="1"/>
    <n v="2"/>
    <n v="0"/>
    <n v="0"/>
    <n v="0"/>
    <n v="0"/>
    <n v="0"/>
    <n v="0"/>
    <n v="0"/>
    <n v="0"/>
    <n v="0"/>
    <n v="0"/>
    <n v="0"/>
    <n v="0"/>
    <n v="0"/>
    <n v="0"/>
    <n v="0"/>
    <n v="0"/>
    <n v="0"/>
    <n v="1"/>
    <n v="0"/>
    <n v="141"/>
    <n v="0"/>
    <n v="322"/>
    <n v="1757"/>
    <n v="917"/>
    <n v="219"/>
    <n v="35"/>
    <n v="8827"/>
    <n v="2778"/>
    <n v="0"/>
    <n v="41"/>
    <n v="3250"/>
    <n v="153"/>
    <n v="4930"/>
  </r>
  <r>
    <x v="3"/>
    <x v="22"/>
    <x v="156"/>
    <x v="1"/>
    <n v="172"/>
    <n v="1"/>
    <n v="1"/>
    <n v="0"/>
    <n v="0"/>
    <n v="102"/>
    <n v="7"/>
    <n v="16"/>
    <n v="0"/>
    <n v="0"/>
    <n v="0"/>
    <n v="0"/>
    <n v="0"/>
    <n v="361"/>
    <n v="270"/>
    <n v="18"/>
    <n v="13"/>
    <n v="2"/>
    <n v="2189"/>
    <n v="1251"/>
    <n v="115"/>
    <n v="213"/>
    <n v="14"/>
    <n v="1210"/>
    <n v="638"/>
    <n v="16"/>
    <n v="218"/>
    <n v="25"/>
    <n v="325"/>
    <n v="131"/>
    <n v="3"/>
    <n v="79"/>
    <n v="1"/>
    <n v="41"/>
    <n v="28"/>
    <n v="1"/>
    <n v="2"/>
    <n v="0"/>
    <n v="0"/>
    <n v="0"/>
    <n v="0"/>
    <n v="0"/>
    <n v="0"/>
    <n v="0"/>
    <n v="0"/>
    <n v="0"/>
    <n v="0"/>
    <n v="0"/>
    <n v="0"/>
    <n v="0"/>
    <n v="0"/>
    <n v="0"/>
    <n v="0"/>
    <n v="0"/>
    <n v="1"/>
    <n v="0"/>
    <n v="141"/>
    <n v="0"/>
    <n v="322"/>
    <n v="1758"/>
    <n v="916"/>
    <n v="223"/>
    <n v="38"/>
    <n v="8832"/>
    <n v="2825"/>
    <n v="0"/>
    <n v="44"/>
    <n v="3238"/>
    <n v="148"/>
    <n v="4952"/>
  </r>
  <r>
    <x v="3"/>
    <x v="22"/>
    <x v="156"/>
    <x v="2"/>
    <n v="172"/>
    <n v="1"/>
    <n v="1"/>
    <n v="0"/>
    <n v="0"/>
    <n v="103"/>
    <n v="7"/>
    <n v="15"/>
    <n v="0"/>
    <n v="0"/>
    <n v="0"/>
    <n v="0"/>
    <n v="0"/>
    <n v="365"/>
    <n v="272"/>
    <n v="17"/>
    <n v="13"/>
    <n v="5"/>
    <n v="2188"/>
    <n v="1260"/>
    <n v="113"/>
    <n v="210"/>
    <n v="15"/>
    <n v="1225"/>
    <n v="644"/>
    <n v="15"/>
    <n v="217"/>
    <n v="33"/>
    <n v="324"/>
    <n v="131"/>
    <n v="3"/>
    <n v="79"/>
    <n v="1"/>
    <n v="41"/>
    <n v="28"/>
    <n v="1"/>
    <n v="2"/>
    <n v="0"/>
    <n v="0"/>
    <n v="0"/>
    <n v="0"/>
    <n v="0"/>
    <n v="0"/>
    <n v="0"/>
    <n v="0"/>
    <n v="0"/>
    <n v="0"/>
    <n v="0"/>
    <n v="0"/>
    <n v="0"/>
    <n v="0"/>
    <n v="0"/>
    <n v="0"/>
    <n v="0"/>
    <n v="1"/>
    <n v="0"/>
    <n v="142"/>
    <n v="0"/>
    <n v="324"/>
    <n v="1765"/>
    <n v="920"/>
    <n v="222"/>
    <n v="38"/>
    <n v="8900"/>
    <n v="2858"/>
    <n v="0"/>
    <n v="43"/>
    <n v="3227"/>
    <n v="207"/>
    <n v="4976"/>
  </r>
  <r>
    <x v="3"/>
    <x v="25"/>
    <x v="157"/>
    <x v="0"/>
    <n v="163"/>
    <n v="8"/>
    <n v="8"/>
    <n v="1"/>
    <n v="1"/>
    <n v="106"/>
    <n v="4"/>
    <n v="12"/>
    <n v="6"/>
    <n v="2"/>
    <n v="2"/>
    <n v="0"/>
    <n v="0"/>
    <n v="612"/>
    <n v="444"/>
    <n v="23"/>
    <n v="51"/>
    <n v="10"/>
    <n v="1909"/>
    <n v="1038"/>
    <n v="17"/>
    <n v="272"/>
    <n v="75"/>
    <n v="1033"/>
    <n v="525"/>
    <n v="9"/>
    <n v="50"/>
    <n v="183"/>
    <n v="239"/>
    <n v="108"/>
    <n v="5"/>
    <n v="8"/>
    <n v="36"/>
    <n v="83"/>
    <n v="60"/>
    <n v="3"/>
    <n v="4"/>
    <n v="2"/>
    <n v="0"/>
    <n v="0"/>
    <n v="0"/>
    <n v="0"/>
    <n v="0"/>
    <n v="0"/>
    <n v="0"/>
    <n v="0"/>
    <n v="0"/>
    <n v="0"/>
    <n v="0"/>
    <n v="0"/>
    <n v="0"/>
    <n v="0"/>
    <n v="0"/>
    <n v="0"/>
    <n v="8"/>
    <n v="1"/>
    <n v="136"/>
    <n v="2"/>
    <n v="512"/>
    <n v="1468"/>
    <n v="747"/>
    <n v="180"/>
    <n v="72"/>
    <n v="6528"/>
    <n v="1822"/>
    <n v="0"/>
    <n v="49"/>
    <n v="138"/>
    <n v="2573"/>
    <n v="3436"/>
  </r>
  <r>
    <x v="3"/>
    <x v="25"/>
    <x v="157"/>
    <x v="1"/>
    <n v="163"/>
    <n v="8"/>
    <n v="8"/>
    <n v="1"/>
    <n v="1"/>
    <n v="107"/>
    <n v="4"/>
    <n v="12"/>
    <n v="6"/>
    <n v="2"/>
    <n v="2"/>
    <n v="0"/>
    <n v="0"/>
    <n v="615"/>
    <n v="446"/>
    <n v="23"/>
    <n v="51"/>
    <n v="11"/>
    <n v="1912"/>
    <n v="1048"/>
    <n v="17"/>
    <n v="270"/>
    <n v="74"/>
    <n v="1034"/>
    <n v="527"/>
    <n v="9"/>
    <n v="50"/>
    <n v="184"/>
    <n v="239"/>
    <n v="108"/>
    <n v="5"/>
    <n v="8"/>
    <n v="36"/>
    <n v="82"/>
    <n v="61"/>
    <n v="3"/>
    <n v="4"/>
    <n v="2"/>
    <n v="0"/>
    <n v="0"/>
    <n v="0"/>
    <n v="0"/>
    <n v="0"/>
    <n v="0"/>
    <n v="0"/>
    <n v="0"/>
    <n v="0"/>
    <n v="0"/>
    <n v="0"/>
    <n v="0"/>
    <n v="0"/>
    <n v="0"/>
    <n v="0"/>
    <n v="0"/>
    <n v="8"/>
    <n v="1"/>
    <n v="137"/>
    <n v="2"/>
    <n v="514"/>
    <n v="1474"/>
    <n v="747"/>
    <n v="181"/>
    <n v="71"/>
    <n v="6546"/>
    <n v="1842"/>
    <n v="0"/>
    <n v="49"/>
    <n v="138"/>
    <n v="2589"/>
    <n v="3440"/>
  </r>
  <r>
    <x v="3"/>
    <x v="25"/>
    <x v="157"/>
    <x v="2"/>
    <n v="164"/>
    <n v="8"/>
    <n v="8"/>
    <n v="1"/>
    <n v="1"/>
    <n v="108"/>
    <n v="4"/>
    <n v="12"/>
    <n v="7"/>
    <n v="2"/>
    <n v="2"/>
    <n v="0"/>
    <n v="0"/>
    <n v="615"/>
    <n v="448"/>
    <n v="23"/>
    <n v="51"/>
    <n v="11"/>
    <n v="1909"/>
    <n v="1050"/>
    <n v="17"/>
    <n v="266"/>
    <n v="75"/>
    <n v="1036"/>
    <n v="530"/>
    <n v="9"/>
    <n v="51"/>
    <n v="184"/>
    <n v="241"/>
    <n v="110"/>
    <n v="5"/>
    <n v="8"/>
    <n v="36"/>
    <n v="82"/>
    <n v="61"/>
    <n v="3"/>
    <n v="4"/>
    <n v="2"/>
    <n v="0"/>
    <n v="0"/>
    <n v="0"/>
    <n v="0"/>
    <n v="0"/>
    <n v="0"/>
    <n v="0"/>
    <n v="0"/>
    <n v="0"/>
    <n v="0"/>
    <n v="0"/>
    <n v="0"/>
    <n v="0"/>
    <n v="0"/>
    <n v="0"/>
    <n v="0"/>
    <n v="8"/>
    <n v="1"/>
    <n v="138"/>
    <n v="2"/>
    <n v="515"/>
    <n v="1473"/>
    <n v="748"/>
    <n v="184"/>
    <n v="71"/>
    <n v="6551"/>
    <n v="1862"/>
    <n v="0"/>
    <n v="49"/>
    <n v="138"/>
    <n v="2585"/>
    <n v="3448"/>
  </r>
  <r>
    <x v="4"/>
    <x v="27"/>
    <x v="158"/>
    <x v="0"/>
    <n v="81"/>
    <n v="3"/>
    <n v="3"/>
    <n v="0"/>
    <n v="0"/>
    <n v="66"/>
    <n v="4"/>
    <n v="2"/>
    <n v="1"/>
    <n v="0"/>
    <n v="0"/>
    <n v="0"/>
    <n v="0"/>
    <n v="359"/>
    <n v="307"/>
    <n v="19"/>
    <n v="7"/>
    <n v="3"/>
    <n v="577"/>
    <n v="381"/>
    <n v="18"/>
    <n v="54"/>
    <n v="9"/>
    <n v="670"/>
    <n v="491"/>
    <n v="5"/>
    <n v="75"/>
    <n v="19"/>
    <n v="72"/>
    <n v="44"/>
    <n v="0"/>
    <n v="9"/>
    <n v="2"/>
    <n v="31"/>
    <n v="30"/>
    <n v="0"/>
    <n v="0"/>
    <n v="0"/>
    <n v="0"/>
    <n v="0"/>
    <n v="0"/>
    <n v="0"/>
    <n v="0"/>
    <n v="0"/>
    <n v="0"/>
    <n v="0"/>
    <n v="0"/>
    <n v="0"/>
    <n v="0"/>
    <n v="0"/>
    <n v="0"/>
    <n v="0"/>
    <n v="0"/>
    <n v="0"/>
    <n v="3"/>
    <n v="0"/>
    <n v="73"/>
    <n v="0"/>
    <n v="327"/>
    <n v="475"/>
    <n v="564"/>
    <n v="60"/>
    <n v="31"/>
    <n v="2484"/>
    <n v="1368"/>
    <n v="0"/>
    <n v="23"/>
    <n v="420"/>
    <n v="116"/>
    <n v="1840"/>
  </r>
  <r>
    <x v="4"/>
    <x v="27"/>
    <x v="158"/>
    <x v="1"/>
    <n v="81"/>
    <n v="3"/>
    <n v="3"/>
    <n v="0"/>
    <n v="0"/>
    <n v="65"/>
    <n v="4"/>
    <n v="2"/>
    <n v="1"/>
    <n v="0"/>
    <n v="0"/>
    <n v="0"/>
    <n v="0"/>
    <n v="358"/>
    <n v="306"/>
    <n v="19"/>
    <n v="7"/>
    <n v="4"/>
    <n v="580"/>
    <n v="384"/>
    <n v="18"/>
    <n v="55"/>
    <n v="9"/>
    <n v="673"/>
    <n v="497"/>
    <n v="5"/>
    <n v="75"/>
    <n v="18"/>
    <n v="72"/>
    <n v="44"/>
    <n v="0"/>
    <n v="9"/>
    <n v="2"/>
    <n v="32"/>
    <n v="30"/>
    <n v="0"/>
    <n v="0"/>
    <n v="0"/>
    <n v="0"/>
    <n v="0"/>
    <n v="0"/>
    <n v="0"/>
    <n v="0"/>
    <n v="0"/>
    <n v="0"/>
    <n v="0"/>
    <n v="0"/>
    <n v="0"/>
    <n v="0"/>
    <n v="0"/>
    <n v="0"/>
    <n v="0"/>
    <n v="0"/>
    <n v="0"/>
    <n v="3"/>
    <n v="0"/>
    <n v="73"/>
    <n v="0"/>
    <n v="325"/>
    <n v="477"/>
    <n v="568"/>
    <n v="60"/>
    <n v="32"/>
    <n v="2492"/>
    <n v="1381"/>
    <n v="0"/>
    <n v="24"/>
    <n v="420"/>
    <n v="118"/>
    <n v="1848"/>
  </r>
  <r>
    <x v="4"/>
    <x v="27"/>
    <x v="158"/>
    <x v="2"/>
    <n v="81"/>
    <n v="3"/>
    <n v="3"/>
    <n v="0"/>
    <n v="0"/>
    <n v="65"/>
    <n v="4"/>
    <n v="2"/>
    <n v="1"/>
    <n v="0"/>
    <n v="0"/>
    <n v="0"/>
    <n v="0"/>
    <n v="360"/>
    <n v="308"/>
    <n v="19"/>
    <n v="7"/>
    <n v="2"/>
    <n v="580"/>
    <n v="386"/>
    <n v="18"/>
    <n v="55"/>
    <n v="8"/>
    <n v="676"/>
    <n v="501"/>
    <n v="5"/>
    <n v="76"/>
    <n v="19"/>
    <n v="73"/>
    <n v="45"/>
    <n v="0"/>
    <n v="9"/>
    <n v="2"/>
    <n v="32"/>
    <n v="30"/>
    <n v="0"/>
    <n v="0"/>
    <n v="0"/>
    <n v="0"/>
    <n v="0"/>
    <n v="0"/>
    <n v="0"/>
    <n v="0"/>
    <n v="0"/>
    <n v="0"/>
    <n v="0"/>
    <n v="0"/>
    <n v="0"/>
    <n v="0"/>
    <n v="0"/>
    <n v="0"/>
    <n v="0"/>
    <n v="0"/>
    <n v="0"/>
    <n v="3"/>
    <n v="0"/>
    <n v="73"/>
    <n v="0"/>
    <n v="328"/>
    <n v="479"/>
    <n v="570"/>
    <n v="61"/>
    <n v="32"/>
    <n v="2493"/>
    <n v="1390"/>
    <n v="0"/>
    <n v="24"/>
    <n v="416"/>
    <n v="122"/>
    <n v="1851"/>
  </r>
  <r>
    <x v="4"/>
    <x v="28"/>
    <x v="159"/>
    <x v="0"/>
    <n v="72"/>
    <n v="0"/>
    <n v="0"/>
    <n v="0"/>
    <n v="0"/>
    <n v="55"/>
    <n v="2"/>
    <n v="3"/>
    <n v="0"/>
    <n v="3"/>
    <n v="2"/>
    <n v="0"/>
    <n v="0"/>
    <n v="264"/>
    <n v="213"/>
    <n v="9"/>
    <n v="12"/>
    <n v="0"/>
    <n v="900"/>
    <n v="523"/>
    <n v="21"/>
    <n v="106"/>
    <n v="7"/>
    <n v="508"/>
    <n v="274"/>
    <n v="8"/>
    <n v="86"/>
    <n v="29"/>
    <n v="144"/>
    <n v="65"/>
    <n v="1"/>
    <n v="18"/>
    <n v="1"/>
    <n v="20"/>
    <n v="15"/>
    <n v="2"/>
    <n v="0"/>
    <n v="0"/>
    <n v="0"/>
    <n v="0"/>
    <n v="0"/>
    <n v="0"/>
    <n v="0"/>
    <n v="0"/>
    <n v="0"/>
    <n v="0"/>
    <n v="0"/>
    <n v="0"/>
    <n v="0"/>
    <n v="0"/>
    <n v="0"/>
    <n v="0"/>
    <n v="0"/>
    <n v="0"/>
    <n v="0"/>
    <n v="0"/>
    <n v="65"/>
    <n v="3"/>
    <n v="235"/>
    <n v="727"/>
    <n v="372"/>
    <n v="116"/>
    <n v="17"/>
    <n v="3379"/>
    <n v="1186"/>
    <n v="0"/>
    <n v="24"/>
    <n v="788"/>
    <n v="334"/>
    <n v="2078"/>
  </r>
  <r>
    <x v="4"/>
    <x v="28"/>
    <x v="159"/>
    <x v="1"/>
    <n v="73"/>
    <n v="0"/>
    <n v="0"/>
    <n v="0"/>
    <n v="0"/>
    <n v="56"/>
    <n v="2"/>
    <n v="3"/>
    <n v="0"/>
    <n v="3"/>
    <n v="2"/>
    <n v="0"/>
    <n v="0"/>
    <n v="264"/>
    <n v="213"/>
    <n v="9"/>
    <n v="12"/>
    <n v="0"/>
    <n v="901"/>
    <n v="526"/>
    <n v="20"/>
    <n v="107"/>
    <n v="8"/>
    <n v="509"/>
    <n v="272"/>
    <n v="8"/>
    <n v="87"/>
    <n v="32"/>
    <n v="141"/>
    <n v="66"/>
    <n v="1"/>
    <n v="17"/>
    <n v="0"/>
    <n v="20"/>
    <n v="15"/>
    <n v="2"/>
    <n v="0"/>
    <n v="0"/>
    <n v="0"/>
    <n v="0"/>
    <n v="0"/>
    <n v="0"/>
    <n v="0"/>
    <n v="0"/>
    <n v="0"/>
    <n v="0"/>
    <n v="0"/>
    <n v="0"/>
    <n v="0"/>
    <n v="0"/>
    <n v="0"/>
    <n v="0"/>
    <n v="0"/>
    <n v="0"/>
    <n v="0"/>
    <n v="0"/>
    <n v="66"/>
    <n v="3"/>
    <n v="235"/>
    <n v="728"/>
    <n v="369"/>
    <n v="116"/>
    <n v="17"/>
    <n v="3376"/>
    <n v="1193"/>
    <n v="0"/>
    <n v="24"/>
    <n v="788"/>
    <n v="332"/>
    <n v="2081"/>
  </r>
  <r>
    <x v="4"/>
    <x v="28"/>
    <x v="159"/>
    <x v="2"/>
    <n v="73"/>
    <n v="0"/>
    <n v="0"/>
    <n v="0"/>
    <n v="0"/>
    <n v="56"/>
    <n v="2"/>
    <n v="3"/>
    <n v="0"/>
    <n v="3"/>
    <n v="2"/>
    <n v="0"/>
    <n v="0"/>
    <n v="263"/>
    <n v="212"/>
    <n v="9"/>
    <n v="12"/>
    <n v="0"/>
    <n v="902"/>
    <n v="527"/>
    <n v="20"/>
    <n v="110"/>
    <n v="6"/>
    <n v="513"/>
    <n v="279"/>
    <n v="8"/>
    <n v="91"/>
    <n v="29"/>
    <n v="141"/>
    <n v="66"/>
    <n v="1"/>
    <n v="18"/>
    <n v="0"/>
    <n v="20"/>
    <n v="15"/>
    <n v="2"/>
    <n v="0"/>
    <n v="0"/>
    <n v="0"/>
    <n v="0"/>
    <n v="0"/>
    <n v="0"/>
    <n v="0"/>
    <n v="0"/>
    <n v="0"/>
    <n v="0"/>
    <n v="0"/>
    <n v="0"/>
    <n v="0"/>
    <n v="0"/>
    <n v="0"/>
    <n v="0"/>
    <n v="0"/>
    <n v="0"/>
    <n v="0"/>
    <n v="0"/>
    <n v="66"/>
    <n v="3"/>
    <n v="234"/>
    <n v="729"/>
    <n v="372"/>
    <n v="115"/>
    <n v="17"/>
    <n v="3379"/>
    <n v="1206"/>
    <n v="0"/>
    <n v="24"/>
    <n v="800"/>
    <n v="325"/>
    <n v="2086"/>
  </r>
  <r>
    <x v="4"/>
    <x v="27"/>
    <x v="160"/>
    <x v="2"/>
    <n v="80"/>
    <n v="1"/>
    <n v="1"/>
    <n v="1"/>
    <n v="1"/>
    <n v="65"/>
    <n v="1"/>
    <n v="8"/>
    <n v="1"/>
    <n v="6"/>
    <n v="6"/>
    <m/>
    <m/>
    <n v="631"/>
    <n v="557"/>
    <n v="23"/>
    <n v="14"/>
    <n v="7"/>
    <n v="698"/>
    <n v="75"/>
    <n v="12"/>
    <n v="64"/>
    <n v="24"/>
    <n v="1191"/>
    <n v="926"/>
    <n v="9"/>
    <n v="88"/>
    <n v="33"/>
    <n v="143"/>
    <n v="92"/>
    <m/>
    <n v="17"/>
    <n v="3"/>
    <n v="31"/>
    <n v="8"/>
    <n v="1"/>
    <m/>
    <m/>
    <m/>
    <m/>
    <m/>
    <m/>
    <m/>
    <m/>
    <m/>
    <m/>
    <m/>
    <m/>
    <m/>
    <m/>
    <m/>
    <n v="1"/>
    <m/>
    <m/>
    <n v="1"/>
    <n v="1"/>
    <n v="70"/>
    <n v="5"/>
    <n v="583"/>
    <n v="591"/>
    <n v="1048"/>
    <n v="121"/>
    <n v="29"/>
    <n v="4401"/>
    <n v="2532"/>
    <n v="1"/>
    <n v="31"/>
    <n v="708"/>
    <n v="208"/>
    <n v="3342"/>
  </r>
  <r>
    <x v="4"/>
    <x v="29"/>
    <x v="161"/>
    <x v="0"/>
    <n v="83"/>
    <n v="0"/>
    <n v="0"/>
    <n v="0"/>
    <n v="0"/>
    <n v="50"/>
    <n v="5"/>
    <n v="7"/>
    <n v="1"/>
    <n v="0"/>
    <n v="0"/>
    <n v="0"/>
    <n v="0"/>
    <n v="201"/>
    <n v="143"/>
    <n v="12"/>
    <n v="6"/>
    <n v="1"/>
    <n v="739"/>
    <n v="371"/>
    <n v="10"/>
    <n v="120"/>
    <n v="7"/>
    <n v="404"/>
    <n v="194"/>
    <n v="1"/>
    <n v="72"/>
    <n v="26"/>
    <n v="62"/>
    <n v="24"/>
    <n v="0"/>
    <n v="16"/>
    <n v="0"/>
    <n v="8"/>
    <n v="6"/>
    <n v="0"/>
    <n v="0"/>
    <n v="0"/>
    <n v="0"/>
    <n v="0"/>
    <n v="0"/>
    <n v="0"/>
    <n v="0"/>
    <n v="0"/>
    <n v="0"/>
    <n v="0"/>
    <n v="0"/>
    <n v="0"/>
    <n v="0"/>
    <n v="0"/>
    <n v="0"/>
    <n v="0"/>
    <n v="0"/>
    <n v="0"/>
    <n v="0"/>
    <n v="0"/>
    <n v="68"/>
    <n v="0"/>
    <n v="179"/>
    <n v="570"/>
    <n v="294"/>
    <n v="44"/>
    <n v="7"/>
    <n v="2607"/>
    <n v="677"/>
    <n v="0"/>
    <n v="16"/>
    <n v="766"/>
    <n v="157"/>
    <n v="1511"/>
  </r>
  <r>
    <x v="4"/>
    <x v="29"/>
    <x v="161"/>
    <x v="1"/>
    <n v="84"/>
    <n v="0"/>
    <n v="0"/>
    <n v="0"/>
    <n v="0"/>
    <n v="51"/>
    <n v="5"/>
    <n v="8"/>
    <n v="1"/>
    <n v="0"/>
    <n v="0"/>
    <n v="0"/>
    <n v="0"/>
    <n v="204"/>
    <n v="147"/>
    <n v="13"/>
    <n v="6"/>
    <n v="0"/>
    <n v="734"/>
    <n v="373"/>
    <n v="10"/>
    <n v="120"/>
    <n v="6"/>
    <n v="398"/>
    <n v="192"/>
    <n v="1"/>
    <n v="69"/>
    <n v="26"/>
    <n v="63"/>
    <n v="24"/>
    <n v="0"/>
    <n v="16"/>
    <n v="0"/>
    <n v="8"/>
    <n v="6"/>
    <n v="0"/>
    <n v="0"/>
    <n v="0"/>
    <n v="0"/>
    <n v="0"/>
    <n v="0"/>
    <n v="0"/>
    <n v="0"/>
    <n v="0"/>
    <n v="0"/>
    <n v="0"/>
    <n v="0"/>
    <n v="0"/>
    <n v="0"/>
    <n v="0"/>
    <n v="0"/>
    <n v="0"/>
    <n v="0"/>
    <n v="0"/>
    <n v="0"/>
    <n v="0"/>
    <n v="68"/>
    <n v="0"/>
    <n v="182"/>
    <n v="568"/>
    <n v="292"/>
    <n v="44"/>
    <n v="7"/>
    <n v="2595"/>
    <n v="681"/>
    <n v="0"/>
    <n v="16"/>
    <n v="757"/>
    <n v="155"/>
    <n v="1510"/>
  </r>
  <r>
    <x v="4"/>
    <x v="29"/>
    <x v="161"/>
    <x v="2"/>
    <n v="84"/>
    <n v="0"/>
    <n v="0"/>
    <n v="0"/>
    <n v="0"/>
    <n v="51"/>
    <n v="5"/>
    <n v="8"/>
    <n v="1"/>
    <n v="0"/>
    <n v="0"/>
    <n v="0"/>
    <n v="0"/>
    <n v="206"/>
    <n v="148"/>
    <n v="13"/>
    <n v="6"/>
    <n v="0"/>
    <n v="733"/>
    <n v="374"/>
    <n v="10"/>
    <n v="119"/>
    <n v="6"/>
    <n v="397"/>
    <n v="194"/>
    <n v="2"/>
    <n v="69"/>
    <n v="24"/>
    <n v="63"/>
    <n v="24"/>
    <n v="0"/>
    <n v="16"/>
    <n v="0"/>
    <n v="8"/>
    <n v="6"/>
    <n v="0"/>
    <n v="0"/>
    <n v="0"/>
    <n v="0"/>
    <n v="0"/>
    <n v="0"/>
    <n v="0"/>
    <n v="0"/>
    <n v="0"/>
    <n v="0"/>
    <n v="0"/>
    <n v="0"/>
    <n v="0"/>
    <n v="0"/>
    <n v="0"/>
    <n v="0"/>
    <n v="0"/>
    <n v="0"/>
    <n v="0"/>
    <n v="0"/>
    <n v="0"/>
    <n v="68"/>
    <n v="0"/>
    <n v="183"/>
    <n v="568"/>
    <n v="294"/>
    <n v="44"/>
    <n v="7"/>
    <n v="2595"/>
    <n v="686"/>
    <n v="0"/>
    <n v="17"/>
    <n v="757"/>
    <n v="153"/>
    <n v="1514"/>
  </r>
  <r>
    <x v="4"/>
    <x v="29"/>
    <x v="162"/>
    <x v="0"/>
    <n v="108"/>
    <n v="0"/>
    <n v="0"/>
    <n v="4"/>
    <n v="3"/>
    <n v="79"/>
    <n v="0"/>
    <n v="4"/>
    <n v="2"/>
    <n v="102"/>
    <n v="75"/>
    <n v="4"/>
    <n v="4"/>
    <n v="533"/>
    <n v="432"/>
    <n v="9"/>
    <n v="30"/>
    <n v="1"/>
    <n v="1476"/>
    <n v="891"/>
    <n v="14"/>
    <n v="173"/>
    <n v="18"/>
    <n v="1130"/>
    <n v="711"/>
    <n v="5"/>
    <n v="185"/>
    <n v="7"/>
    <n v="185"/>
    <n v="85"/>
    <n v="0"/>
    <n v="23"/>
    <n v="10"/>
    <n v="83"/>
    <n v="66"/>
    <n v="3"/>
    <n v="0"/>
    <n v="0"/>
    <n v="0"/>
    <n v="0"/>
    <n v="0"/>
    <n v="0"/>
    <n v="0"/>
    <n v="0"/>
    <n v="0"/>
    <n v="1"/>
    <n v="0"/>
    <n v="0"/>
    <n v="0"/>
    <n v="0"/>
    <n v="0"/>
    <n v="0"/>
    <n v="0"/>
    <n v="0"/>
    <n v="0"/>
    <n v="3"/>
    <n v="100"/>
    <n v="89"/>
    <n v="486"/>
    <n v="1223"/>
    <n v="911"/>
    <n v="145"/>
    <n v="78"/>
    <n v="5451"/>
    <n v="2088"/>
    <n v="0"/>
    <n v="30"/>
    <n v="1237"/>
    <n v="250"/>
    <n v="3672"/>
  </r>
  <r>
    <x v="4"/>
    <x v="29"/>
    <x v="162"/>
    <x v="1"/>
    <n v="108"/>
    <n v="0"/>
    <n v="0"/>
    <n v="4"/>
    <n v="3"/>
    <n v="80"/>
    <n v="0"/>
    <n v="4"/>
    <n v="2"/>
    <n v="102"/>
    <n v="77"/>
    <n v="4"/>
    <n v="4"/>
    <n v="534"/>
    <n v="434"/>
    <n v="9"/>
    <n v="30"/>
    <n v="2"/>
    <n v="1478"/>
    <n v="898"/>
    <n v="14"/>
    <n v="171"/>
    <n v="18"/>
    <n v="1131"/>
    <n v="713"/>
    <n v="5"/>
    <n v="184"/>
    <n v="8"/>
    <n v="187"/>
    <n v="86"/>
    <n v="0"/>
    <n v="23"/>
    <n v="11"/>
    <n v="81"/>
    <n v="65"/>
    <n v="3"/>
    <n v="0"/>
    <n v="0"/>
    <n v="0"/>
    <n v="0"/>
    <n v="0"/>
    <n v="0"/>
    <n v="0"/>
    <n v="0"/>
    <n v="0"/>
    <n v="1"/>
    <n v="0"/>
    <n v="0"/>
    <n v="0"/>
    <n v="0"/>
    <n v="0"/>
    <n v="0"/>
    <n v="0"/>
    <n v="0"/>
    <n v="0"/>
    <n v="3"/>
    <n v="100"/>
    <n v="89"/>
    <n v="486"/>
    <n v="1226"/>
    <n v="913"/>
    <n v="146"/>
    <n v="76"/>
    <n v="5466"/>
    <n v="2112"/>
    <n v="0"/>
    <n v="30"/>
    <n v="1226"/>
    <n v="273"/>
    <n v="3678"/>
  </r>
  <r>
    <x v="4"/>
    <x v="29"/>
    <x v="162"/>
    <x v="2"/>
    <n v="109"/>
    <n v="0"/>
    <n v="0"/>
    <n v="4"/>
    <n v="3"/>
    <n v="81"/>
    <n v="0"/>
    <n v="4"/>
    <n v="2"/>
    <n v="101"/>
    <n v="76"/>
    <n v="4"/>
    <n v="4"/>
    <n v="533"/>
    <n v="434"/>
    <n v="9"/>
    <n v="30"/>
    <n v="0"/>
    <n v="1479"/>
    <n v="900"/>
    <n v="14"/>
    <n v="173"/>
    <n v="19"/>
    <n v="1129"/>
    <n v="714"/>
    <n v="5"/>
    <n v="182"/>
    <n v="9"/>
    <n v="189"/>
    <n v="86"/>
    <n v="0"/>
    <n v="23"/>
    <n v="11"/>
    <n v="80"/>
    <n v="64"/>
    <n v="3"/>
    <n v="0"/>
    <n v="0"/>
    <n v="0"/>
    <n v="0"/>
    <n v="0"/>
    <n v="0"/>
    <n v="0"/>
    <n v="0"/>
    <n v="0"/>
    <n v="1"/>
    <n v="0"/>
    <n v="0"/>
    <n v="0"/>
    <n v="0"/>
    <n v="0"/>
    <n v="0"/>
    <n v="0"/>
    <n v="0"/>
    <n v="0"/>
    <n v="3"/>
    <n v="101"/>
    <n v="88"/>
    <n v="488"/>
    <n v="1222"/>
    <n v="912"/>
    <n v="149"/>
    <n v="75"/>
    <n v="5476"/>
    <n v="2133"/>
    <n v="0"/>
    <n v="30"/>
    <n v="1219"/>
    <n v="275"/>
    <n v="3691"/>
  </r>
  <r>
    <x v="4"/>
    <x v="29"/>
    <x v="162"/>
    <x v="2"/>
    <n v="1"/>
    <n v="1"/>
    <m/>
    <m/>
    <m/>
    <m/>
    <m/>
    <m/>
    <m/>
    <m/>
    <m/>
    <m/>
    <m/>
    <m/>
    <m/>
    <m/>
    <m/>
    <m/>
    <n v="1"/>
    <m/>
    <m/>
    <n v="1"/>
    <m/>
    <m/>
    <m/>
    <m/>
    <m/>
    <m/>
    <m/>
    <m/>
    <m/>
    <m/>
    <m/>
    <m/>
    <m/>
    <m/>
    <m/>
    <m/>
    <m/>
    <m/>
    <m/>
    <m/>
    <m/>
    <m/>
    <m/>
    <m/>
    <m/>
    <m/>
    <m/>
    <m/>
    <m/>
    <m/>
    <m/>
    <m/>
    <n v="1"/>
    <m/>
    <n v="1"/>
    <m/>
    <m/>
    <m/>
    <m/>
    <m/>
    <m/>
    <n v="1"/>
    <m/>
    <m/>
    <m/>
    <m/>
    <m/>
    <m/>
  </r>
  <r>
    <x v="4"/>
    <x v="27"/>
    <x v="163"/>
    <x v="0"/>
    <n v="159"/>
    <n v="4"/>
    <n v="4"/>
    <n v="0"/>
    <n v="0"/>
    <n v="114"/>
    <n v="10"/>
    <n v="7"/>
    <n v="0"/>
    <n v="3"/>
    <n v="3"/>
    <n v="0"/>
    <n v="0"/>
    <n v="928"/>
    <n v="816"/>
    <n v="47"/>
    <n v="13"/>
    <n v="2"/>
    <n v="1462"/>
    <n v="981"/>
    <n v="61"/>
    <n v="89"/>
    <n v="20"/>
    <n v="1505"/>
    <n v="1020"/>
    <n v="87"/>
    <n v="91"/>
    <n v="31"/>
    <n v="257"/>
    <n v="126"/>
    <n v="18"/>
    <n v="12"/>
    <n v="14"/>
    <n v="74"/>
    <n v="64"/>
    <n v="5"/>
    <n v="0"/>
    <n v="0"/>
    <n v="0"/>
    <n v="0"/>
    <n v="0"/>
    <n v="0"/>
    <n v="0"/>
    <n v="0"/>
    <n v="0"/>
    <n v="0"/>
    <n v="0"/>
    <n v="0"/>
    <n v="0"/>
    <n v="0"/>
    <n v="0"/>
    <n v="0"/>
    <n v="0"/>
    <n v="0"/>
    <n v="4"/>
    <n v="0"/>
    <n v="138"/>
    <n v="3"/>
    <n v="856"/>
    <n v="1255"/>
    <n v="1267"/>
    <n v="202"/>
    <n v="68"/>
    <n v="6051"/>
    <n v="2693"/>
    <n v="0"/>
    <n v="182"/>
    <n v="1039"/>
    <n v="306"/>
    <n v="4279"/>
  </r>
  <r>
    <x v="4"/>
    <x v="27"/>
    <x v="163"/>
    <x v="1"/>
    <n v="160"/>
    <n v="4"/>
    <n v="4"/>
    <n v="0"/>
    <n v="0"/>
    <n v="114"/>
    <n v="11"/>
    <n v="7"/>
    <n v="0"/>
    <n v="3"/>
    <n v="3"/>
    <n v="0"/>
    <n v="0"/>
    <n v="928"/>
    <n v="818"/>
    <n v="45"/>
    <n v="13"/>
    <n v="2"/>
    <n v="1466"/>
    <n v="991"/>
    <n v="60"/>
    <n v="89"/>
    <n v="21"/>
    <n v="1501"/>
    <n v="1031"/>
    <n v="87"/>
    <n v="90"/>
    <n v="31"/>
    <n v="259"/>
    <n v="131"/>
    <n v="17"/>
    <n v="13"/>
    <n v="14"/>
    <n v="74"/>
    <n v="64"/>
    <n v="5"/>
    <n v="0"/>
    <n v="0"/>
    <n v="0"/>
    <n v="0"/>
    <n v="0"/>
    <n v="0"/>
    <n v="0"/>
    <n v="0"/>
    <n v="0"/>
    <n v="0"/>
    <n v="0"/>
    <n v="0"/>
    <n v="0"/>
    <n v="0"/>
    <n v="0"/>
    <n v="0"/>
    <n v="0"/>
    <n v="0"/>
    <n v="4"/>
    <n v="0"/>
    <n v="138"/>
    <n v="3"/>
    <n v="858"/>
    <n v="1261"/>
    <n v="1268"/>
    <n v="204"/>
    <n v="68"/>
    <n v="6051"/>
    <n v="2739"/>
    <n v="0"/>
    <n v="179"/>
    <n v="1036"/>
    <n v="313"/>
    <n v="4289"/>
  </r>
  <r>
    <x v="4"/>
    <x v="27"/>
    <x v="163"/>
    <x v="2"/>
    <n v="162"/>
    <n v="4"/>
    <n v="4"/>
    <n v="0"/>
    <n v="0"/>
    <n v="114"/>
    <n v="11"/>
    <n v="8"/>
    <n v="0"/>
    <n v="3"/>
    <n v="3"/>
    <n v="0"/>
    <n v="0"/>
    <n v="927"/>
    <n v="818"/>
    <n v="45"/>
    <n v="13"/>
    <n v="2"/>
    <n v="1466"/>
    <n v="995"/>
    <n v="59"/>
    <n v="88"/>
    <n v="19"/>
    <n v="1501"/>
    <n v="1037"/>
    <n v="86"/>
    <n v="88"/>
    <n v="30"/>
    <n v="259"/>
    <n v="134"/>
    <n v="17"/>
    <n v="13"/>
    <n v="14"/>
    <n v="73"/>
    <n v="63"/>
    <n v="5"/>
    <n v="0"/>
    <n v="0"/>
    <n v="0"/>
    <n v="0"/>
    <n v="0"/>
    <n v="0"/>
    <n v="0"/>
    <n v="0"/>
    <n v="0"/>
    <n v="0"/>
    <n v="0"/>
    <n v="0"/>
    <n v="0"/>
    <n v="0"/>
    <n v="0"/>
    <n v="0"/>
    <n v="0"/>
    <n v="0"/>
    <n v="4"/>
    <n v="0"/>
    <n v="139"/>
    <n v="3"/>
    <n v="857"/>
    <n v="1264"/>
    <n v="1272"/>
    <n v="205"/>
    <n v="67"/>
    <n v="6052"/>
    <n v="2756"/>
    <n v="0"/>
    <n v="178"/>
    <n v="1024"/>
    <n v="320"/>
    <n v="4300"/>
  </r>
  <r>
    <x v="4"/>
    <x v="28"/>
    <x v="164"/>
    <x v="0"/>
    <n v="58"/>
    <n v="1"/>
    <n v="1"/>
    <n v="0"/>
    <n v="0"/>
    <n v="45"/>
    <n v="2"/>
    <n v="1"/>
    <n v="0"/>
    <n v="4"/>
    <n v="4"/>
    <n v="0"/>
    <n v="0"/>
    <n v="314"/>
    <n v="269"/>
    <n v="7"/>
    <n v="13"/>
    <n v="3"/>
    <n v="762"/>
    <n v="466"/>
    <n v="7"/>
    <n v="56"/>
    <n v="14"/>
    <n v="536"/>
    <n v="327"/>
    <n v="2"/>
    <n v="59"/>
    <n v="25"/>
    <n v="90"/>
    <n v="36"/>
    <n v="1"/>
    <n v="13"/>
    <n v="0"/>
    <n v="33"/>
    <n v="27"/>
    <n v="0"/>
    <n v="0"/>
    <n v="0"/>
    <n v="0"/>
    <n v="0"/>
    <n v="0"/>
    <n v="0"/>
    <n v="0"/>
    <n v="0"/>
    <n v="0"/>
    <n v="0"/>
    <n v="0"/>
    <n v="0"/>
    <n v="0"/>
    <n v="0"/>
    <n v="0"/>
    <n v="0"/>
    <n v="0"/>
    <n v="0"/>
    <n v="1"/>
    <n v="0"/>
    <n v="54"/>
    <n v="4"/>
    <n v="290"/>
    <n v="671"/>
    <n v="438"/>
    <n v="66"/>
    <n v="33"/>
    <n v="2860"/>
    <n v="1073"/>
    <n v="0"/>
    <n v="14"/>
    <n v="476"/>
    <n v="301"/>
    <n v="1933"/>
  </r>
  <r>
    <x v="4"/>
    <x v="28"/>
    <x v="164"/>
    <x v="1"/>
    <n v="59"/>
    <n v="1"/>
    <n v="1"/>
    <n v="0"/>
    <n v="0"/>
    <n v="45"/>
    <n v="2"/>
    <n v="1"/>
    <n v="0"/>
    <n v="4"/>
    <n v="4"/>
    <n v="0"/>
    <n v="0"/>
    <n v="314"/>
    <n v="269"/>
    <n v="7"/>
    <n v="13"/>
    <n v="3"/>
    <n v="763"/>
    <n v="472"/>
    <n v="7"/>
    <n v="55"/>
    <n v="15"/>
    <n v="535"/>
    <n v="329"/>
    <n v="2"/>
    <n v="59"/>
    <n v="23"/>
    <n v="91"/>
    <n v="37"/>
    <n v="1"/>
    <n v="13"/>
    <n v="0"/>
    <n v="33"/>
    <n v="27"/>
    <n v="0"/>
    <n v="0"/>
    <n v="0"/>
    <n v="0"/>
    <n v="0"/>
    <n v="0"/>
    <n v="0"/>
    <n v="0"/>
    <n v="0"/>
    <n v="0"/>
    <n v="0"/>
    <n v="0"/>
    <n v="0"/>
    <n v="0"/>
    <n v="0"/>
    <n v="0"/>
    <n v="0"/>
    <n v="0"/>
    <n v="0"/>
    <n v="1"/>
    <n v="0"/>
    <n v="55"/>
    <n v="4"/>
    <n v="290"/>
    <n v="672"/>
    <n v="438"/>
    <n v="68"/>
    <n v="33"/>
    <n v="2859"/>
    <n v="1081"/>
    <n v="0"/>
    <n v="15"/>
    <n v="476"/>
    <n v="298"/>
    <n v="1933"/>
  </r>
  <r>
    <x v="4"/>
    <x v="28"/>
    <x v="164"/>
    <x v="2"/>
    <m/>
    <m/>
    <m/>
    <m/>
    <m/>
    <m/>
    <m/>
    <m/>
    <m/>
    <m/>
    <m/>
    <m/>
    <m/>
    <m/>
    <m/>
    <m/>
    <m/>
    <m/>
    <m/>
    <m/>
    <m/>
    <m/>
    <m/>
    <m/>
    <m/>
    <m/>
    <m/>
    <m/>
    <n v="1"/>
    <m/>
    <m/>
    <m/>
    <m/>
    <m/>
    <m/>
    <m/>
    <m/>
    <m/>
    <m/>
    <m/>
    <m/>
    <m/>
    <m/>
    <m/>
    <m/>
    <m/>
    <m/>
    <m/>
    <m/>
    <m/>
    <m/>
    <m/>
    <m/>
    <m/>
    <m/>
    <m/>
    <m/>
    <m/>
    <m/>
    <m/>
    <m/>
    <n v="1"/>
    <m/>
    <n v="1"/>
    <m/>
    <m/>
    <m/>
    <m/>
    <m/>
    <n v="1"/>
  </r>
  <r>
    <x v="4"/>
    <x v="28"/>
    <x v="164"/>
    <x v="2"/>
    <n v="60"/>
    <n v="1"/>
    <n v="1"/>
    <n v="0"/>
    <n v="0"/>
    <n v="45"/>
    <n v="2"/>
    <n v="1"/>
    <n v="0"/>
    <n v="4"/>
    <n v="4"/>
    <n v="0"/>
    <n v="0"/>
    <n v="315"/>
    <n v="269"/>
    <n v="7"/>
    <n v="13"/>
    <n v="3"/>
    <n v="760"/>
    <n v="476"/>
    <n v="7"/>
    <n v="54"/>
    <n v="15"/>
    <n v="538"/>
    <n v="330"/>
    <n v="2"/>
    <n v="60"/>
    <n v="27"/>
    <n v="91"/>
    <n v="38"/>
    <n v="1"/>
    <n v="12"/>
    <n v="0"/>
    <n v="33"/>
    <n v="27"/>
    <n v="0"/>
    <n v="0"/>
    <n v="0"/>
    <n v="0"/>
    <n v="0"/>
    <n v="0"/>
    <n v="0"/>
    <n v="0"/>
    <n v="0"/>
    <n v="0"/>
    <n v="0"/>
    <n v="0"/>
    <n v="0"/>
    <n v="0"/>
    <n v="0"/>
    <n v="0"/>
    <n v="0"/>
    <n v="0"/>
    <n v="0"/>
    <n v="1"/>
    <n v="0"/>
    <n v="55"/>
    <n v="4"/>
    <n v="291"/>
    <n v="670"/>
    <n v="436"/>
    <n v="68"/>
    <n v="33"/>
    <n v="2858"/>
    <n v="1098"/>
    <n v="0"/>
    <n v="15"/>
    <n v="472"/>
    <n v="300"/>
    <n v="1934"/>
  </r>
  <r>
    <x v="4"/>
    <x v="29"/>
    <x v="165"/>
    <x v="0"/>
    <n v="110"/>
    <n v="1"/>
    <n v="1"/>
    <n v="1"/>
    <n v="1"/>
    <n v="77"/>
    <n v="1"/>
    <n v="8"/>
    <n v="2"/>
    <n v="8"/>
    <n v="7"/>
    <n v="0"/>
    <n v="0"/>
    <n v="501"/>
    <n v="419"/>
    <n v="19"/>
    <n v="19"/>
    <n v="6"/>
    <n v="1165"/>
    <n v="695"/>
    <n v="16"/>
    <n v="147"/>
    <n v="31"/>
    <n v="950"/>
    <n v="553"/>
    <n v="5"/>
    <n v="141"/>
    <n v="67"/>
    <n v="155"/>
    <n v="71"/>
    <n v="3"/>
    <n v="25"/>
    <n v="4"/>
    <n v="53"/>
    <n v="47"/>
    <n v="1"/>
    <n v="0"/>
    <n v="0"/>
    <n v="0"/>
    <n v="0"/>
    <n v="0"/>
    <n v="0"/>
    <n v="0"/>
    <n v="0"/>
    <n v="0"/>
    <n v="0"/>
    <n v="0"/>
    <n v="0"/>
    <n v="0"/>
    <n v="0"/>
    <n v="0"/>
    <n v="0"/>
    <n v="0"/>
    <n v="0"/>
    <n v="1"/>
    <n v="1"/>
    <n v="96"/>
    <n v="8"/>
    <n v="448"/>
    <n v="940"/>
    <n v="715"/>
    <n v="112"/>
    <n v="50"/>
    <n v="4488"/>
    <n v="1672"/>
    <n v="0"/>
    <n v="24"/>
    <n v="1159"/>
    <n v="308"/>
    <n v="2794"/>
  </r>
  <r>
    <x v="4"/>
    <x v="29"/>
    <x v="165"/>
    <x v="1"/>
    <n v="110"/>
    <n v="1"/>
    <n v="1"/>
    <n v="1"/>
    <n v="1"/>
    <n v="77"/>
    <n v="1"/>
    <n v="8"/>
    <n v="2"/>
    <n v="8"/>
    <n v="7"/>
    <n v="0"/>
    <n v="0"/>
    <n v="499"/>
    <n v="418"/>
    <n v="19"/>
    <n v="19"/>
    <n v="6"/>
    <n v="1166"/>
    <n v="696"/>
    <n v="16"/>
    <n v="147"/>
    <n v="31"/>
    <n v="950"/>
    <n v="555"/>
    <n v="5"/>
    <n v="141"/>
    <n v="67"/>
    <n v="156"/>
    <n v="70"/>
    <n v="3"/>
    <n v="25"/>
    <n v="4"/>
    <n v="53"/>
    <n v="47"/>
    <n v="1"/>
    <n v="0"/>
    <n v="0"/>
    <n v="0"/>
    <n v="0"/>
    <n v="0"/>
    <n v="0"/>
    <n v="0"/>
    <n v="0"/>
    <n v="0"/>
    <n v="0"/>
    <n v="0"/>
    <n v="0"/>
    <n v="0"/>
    <n v="0"/>
    <n v="0"/>
    <n v="0"/>
    <n v="0"/>
    <n v="0"/>
    <n v="1"/>
    <n v="1"/>
    <n v="96"/>
    <n v="8"/>
    <n v="448"/>
    <n v="943"/>
    <n v="716"/>
    <n v="111"/>
    <n v="50"/>
    <n v="4479"/>
    <n v="1686"/>
    <n v="0"/>
    <n v="24"/>
    <n v="1150"/>
    <n v="311"/>
    <n v="2794"/>
  </r>
  <r>
    <x v="4"/>
    <x v="29"/>
    <x v="165"/>
    <x v="2"/>
    <n v="109"/>
    <n v="1"/>
    <n v="1"/>
    <n v="1"/>
    <n v="1"/>
    <n v="76"/>
    <n v="1"/>
    <n v="8"/>
    <n v="2"/>
    <n v="8"/>
    <n v="7"/>
    <n v="0"/>
    <n v="0"/>
    <n v="498"/>
    <n v="417"/>
    <n v="19"/>
    <n v="19"/>
    <n v="6"/>
    <n v="1164"/>
    <n v="698"/>
    <n v="16"/>
    <n v="145"/>
    <n v="30"/>
    <n v="944"/>
    <n v="559"/>
    <n v="5"/>
    <n v="138"/>
    <n v="67"/>
    <n v="156"/>
    <n v="72"/>
    <n v="2"/>
    <n v="25"/>
    <n v="4"/>
    <n v="53"/>
    <n v="47"/>
    <n v="1"/>
    <n v="0"/>
    <n v="0"/>
    <n v="0"/>
    <n v="0"/>
    <n v="0"/>
    <n v="0"/>
    <n v="0"/>
    <n v="0"/>
    <n v="0"/>
    <n v="0"/>
    <n v="0"/>
    <n v="0"/>
    <n v="0"/>
    <n v="0"/>
    <n v="0"/>
    <n v="0"/>
    <n v="0"/>
    <n v="0"/>
    <n v="1"/>
    <n v="1"/>
    <n v="95"/>
    <n v="8"/>
    <n v="448"/>
    <n v="945"/>
    <n v="713"/>
    <n v="114"/>
    <n v="50"/>
    <n v="4467"/>
    <n v="1706"/>
    <n v="0"/>
    <n v="23"/>
    <n v="1141"/>
    <n v="313"/>
    <n v="2796"/>
  </r>
  <r>
    <x v="4"/>
    <x v="29"/>
    <x v="165"/>
    <x v="2"/>
    <m/>
    <m/>
    <m/>
    <m/>
    <m/>
    <m/>
    <m/>
    <m/>
    <m/>
    <m/>
    <m/>
    <m/>
    <m/>
    <m/>
    <m/>
    <m/>
    <m/>
    <m/>
    <n v="2"/>
    <m/>
    <m/>
    <m/>
    <m/>
    <n v="3"/>
    <m/>
    <m/>
    <m/>
    <n v="1"/>
    <m/>
    <m/>
    <m/>
    <m/>
    <m/>
    <m/>
    <m/>
    <m/>
    <m/>
    <m/>
    <m/>
    <m/>
    <m/>
    <m/>
    <m/>
    <m/>
    <m/>
    <m/>
    <m/>
    <m/>
    <m/>
    <m/>
    <m/>
    <m/>
    <m/>
    <m/>
    <m/>
    <m/>
    <m/>
    <m/>
    <m/>
    <n v="2"/>
    <m/>
    <m/>
    <m/>
    <n v="4"/>
    <m/>
    <m/>
    <m/>
    <m/>
    <n v="1"/>
    <n v="1"/>
  </r>
  <r>
    <x v="4"/>
    <x v="28"/>
    <x v="166"/>
    <x v="0"/>
    <n v="87"/>
    <n v="7"/>
    <n v="6"/>
    <n v="1"/>
    <n v="1"/>
    <n v="67"/>
    <n v="3"/>
    <n v="3"/>
    <n v="3"/>
    <n v="20"/>
    <n v="18"/>
    <n v="0"/>
    <n v="0"/>
    <n v="402"/>
    <n v="324"/>
    <n v="13"/>
    <n v="10"/>
    <n v="9"/>
    <n v="1097"/>
    <n v="632"/>
    <n v="15"/>
    <n v="106"/>
    <n v="30"/>
    <n v="638"/>
    <n v="356"/>
    <n v="5"/>
    <n v="105"/>
    <n v="27"/>
    <n v="201"/>
    <n v="86"/>
    <n v="1"/>
    <n v="23"/>
    <n v="5"/>
    <n v="111"/>
    <n v="94"/>
    <n v="3"/>
    <n v="0"/>
    <n v="0"/>
    <n v="0"/>
    <n v="0"/>
    <n v="0"/>
    <n v="0"/>
    <n v="0"/>
    <n v="0"/>
    <n v="0"/>
    <n v="0"/>
    <n v="0"/>
    <n v="0"/>
    <n v="0"/>
    <n v="0"/>
    <n v="0"/>
    <n v="0"/>
    <n v="0"/>
    <n v="0"/>
    <n v="6"/>
    <n v="1"/>
    <n v="76"/>
    <n v="20"/>
    <n v="366"/>
    <n v="906"/>
    <n v="482"/>
    <n v="158"/>
    <n v="107"/>
    <n v="3568"/>
    <n v="1194"/>
    <n v="0"/>
    <n v="24"/>
    <n v="787"/>
    <n v="267"/>
    <n v="2310"/>
  </r>
  <r>
    <x v="4"/>
    <x v="28"/>
    <x v="166"/>
    <x v="1"/>
    <n v="86"/>
    <n v="7"/>
    <n v="6"/>
    <n v="1"/>
    <n v="1"/>
    <n v="66"/>
    <n v="3"/>
    <n v="3"/>
    <n v="3"/>
    <n v="21"/>
    <n v="19"/>
    <n v="0"/>
    <n v="0"/>
    <n v="399"/>
    <n v="325"/>
    <n v="13"/>
    <n v="10"/>
    <n v="5"/>
    <n v="1100"/>
    <n v="640"/>
    <n v="15"/>
    <n v="106"/>
    <n v="30"/>
    <n v="638"/>
    <n v="357"/>
    <n v="5"/>
    <n v="106"/>
    <n v="27"/>
    <n v="199"/>
    <n v="85"/>
    <n v="1"/>
    <n v="23"/>
    <n v="5"/>
    <n v="113"/>
    <n v="96"/>
    <n v="2"/>
    <n v="0"/>
    <n v="0"/>
    <n v="0"/>
    <n v="0"/>
    <n v="0"/>
    <n v="0"/>
    <n v="0"/>
    <n v="0"/>
    <n v="0"/>
    <n v="0"/>
    <n v="0"/>
    <n v="0"/>
    <n v="0"/>
    <n v="0"/>
    <n v="0"/>
    <n v="0"/>
    <n v="0"/>
    <n v="0"/>
    <n v="6"/>
    <n v="1"/>
    <n v="75"/>
    <n v="21"/>
    <n v="366"/>
    <n v="910"/>
    <n v="481"/>
    <n v="156"/>
    <n v="109"/>
    <n v="3562"/>
    <n v="1205"/>
    <n v="0"/>
    <n v="24"/>
    <n v="788"/>
    <n v="263"/>
    <n v="2308"/>
  </r>
  <r>
    <x v="4"/>
    <x v="28"/>
    <x v="166"/>
    <x v="2"/>
    <m/>
    <m/>
    <m/>
    <m/>
    <m/>
    <m/>
    <m/>
    <m/>
    <m/>
    <m/>
    <m/>
    <m/>
    <m/>
    <m/>
    <m/>
    <m/>
    <m/>
    <m/>
    <n v="1"/>
    <m/>
    <m/>
    <m/>
    <n v="1"/>
    <m/>
    <m/>
    <m/>
    <m/>
    <m/>
    <m/>
    <m/>
    <m/>
    <m/>
    <m/>
    <m/>
    <m/>
    <m/>
    <m/>
    <m/>
    <m/>
    <m/>
    <m/>
    <m/>
    <m/>
    <m/>
    <m/>
    <m/>
    <m/>
    <m/>
    <m/>
    <m/>
    <m/>
    <m/>
    <m/>
    <m/>
    <m/>
    <m/>
    <m/>
    <m/>
    <m/>
    <m/>
    <m/>
    <m/>
    <m/>
    <n v="1"/>
    <m/>
    <m/>
    <m/>
    <m/>
    <n v="1"/>
    <m/>
  </r>
  <r>
    <x v="4"/>
    <x v="28"/>
    <x v="166"/>
    <x v="2"/>
    <n v="86"/>
    <n v="7"/>
    <n v="6"/>
    <n v="1"/>
    <n v="1"/>
    <n v="66"/>
    <n v="3"/>
    <n v="3"/>
    <n v="3"/>
    <n v="24"/>
    <n v="21"/>
    <n v="0"/>
    <n v="0"/>
    <n v="399"/>
    <n v="327"/>
    <n v="13"/>
    <n v="10"/>
    <n v="5"/>
    <n v="1089"/>
    <n v="635"/>
    <n v="15"/>
    <n v="106"/>
    <n v="30"/>
    <n v="640"/>
    <n v="359"/>
    <n v="5"/>
    <n v="106"/>
    <n v="27"/>
    <n v="203"/>
    <n v="86"/>
    <n v="1"/>
    <n v="22"/>
    <n v="6"/>
    <n v="113"/>
    <n v="96"/>
    <n v="2"/>
    <n v="0"/>
    <n v="0"/>
    <n v="0"/>
    <n v="0"/>
    <n v="0"/>
    <n v="0"/>
    <n v="0"/>
    <n v="0"/>
    <n v="0"/>
    <n v="0"/>
    <n v="0"/>
    <n v="0"/>
    <n v="0"/>
    <n v="0"/>
    <n v="0"/>
    <n v="0"/>
    <n v="0"/>
    <n v="0"/>
    <n v="6"/>
    <n v="1"/>
    <n v="75"/>
    <n v="23"/>
    <n v="367"/>
    <n v="900"/>
    <n v="484"/>
    <n v="158"/>
    <n v="109"/>
    <n v="3558"/>
    <n v="1218"/>
    <n v="0"/>
    <n v="24"/>
    <n v="783"/>
    <n v="263"/>
    <n v="2310"/>
  </r>
  <r>
    <x v="4"/>
    <x v="30"/>
    <x v="167"/>
    <x v="0"/>
    <n v="136"/>
    <n v="2"/>
    <n v="2"/>
    <n v="0"/>
    <n v="0"/>
    <n v="107"/>
    <n v="2"/>
    <n v="2"/>
    <n v="2"/>
    <n v="0"/>
    <n v="0"/>
    <n v="0"/>
    <n v="0"/>
    <n v="657"/>
    <n v="556"/>
    <n v="50"/>
    <n v="4"/>
    <n v="4"/>
    <n v="955"/>
    <n v="657"/>
    <n v="22"/>
    <n v="58"/>
    <n v="26"/>
    <n v="901"/>
    <n v="617"/>
    <n v="41"/>
    <n v="10"/>
    <n v="79"/>
    <n v="104"/>
    <n v="50"/>
    <n v="4"/>
    <n v="4"/>
    <n v="8"/>
    <n v="26"/>
    <n v="21"/>
    <n v="0"/>
    <n v="0"/>
    <n v="0"/>
    <n v="0"/>
    <n v="0"/>
    <n v="0"/>
    <n v="0"/>
    <n v="0"/>
    <n v="0"/>
    <n v="0"/>
    <n v="0"/>
    <n v="0"/>
    <n v="0"/>
    <n v="0"/>
    <n v="0"/>
    <n v="0"/>
    <n v="0"/>
    <n v="0"/>
    <n v="0"/>
    <n v="2"/>
    <n v="0"/>
    <n v="125"/>
    <n v="0"/>
    <n v="591"/>
    <n v="832"/>
    <n v="761"/>
    <n v="85"/>
    <n v="24"/>
    <n v="3858"/>
    <n v="1706"/>
    <n v="0"/>
    <n v="111"/>
    <n v="584"/>
    <n v="320"/>
    <n v="2713"/>
  </r>
  <r>
    <x v="4"/>
    <x v="30"/>
    <x v="167"/>
    <x v="1"/>
    <n v="136"/>
    <n v="2"/>
    <n v="2"/>
    <n v="0"/>
    <n v="0"/>
    <n v="108"/>
    <n v="2"/>
    <n v="2"/>
    <n v="2"/>
    <n v="0"/>
    <n v="0"/>
    <n v="0"/>
    <n v="0"/>
    <n v="655"/>
    <n v="557"/>
    <n v="50"/>
    <n v="4"/>
    <n v="4"/>
    <n v="957"/>
    <n v="661"/>
    <n v="22"/>
    <n v="57"/>
    <n v="25"/>
    <n v="902"/>
    <n v="624"/>
    <n v="41"/>
    <n v="11"/>
    <n v="78"/>
    <n v="105"/>
    <n v="51"/>
    <n v="4"/>
    <n v="4"/>
    <n v="8"/>
    <n v="26"/>
    <n v="21"/>
    <n v="0"/>
    <n v="0"/>
    <n v="0"/>
    <n v="0"/>
    <n v="0"/>
    <n v="0"/>
    <n v="0"/>
    <n v="0"/>
    <n v="0"/>
    <n v="0"/>
    <n v="0"/>
    <n v="0"/>
    <n v="0"/>
    <n v="0"/>
    <n v="0"/>
    <n v="0"/>
    <n v="0"/>
    <n v="0"/>
    <n v="0"/>
    <n v="2"/>
    <n v="0"/>
    <n v="125"/>
    <n v="0"/>
    <n v="591"/>
    <n v="834"/>
    <n v="763"/>
    <n v="87"/>
    <n v="24"/>
    <n v="3847"/>
    <n v="1723"/>
    <n v="0"/>
    <n v="111"/>
    <n v="574"/>
    <n v="325"/>
    <n v="2721"/>
  </r>
  <r>
    <x v="4"/>
    <x v="30"/>
    <x v="167"/>
    <x v="2"/>
    <n v="136"/>
    <n v="2"/>
    <n v="2"/>
    <n v="0"/>
    <n v="0"/>
    <n v="108"/>
    <n v="2"/>
    <n v="2"/>
    <n v="2"/>
    <n v="0"/>
    <n v="0"/>
    <n v="0"/>
    <n v="0"/>
    <n v="657"/>
    <n v="558"/>
    <n v="50"/>
    <n v="4"/>
    <n v="5"/>
    <n v="961"/>
    <n v="662"/>
    <n v="22"/>
    <n v="57"/>
    <n v="27"/>
    <n v="906"/>
    <n v="631"/>
    <n v="41"/>
    <n v="11"/>
    <n v="80"/>
    <n v="105"/>
    <n v="51"/>
    <n v="4"/>
    <n v="4"/>
    <n v="8"/>
    <n v="26"/>
    <n v="21"/>
    <n v="0"/>
    <n v="0"/>
    <n v="0"/>
    <n v="0"/>
    <n v="0"/>
    <n v="0"/>
    <n v="0"/>
    <n v="0"/>
    <n v="0"/>
    <n v="0"/>
    <n v="0"/>
    <n v="0"/>
    <n v="0"/>
    <n v="0"/>
    <n v="0"/>
    <n v="0"/>
    <n v="0"/>
    <n v="0"/>
    <n v="0"/>
    <n v="2"/>
    <n v="0"/>
    <n v="125"/>
    <n v="0"/>
    <n v="592"/>
    <n v="837"/>
    <n v="765"/>
    <n v="87"/>
    <n v="24"/>
    <n v="3853"/>
    <n v="1741"/>
    <n v="0"/>
    <n v="111"/>
    <n v="572"/>
    <n v="331"/>
    <n v="2726"/>
  </r>
  <r>
    <x v="4"/>
    <x v="27"/>
    <x v="168"/>
    <x v="0"/>
    <n v="104"/>
    <n v="2"/>
    <n v="2"/>
    <n v="0"/>
    <n v="0"/>
    <n v="89"/>
    <n v="4"/>
    <n v="0"/>
    <n v="1"/>
    <n v="6"/>
    <n v="3"/>
    <n v="0"/>
    <n v="0"/>
    <n v="432"/>
    <n v="397"/>
    <n v="19"/>
    <n v="1"/>
    <n v="2"/>
    <n v="559"/>
    <n v="435"/>
    <n v="19"/>
    <n v="28"/>
    <n v="10"/>
    <n v="858"/>
    <n v="667"/>
    <n v="30"/>
    <n v="14"/>
    <n v="63"/>
    <n v="140"/>
    <n v="93"/>
    <n v="2"/>
    <n v="5"/>
    <n v="5"/>
    <n v="23"/>
    <n v="18"/>
    <n v="0"/>
    <n v="0"/>
    <n v="0"/>
    <n v="0"/>
    <n v="0"/>
    <n v="0"/>
    <n v="0"/>
    <n v="0"/>
    <n v="0"/>
    <n v="0"/>
    <n v="0"/>
    <n v="0"/>
    <n v="0"/>
    <n v="0"/>
    <n v="0"/>
    <n v="0"/>
    <n v="0"/>
    <n v="0"/>
    <n v="0"/>
    <n v="2"/>
    <n v="0"/>
    <n v="96"/>
    <n v="6"/>
    <n v="407"/>
    <n v="490"/>
    <n v="737"/>
    <n v="124"/>
    <n v="23"/>
    <n v="2909"/>
    <n v="1705"/>
    <n v="0"/>
    <n v="55"/>
    <n v="259"/>
    <n v="199"/>
    <n v="2301"/>
  </r>
  <r>
    <x v="4"/>
    <x v="27"/>
    <x v="168"/>
    <x v="1"/>
    <n v="103"/>
    <n v="2"/>
    <n v="2"/>
    <n v="0"/>
    <n v="0"/>
    <n v="89"/>
    <n v="4"/>
    <n v="0"/>
    <n v="1"/>
    <n v="6"/>
    <n v="3"/>
    <n v="0"/>
    <n v="0"/>
    <n v="431"/>
    <n v="396"/>
    <n v="19"/>
    <n v="1"/>
    <n v="2"/>
    <n v="559"/>
    <n v="437"/>
    <n v="19"/>
    <n v="27"/>
    <n v="10"/>
    <n v="858"/>
    <n v="667"/>
    <n v="30"/>
    <n v="14"/>
    <n v="63"/>
    <n v="142"/>
    <n v="94"/>
    <n v="2"/>
    <n v="6"/>
    <n v="5"/>
    <n v="23"/>
    <n v="19"/>
    <n v="0"/>
    <n v="0"/>
    <n v="0"/>
    <n v="0"/>
    <n v="0"/>
    <n v="0"/>
    <n v="0"/>
    <n v="0"/>
    <n v="0"/>
    <n v="0"/>
    <n v="0"/>
    <n v="0"/>
    <n v="0"/>
    <n v="0"/>
    <n v="0"/>
    <n v="0"/>
    <n v="0"/>
    <n v="0"/>
    <n v="0"/>
    <n v="2"/>
    <n v="0"/>
    <n v="96"/>
    <n v="6"/>
    <n v="406"/>
    <n v="491"/>
    <n v="738"/>
    <n v="125"/>
    <n v="23"/>
    <n v="2912"/>
    <n v="1719"/>
    <n v="0"/>
    <n v="55"/>
    <n v="260"/>
    <n v="203"/>
    <n v="2305"/>
  </r>
  <r>
    <x v="4"/>
    <x v="27"/>
    <x v="168"/>
    <x v="2"/>
    <n v="103"/>
    <n v="2"/>
    <n v="2"/>
    <n v="0"/>
    <n v="0"/>
    <n v="89"/>
    <n v="4"/>
    <n v="0"/>
    <n v="1"/>
    <n v="6"/>
    <n v="3"/>
    <n v="0"/>
    <n v="0"/>
    <n v="431"/>
    <n v="396"/>
    <n v="19"/>
    <n v="1"/>
    <n v="2"/>
    <n v="560"/>
    <n v="440"/>
    <n v="19"/>
    <n v="26"/>
    <n v="10"/>
    <n v="858"/>
    <n v="667"/>
    <n v="30"/>
    <n v="14"/>
    <n v="63"/>
    <n v="142"/>
    <n v="96"/>
    <n v="2"/>
    <n v="6"/>
    <n v="5"/>
    <n v="23"/>
    <n v="19"/>
    <n v="0"/>
    <n v="0"/>
    <n v="0"/>
    <n v="0"/>
    <n v="0"/>
    <n v="0"/>
    <n v="0"/>
    <n v="0"/>
    <n v="0"/>
    <n v="0"/>
    <n v="0"/>
    <n v="0"/>
    <n v="0"/>
    <n v="0"/>
    <n v="0"/>
    <n v="0"/>
    <n v="0"/>
    <n v="0"/>
    <n v="0"/>
    <n v="2"/>
    <n v="0"/>
    <n v="96"/>
    <n v="6"/>
    <n v="406"/>
    <n v="492"/>
    <n v="738"/>
    <n v="125"/>
    <n v="23"/>
    <n v="2915"/>
    <n v="1733"/>
    <n v="0"/>
    <n v="55"/>
    <n v="259"/>
    <n v="204"/>
    <n v="2312"/>
  </r>
  <r>
    <x v="4"/>
    <x v="30"/>
    <x v="169"/>
    <x v="0"/>
    <n v="66"/>
    <n v="0"/>
    <n v="0"/>
    <n v="0"/>
    <n v="0"/>
    <n v="47"/>
    <n v="0"/>
    <n v="6"/>
    <n v="3"/>
    <n v="5"/>
    <n v="2"/>
    <n v="0"/>
    <n v="0"/>
    <n v="476"/>
    <n v="390"/>
    <n v="13"/>
    <n v="20"/>
    <n v="16"/>
    <n v="729"/>
    <n v="428"/>
    <n v="12"/>
    <n v="85"/>
    <n v="32"/>
    <n v="917"/>
    <n v="542"/>
    <n v="0"/>
    <n v="17"/>
    <n v="179"/>
    <n v="112"/>
    <n v="52"/>
    <n v="0"/>
    <n v="16"/>
    <n v="3"/>
    <n v="9"/>
    <n v="5"/>
    <n v="0"/>
    <n v="0"/>
    <n v="0"/>
    <n v="0"/>
    <n v="0"/>
    <n v="0"/>
    <n v="0"/>
    <n v="0"/>
    <n v="0"/>
    <n v="0"/>
    <n v="0"/>
    <n v="0"/>
    <n v="0"/>
    <n v="0"/>
    <n v="0"/>
    <n v="0"/>
    <n v="0"/>
    <n v="0"/>
    <n v="0"/>
    <n v="0"/>
    <n v="0"/>
    <n v="56"/>
    <n v="3"/>
    <n v="422"/>
    <n v="580"/>
    <n v="705"/>
    <n v="86"/>
    <n v="7"/>
    <n v="4127"/>
    <n v="1498"/>
    <n v="0"/>
    <n v="15"/>
    <n v="610"/>
    <n v="780"/>
    <n v="2555"/>
  </r>
  <r>
    <x v="4"/>
    <x v="30"/>
    <x v="169"/>
    <x v="1"/>
    <n v="65"/>
    <n v="0"/>
    <n v="0"/>
    <n v="0"/>
    <n v="0"/>
    <n v="46"/>
    <n v="0"/>
    <n v="6"/>
    <n v="3"/>
    <n v="5"/>
    <n v="2"/>
    <n v="0"/>
    <n v="0"/>
    <n v="474"/>
    <n v="391"/>
    <n v="13"/>
    <n v="19"/>
    <n v="15"/>
    <n v="732"/>
    <n v="431"/>
    <n v="12"/>
    <n v="85"/>
    <n v="31"/>
    <n v="913"/>
    <n v="545"/>
    <n v="0"/>
    <n v="17"/>
    <n v="178"/>
    <n v="111"/>
    <n v="52"/>
    <n v="0"/>
    <n v="15"/>
    <n v="3"/>
    <n v="10"/>
    <n v="6"/>
    <n v="0"/>
    <n v="0"/>
    <n v="0"/>
    <n v="0"/>
    <n v="0"/>
    <n v="0"/>
    <n v="0"/>
    <n v="0"/>
    <n v="0"/>
    <n v="0"/>
    <n v="0"/>
    <n v="0"/>
    <n v="0"/>
    <n v="0"/>
    <n v="0"/>
    <n v="0"/>
    <n v="0"/>
    <n v="0"/>
    <n v="0"/>
    <n v="0"/>
    <n v="0"/>
    <n v="55"/>
    <n v="3"/>
    <n v="422"/>
    <n v="583"/>
    <n v="702"/>
    <n v="86"/>
    <n v="8"/>
    <n v="4118"/>
    <n v="1515"/>
    <n v="0"/>
    <n v="15"/>
    <n v="603"/>
    <n v="777"/>
    <n v="2562"/>
  </r>
  <r>
    <x v="4"/>
    <x v="30"/>
    <x v="169"/>
    <x v="2"/>
    <n v="65"/>
    <n v="0"/>
    <n v="0"/>
    <n v="0"/>
    <n v="0"/>
    <n v="46"/>
    <n v="0"/>
    <n v="5"/>
    <n v="3"/>
    <n v="5"/>
    <n v="2"/>
    <n v="0"/>
    <n v="0"/>
    <n v="475"/>
    <n v="392"/>
    <n v="13"/>
    <n v="19"/>
    <n v="15"/>
    <n v="736"/>
    <n v="434"/>
    <n v="12"/>
    <n v="87"/>
    <n v="31"/>
    <n v="910"/>
    <n v="547"/>
    <n v="0"/>
    <n v="17"/>
    <n v="175"/>
    <n v="110"/>
    <n v="51"/>
    <n v="0"/>
    <n v="16"/>
    <n v="3"/>
    <n v="10"/>
    <n v="6"/>
    <n v="0"/>
    <n v="0"/>
    <n v="0"/>
    <n v="0"/>
    <n v="0"/>
    <n v="0"/>
    <n v="0"/>
    <n v="0"/>
    <n v="0"/>
    <n v="0"/>
    <n v="0"/>
    <n v="0"/>
    <n v="0"/>
    <n v="0"/>
    <n v="0"/>
    <n v="0"/>
    <n v="0"/>
    <n v="0"/>
    <n v="0"/>
    <n v="0"/>
    <n v="0"/>
    <n v="55"/>
    <n v="3"/>
    <n v="423"/>
    <n v="585"/>
    <n v="701"/>
    <n v="84"/>
    <n v="8"/>
    <n v="4107"/>
    <n v="1529"/>
    <n v="0"/>
    <n v="15"/>
    <n v="601"/>
    <n v="774"/>
    <n v="2561"/>
  </r>
  <r>
    <x v="4"/>
    <x v="30"/>
    <x v="170"/>
    <x v="0"/>
    <n v="196"/>
    <n v="4"/>
    <n v="2"/>
    <n v="2"/>
    <n v="2"/>
    <n v="139"/>
    <n v="10"/>
    <n v="16"/>
    <n v="3"/>
    <n v="35"/>
    <n v="31"/>
    <n v="0"/>
    <n v="0"/>
    <n v="1070"/>
    <n v="883"/>
    <n v="91"/>
    <n v="14"/>
    <n v="9"/>
    <n v="1960"/>
    <n v="1185"/>
    <n v="62"/>
    <n v="224"/>
    <n v="55"/>
    <n v="1603"/>
    <n v="989"/>
    <n v="24"/>
    <n v="156"/>
    <n v="159"/>
    <n v="225"/>
    <n v="90"/>
    <n v="2"/>
    <n v="37"/>
    <n v="6"/>
    <n v="54"/>
    <n v="48"/>
    <n v="2"/>
    <n v="0"/>
    <n v="0"/>
    <n v="0"/>
    <n v="0"/>
    <n v="0"/>
    <n v="0"/>
    <n v="0"/>
    <n v="0"/>
    <n v="0"/>
    <n v="0"/>
    <n v="0"/>
    <n v="0"/>
    <n v="0"/>
    <n v="0"/>
    <n v="0"/>
    <n v="0"/>
    <n v="0"/>
    <n v="0"/>
    <n v="4"/>
    <n v="2"/>
    <n v="160"/>
    <n v="34"/>
    <n v="944"/>
    <n v="1565"/>
    <n v="1233"/>
    <n v="172"/>
    <n v="52"/>
    <n v="7168"/>
    <n v="2803"/>
    <n v="0"/>
    <n v="150"/>
    <n v="1545"/>
    <n v="655"/>
    <n v="4562"/>
  </r>
  <r>
    <x v="4"/>
    <x v="30"/>
    <x v="170"/>
    <x v="1"/>
    <n v="195"/>
    <n v="4"/>
    <n v="2"/>
    <n v="2"/>
    <n v="2"/>
    <n v="139"/>
    <n v="10"/>
    <n v="16"/>
    <n v="3"/>
    <n v="37"/>
    <n v="32"/>
    <n v="1"/>
    <n v="0"/>
    <n v="1073"/>
    <n v="885"/>
    <n v="91"/>
    <n v="14"/>
    <n v="10"/>
    <n v="1954"/>
    <n v="1189"/>
    <n v="62"/>
    <n v="222"/>
    <n v="55"/>
    <n v="1606"/>
    <n v="997"/>
    <n v="24"/>
    <n v="156"/>
    <n v="159"/>
    <n v="225"/>
    <n v="94"/>
    <n v="2"/>
    <n v="37"/>
    <n v="6"/>
    <n v="55"/>
    <n v="49"/>
    <n v="2"/>
    <n v="0"/>
    <n v="0"/>
    <n v="0"/>
    <n v="0"/>
    <n v="0"/>
    <n v="0"/>
    <n v="0"/>
    <n v="0"/>
    <n v="0"/>
    <n v="0"/>
    <n v="0"/>
    <n v="0"/>
    <n v="0"/>
    <n v="0"/>
    <n v="0"/>
    <n v="0"/>
    <n v="0"/>
    <n v="0"/>
    <n v="4"/>
    <n v="2"/>
    <n v="159"/>
    <n v="35"/>
    <n v="946"/>
    <n v="1561"/>
    <n v="1237"/>
    <n v="172"/>
    <n v="53"/>
    <n v="7170"/>
    <n v="2846"/>
    <n v="0"/>
    <n v="151"/>
    <n v="1541"/>
    <n v="658"/>
    <n v="4570"/>
  </r>
  <r>
    <x v="4"/>
    <x v="30"/>
    <x v="170"/>
    <x v="2"/>
    <n v="196"/>
    <n v="5"/>
    <n v="3"/>
    <n v="2"/>
    <n v="2"/>
    <n v="141"/>
    <n v="10"/>
    <n v="15"/>
    <n v="3"/>
    <n v="39"/>
    <n v="34"/>
    <n v="1"/>
    <n v="0"/>
    <n v="1075"/>
    <n v="887"/>
    <n v="92"/>
    <n v="15"/>
    <n v="9"/>
    <n v="1961"/>
    <n v="1202"/>
    <n v="61"/>
    <n v="221"/>
    <n v="55"/>
    <n v="1605"/>
    <n v="1000"/>
    <n v="24"/>
    <n v="156"/>
    <n v="158"/>
    <n v="229"/>
    <n v="99"/>
    <n v="2"/>
    <n v="37"/>
    <n v="6"/>
    <n v="54"/>
    <n v="48"/>
    <n v="2"/>
    <n v="0"/>
    <n v="0"/>
    <n v="0"/>
    <n v="0"/>
    <n v="0"/>
    <n v="0"/>
    <n v="0"/>
    <n v="0"/>
    <n v="0"/>
    <n v="0"/>
    <n v="0"/>
    <n v="0"/>
    <n v="0"/>
    <n v="0"/>
    <n v="0"/>
    <n v="0"/>
    <n v="0"/>
    <n v="0"/>
    <n v="5"/>
    <n v="2"/>
    <n v="161"/>
    <n v="37"/>
    <n v="947"/>
    <n v="1572"/>
    <n v="1238"/>
    <n v="176"/>
    <n v="52"/>
    <n v="7153"/>
    <n v="2864"/>
    <n v="0"/>
    <n v="152"/>
    <n v="1533"/>
    <n v="652"/>
    <n v="4574"/>
  </r>
  <r>
    <x v="4"/>
    <x v="30"/>
    <x v="170"/>
    <x v="2"/>
    <m/>
    <m/>
    <m/>
    <m/>
    <m/>
    <m/>
    <m/>
    <m/>
    <m/>
    <m/>
    <m/>
    <m/>
    <m/>
    <n v="2"/>
    <n v="1"/>
    <m/>
    <m/>
    <m/>
    <m/>
    <m/>
    <m/>
    <m/>
    <m/>
    <m/>
    <m/>
    <m/>
    <m/>
    <m/>
    <m/>
    <m/>
    <m/>
    <m/>
    <m/>
    <m/>
    <m/>
    <m/>
    <m/>
    <m/>
    <m/>
    <m/>
    <m/>
    <m/>
    <m/>
    <m/>
    <m/>
    <m/>
    <m/>
    <m/>
    <m/>
    <m/>
    <m/>
    <m/>
    <m/>
    <m/>
    <m/>
    <m/>
    <m/>
    <m/>
    <n v="1"/>
    <m/>
    <m/>
    <m/>
    <m/>
    <m/>
    <m/>
    <m/>
    <m/>
    <m/>
    <m/>
    <m/>
  </r>
  <r>
    <x v="4"/>
    <x v="30"/>
    <x v="171"/>
    <x v="0"/>
    <n v="46"/>
    <n v="0"/>
    <n v="0"/>
    <n v="1"/>
    <n v="0"/>
    <n v="37"/>
    <n v="3"/>
    <n v="1"/>
    <n v="0"/>
    <n v="2"/>
    <n v="2"/>
    <n v="0"/>
    <n v="0"/>
    <n v="354"/>
    <n v="310"/>
    <n v="7"/>
    <n v="10"/>
    <n v="9"/>
    <n v="492"/>
    <n v="312"/>
    <n v="11"/>
    <n v="36"/>
    <n v="15"/>
    <n v="449"/>
    <n v="311"/>
    <n v="13"/>
    <n v="11"/>
    <n v="41"/>
    <n v="82"/>
    <n v="37"/>
    <n v="4"/>
    <n v="6"/>
    <n v="3"/>
    <n v="12"/>
    <n v="12"/>
    <n v="0"/>
    <n v="0"/>
    <n v="0"/>
    <n v="0"/>
    <n v="0"/>
    <n v="0"/>
    <n v="0"/>
    <n v="0"/>
    <n v="1"/>
    <n v="0"/>
    <n v="0"/>
    <n v="0"/>
    <n v="0"/>
    <n v="0"/>
    <n v="0"/>
    <n v="0"/>
    <n v="0"/>
    <n v="0"/>
    <n v="0"/>
    <n v="0"/>
    <n v="0"/>
    <n v="38"/>
    <n v="2"/>
    <n v="324"/>
    <n v="422"/>
    <n v="376"/>
    <n v="67"/>
    <n v="12"/>
    <n v="1838"/>
    <n v="822"/>
    <n v="0"/>
    <n v="23"/>
    <n v="254"/>
    <n v="177"/>
    <n v="1319"/>
  </r>
  <r>
    <x v="4"/>
    <x v="30"/>
    <x v="171"/>
    <x v="1"/>
    <n v="47"/>
    <n v="0"/>
    <n v="0"/>
    <n v="1"/>
    <n v="0"/>
    <n v="38"/>
    <n v="3"/>
    <n v="1"/>
    <n v="0"/>
    <n v="2"/>
    <n v="2"/>
    <n v="0"/>
    <n v="0"/>
    <n v="354"/>
    <n v="311"/>
    <n v="7"/>
    <n v="10"/>
    <n v="9"/>
    <n v="490"/>
    <n v="316"/>
    <n v="10"/>
    <n v="37"/>
    <n v="15"/>
    <n v="449"/>
    <n v="312"/>
    <n v="13"/>
    <n v="11"/>
    <n v="41"/>
    <n v="82"/>
    <n v="38"/>
    <n v="4"/>
    <n v="6"/>
    <n v="3"/>
    <n v="12"/>
    <n v="12"/>
    <n v="0"/>
    <n v="0"/>
    <n v="0"/>
    <n v="0"/>
    <n v="0"/>
    <n v="0"/>
    <n v="0"/>
    <n v="0"/>
    <n v="1"/>
    <n v="0"/>
    <n v="0"/>
    <n v="0"/>
    <n v="0"/>
    <n v="0"/>
    <n v="0"/>
    <n v="0"/>
    <n v="0"/>
    <n v="0"/>
    <n v="0"/>
    <n v="0"/>
    <n v="0"/>
    <n v="39"/>
    <n v="2"/>
    <n v="324"/>
    <n v="421"/>
    <n v="376"/>
    <n v="67"/>
    <n v="12"/>
    <n v="1844"/>
    <n v="831"/>
    <n v="0"/>
    <n v="24"/>
    <n v="253"/>
    <n v="184"/>
    <n v="1319"/>
  </r>
  <r>
    <x v="4"/>
    <x v="30"/>
    <x v="171"/>
    <x v="2"/>
    <m/>
    <m/>
    <m/>
    <m/>
    <m/>
    <m/>
    <m/>
    <m/>
    <m/>
    <m/>
    <m/>
    <m/>
    <m/>
    <m/>
    <m/>
    <m/>
    <m/>
    <m/>
    <n v="1"/>
    <m/>
    <m/>
    <m/>
    <m/>
    <m/>
    <m/>
    <m/>
    <m/>
    <m/>
    <m/>
    <m/>
    <m/>
    <m/>
    <m/>
    <m/>
    <m/>
    <m/>
    <m/>
    <m/>
    <m/>
    <m/>
    <m/>
    <m/>
    <m/>
    <m/>
    <m/>
    <m/>
    <m/>
    <m/>
    <m/>
    <m/>
    <m/>
    <m/>
    <m/>
    <m/>
    <m/>
    <m/>
    <m/>
    <m/>
    <m/>
    <n v="1"/>
    <m/>
    <m/>
    <m/>
    <m/>
    <m/>
    <m/>
    <m/>
    <m/>
    <m/>
    <m/>
  </r>
  <r>
    <x v="4"/>
    <x v="30"/>
    <x v="171"/>
    <x v="2"/>
    <n v="47"/>
    <n v="0"/>
    <n v="0"/>
    <n v="1"/>
    <n v="0"/>
    <n v="38"/>
    <n v="3"/>
    <n v="1"/>
    <n v="0"/>
    <n v="2"/>
    <n v="2"/>
    <n v="0"/>
    <n v="0"/>
    <n v="354"/>
    <n v="311"/>
    <n v="8"/>
    <n v="9"/>
    <n v="9"/>
    <n v="490"/>
    <n v="317"/>
    <n v="10"/>
    <n v="37"/>
    <n v="15"/>
    <n v="450"/>
    <n v="314"/>
    <n v="13"/>
    <n v="11"/>
    <n v="41"/>
    <n v="83"/>
    <n v="39"/>
    <n v="4"/>
    <n v="6"/>
    <n v="3"/>
    <n v="12"/>
    <n v="12"/>
    <n v="0"/>
    <n v="0"/>
    <n v="0"/>
    <n v="0"/>
    <n v="0"/>
    <n v="0"/>
    <n v="0"/>
    <n v="0"/>
    <n v="1"/>
    <n v="0"/>
    <n v="0"/>
    <n v="0"/>
    <n v="0"/>
    <n v="0"/>
    <n v="0"/>
    <n v="0"/>
    <n v="0"/>
    <n v="0"/>
    <n v="0"/>
    <n v="0"/>
    <n v="0"/>
    <n v="39"/>
    <n v="2"/>
    <n v="324"/>
    <n v="421"/>
    <n v="378"/>
    <n v="68"/>
    <n v="12"/>
    <n v="1845"/>
    <n v="839"/>
    <n v="0"/>
    <n v="24"/>
    <n v="253"/>
    <n v="183"/>
    <n v="1328"/>
  </r>
  <r>
    <x v="4"/>
    <x v="31"/>
    <x v="172"/>
    <x v="0"/>
    <n v="234"/>
    <n v="6"/>
    <n v="4"/>
    <n v="2"/>
    <n v="0"/>
    <n v="193"/>
    <n v="2"/>
    <n v="15"/>
    <n v="1"/>
    <n v="38"/>
    <n v="30"/>
    <n v="2"/>
    <n v="0"/>
    <n v="1382"/>
    <n v="1207"/>
    <n v="60"/>
    <n v="38"/>
    <n v="8"/>
    <n v="1759"/>
    <n v="1164"/>
    <n v="30"/>
    <n v="163"/>
    <n v="42"/>
    <n v="2060"/>
    <n v="1379"/>
    <n v="21"/>
    <n v="214"/>
    <n v="118"/>
    <n v="227"/>
    <n v="122"/>
    <n v="4"/>
    <n v="30"/>
    <n v="4"/>
    <n v="129"/>
    <n v="108"/>
    <n v="4"/>
    <n v="2"/>
    <n v="1"/>
    <n v="0"/>
    <n v="1"/>
    <n v="0"/>
    <n v="0"/>
    <n v="0"/>
    <n v="1"/>
    <n v="0"/>
    <n v="0"/>
    <n v="0"/>
    <n v="0"/>
    <n v="0"/>
    <n v="0"/>
    <n v="0"/>
    <n v="0"/>
    <n v="0"/>
    <n v="0"/>
    <n v="5"/>
    <n v="1"/>
    <n v="214"/>
    <n v="35"/>
    <n v="1265"/>
    <n v="1481"/>
    <n v="1664"/>
    <n v="179"/>
    <n v="120"/>
    <n v="8818"/>
    <n v="3928"/>
    <n v="0"/>
    <n v="106"/>
    <n v="1808"/>
    <n v="728"/>
    <n v="5848"/>
  </r>
  <r>
    <x v="4"/>
    <x v="31"/>
    <x v="172"/>
    <x v="1"/>
    <n v="234"/>
    <n v="6"/>
    <n v="4"/>
    <n v="2"/>
    <n v="0"/>
    <n v="193"/>
    <n v="2"/>
    <n v="15"/>
    <n v="1"/>
    <n v="39"/>
    <n v="30"/>
    <n v="2"/>
    <n v="0"/>
    <n v="1384"/>
    <n v="1210"/>
    <n v="60"/>
    <n v="38"/>
    <n v="9"/>
    <n v="1763"/>
    <n v="1174"/>
    <n v="30"/>
    <n v="163"/>
    <n v="39"/>
    <n v="2069"/>
    <n v="1385"/>
    <n v="21"/>
    <n v="215"/>
    <n v="122"/>
    <n v="228"/>
    <n v="124"/>
    <n v="4"/>
    <n v="30"/>
    <n v="4"/>
    <n v="129"/>
    <n v="108"/>
    <n v="4"/>
    <n v="2"/>
    <n v="1"/>
    <n v="0"/>
    <n v="1"/>
    <n v="0"/>
    <n v="0"/>
    <n v="0"/>
    <n v="1"/>
    <n v="0"/>
    <n v="0"/>
    <n v="0"/>
    <n v="0"/>
    <n v="0"/>
    <n v="0"/>
    <n v="0"/>
    <n v="0"/>
    <n v="0"/>
    <n v="0"/>
    <n v="5"/>
    <n v="1"/>
    <n v="214"/>
    <n v="36"/>
    <n v="1266"/>
    <n v="1486"/>
    <n v="1668"/>
    <n v="179"/>
    <n v="120"/>
    <n v="8841"/>
    <n v="3959"/>
    <n v="0"/>
    <n v="106"/>
    <n v="1804"/>
    <n v="741"/>
    <n v="5861"/>
  </r>
  <r>
    <x v="4"/>
    <x v="31"/>
    <x v="172"/>
    <x v="2"/>
    <m/>
    <m/>
    <m/>
    <m/>
    <m/>
    <m/>
    <m/>
    <m/>
    <m/>
    <m/>
    <m/>
    <m/>
    <m/>
    <n v="2"/>
    <m/>
    <m/>
    <m/>
    <n v="2"/>
    <m/>
    <m/>
    <m/>
    <m/>
    <m/>
    <m/>
    <m/>
    <m/>
    <m/>
    <m/>
    <m/>
    <m/>
    <m/>
    <m/>
    <m/>
    <m/>
    <m/>
    <m/>
    <m/>
    <m/>
    <m/>
    <m/>
    <m/>
    <m/>
    <m/>
    <m/>
    <m/>
    <m/>
    <m/>
    <m/>
    <m/>
    <m/>
    <m/>
    <m/>
    <m/>
    <m/>
    <m/>
    <m/>
    <m/>
    <m/>
    <m/>
    <m/>
    <m/>
    <m/>
    <m/>
    <m/>
    <m/>
    <m/>
    <m/>
    <m/>
    <m/>
    <m/>
  </r>
  <r>
    <x v="4"/>
    <x v="31"/>
    <x v="172"/>
    <x v="2"/>
    <n v="234"/>
    <n v="6"/>
    <n v="4"/>
    <n v="2"/>
    <n v="0"/>
    <n v="194"/>
    <n v="2"/>
    <n v="15"/>
    <n v="1"/>
    <n v="40"/>
    <n v="30"/>
    <n v="2"/>
    <n v="0"/>
    <n v="1386"/>
    <n v="1215"/>
    <n v="60"/>
    <n v="38"/>
    <n v="9"/>
    <n v="1770"/>
    <n v="1174"/>
    <n v="30"/>
    <n v="164"/>
    <n v="39"/>
    <n v="2073"/>
    <n v="1388"/>
    <n v="21"/>
    <n v="214"/>
    <n v="120"/>
    <n v="230"/>
    <n v="125"/>
    <n v="5"/>
    <n v="30"/>
    <n v="5"/>
    <n v="127"/>
    <n v="107"/>
    <n v="4"/>
    <n v="2"/>
    <n v="1"/>
    <n v="0"/>
    <n v="1"/>
    <n v="0"/>
    <n v="0"/>
    <n v="0"/>
    <n v="1"/>
    <n v="0"/>
    <n v="0"/>
    <n v="0"/>
    <n v="0"/>
    <n v="0"/>
    <n v="0"/>
    <n v="0"/>
    <n v="0"/>
    <n v="0"/>
    <n v="0"/>
    <n v="5"/>
    <n v="1"/>
    <n v="215"/>
    <n v="37"/>
    <n v="1268"/>
    <n v="1490"/>
    <n v="1672"/>
    <n v="179"/>
    <n v="118"/>
    <n v="8862"/>
    <n v="3992"/>
    <n v="0"/>
    <n v="106"/>
    <n v="1802"/>
    <n v="752"/>
    <n v="5881"/>
  </r>
  <r>
    <x v="4"/>
    <x v="28"/>
    <x v="173"/>
    <x v="0"/>
    <n v="120"/>
    <n v="5"/>
    <n v="5"/>
    <n v="3"/>
    <n v="3"/>
    <n v="97"/>
    <n v="6"/>
    <n v="2"/>
    <n v="0"/>
    <n v="64"/>
    <n v="56"/>
    <n v="2"/>
    <n v="1"/>
    <n v="746"/>
    <n v="634"/>
    <n v="63"/>
    <n v="0"/>
    <n v="6"/>
    <n v="1363"/>
    <n v="825"/>
    <n v="79"/>
    <n v="91"/>
    <n v="51"/>
    <n v="998"/>
    <n v="567"/>
    <n v="127"/>
    <n v="4"/>
    <n v="93"/>
    <n v="170"/>
    <n v="95"/>
    <n v="4"/>
    <n v="13"/>
    <n v="11"/>
    <n v="98"/>
    <n v="85"/>
    <n v="1"/>
    <n v="0"/>
    <n v="0"/>
    <n v="0"/>
    <n v="0"/>
    <n v="0"/>
    <n v="0"/>
    <n v="0"/>
    <n v="0"/>
    <n v="0"/>
    <n v="0"/>
    <n v="0"/>
    <n v="0"/>
    <n v="0"/>
    <n v="0"/>
    <n v="0"/>
    <n v="0"/>
    <n v="0"/>
    <n v="0"/>
    <n v="5"/>
    <n v="3"/>
    <n v="109"/>
    <n v="59"/>
    <n v="670"/>
    <n v="1093"/>
    <n v="749"/>
    <n v="133"/>
    <n v="94"/>
    <n v="6635"/>
    <n v="2130"/>
    <n v="0"/>
    <n v="187"/>
    <n v="1276"/>
    <n v="1009"/>
    <n v="3871"/>
  </r>
  <r>
    <x v="4"/>
    <x v="28"/>
    <x v="173"/>
    <x v="1"/>
    <n v="120"/>
    <n v="5"/>
    <n v="5"/>
    <n v="3"/>
    <n v="3"/>
    <n v="96"/>
    <n v="6"/>
    <n v="2"/>
    <n v="0"/>
    <n v="63"/>
    <n v="56"/>
    <n v="2"/>
    <n v="1"/>
    <n v="739"/>
    <n v="630"/>
    <n v="62"/>
    <n v="0"/>
    <n v="6"/>
    <n v="1347"/>
    <n v="830"/>
    <n v="75"/>
    <n v="89"/>
    <n v="52"/>
    <n v="987"/>
    <n v="565"/>
    <n v="125"/>
    <n v="4"/>
    <n v="92"/>
    <n v="169"/>
    <n v="94"/>
    <n v="4"/>
    <n v="12"/>
    <n v="10"/>
    <n v="98"/>
    <n v="85"/>
    <n v="1"/>
    <n v="0"/>
    <n v="0"/>
    <n v="0"/>
    <n v="0"/>
    <n v="0"/>
    <n v="0"/>
    <n v="0"/>
    <n v="0"/>
    <n v="0"/>
    <n v="0"/>
    <n v="0"/>
    <n v="0"/>
    <n v="0"/>
    <n v="0"/>
    <n v="0"/>
    <n v="0"/>
    <n v="0"/>
    <n v="0"/>
    <n v="5"/>
    <n v="3"/>
    <n v="108"/>
    <n v="58"/>
    <n v="666"/>
    <n v="1086"/>
    <n v="741"/>
    <n v="134"/>
    <n v="94"/>
    <n v="6521"/>
    <n v="2146"/>
    <n v="0"/>
    <n v="186"/>
    <n v="1245"/>
    <n v="984"/>
    <n v="3822"/>
  </r>
  <r>
    <x v="4"/>
    <x v="28"/>
    <x v="173"/>
    <x v="2"/>
    <n v="122"/>
    <n v="5"/>
    <n v="5"/>
    <n v="3"/>
    <n v="3"/>
    <n v="98"/>
    <n v="6"/>
    <n v="2"/>
    <n v="0"/>
    <n v="64"/>
    <n v="58"/>
    <n v="2"/>
    <n v="1"/>
    <n v="735"/>
    <n v="627"/>
    <n v="62"/>
    <n v="0"/>
    <n v="6"/>
    <n v="1345"/>
    <n v="835"/>
    <n v="74"/>
    <n v="88"/>
    <n v="54"/>
    <n v="989"/>
    <n v="568"/>
    <n v="125"/>
    <n v="4"/>
    <n v="91"/>
    <n v="170"/>
    <n v="96"/>
    <n v="4"/>
    <n v="12"/>
    <n v="10"/>
    <n v="97"/>
    <n v="86"/>
    <n v="1"/>
    <n v="0"/>
    <n v="0"/>
    <n v="0"/>
    <n v="0"/>
    <n v="0"/>
    <n v="0"/>
    <n v="0"/>
    <n v="0"/>
    <n v="0"/>
    <n v="0"/>
    <n v="0"/>
    <n v="0"/>
    <n v="0"/>
    <n v="0"/>
    <n v="0"/>
    <n v="0"/>
    <n v="0"/>
    <n v="0"/>
    <n v="5"/>
    <n v="3"/>
    <n v="110"/>
    <n v="59"/>
    <n v="662"/>
    <n v="1085"/>
    <n v="746"/>
    <n v="136"/>
    <n v="93"/>
    <n v="6487"/>
    <n v="2167"/>
    <n v="0"/>
    <n v="186"/>
    <n v="1228"/>
    <n v="987"/>
    <n v="3803"/>
  </r>
  <r>
    <x v="4"/>
    <x v="27"/>
    <x v="174"/>
    <x v="0"/>
    <n v="115"/>
    <n v="2"/>
    <n v="2"/>
    <n v="0"/>
    <n v="0"/>
    <n v="99"/>
    <n v="5"/>
    <n v="0"/>
    <n v="0"/>
    <n v="0"/>
    <n v="0"/>
    <n v="0"/>
    <n v="0"/>
    <n v="706"/>
    <n v="659"/>
    <n v="26"/>
    <n v="0"/>
    <n v="0"/>
    <n v="597"/>
    <n v="468"/>
    <n v="29"/>
    <n v="13"/>
    <n v="5"/>
    <n v="954"/>
    <n v="778"/>
    <n v="40"/>
    <n v="41"/>
    <n v="6"/>
    <n v="146"/>
    <n v="101"/>
    <n v="13"/>
    <n v="1"/>
    <n v="2"/>
    <n v="28"/>
    <n v="27"/>
    <n v="0"/>
    <n v="0"/>
    <n v="0"/>
    <n v="0"/>
    <n v="0"/>
    <n v="0"/>
    <n v="0"/>
    <n v="0"/>
    <n v="0"/>
    <n v="0"/>
    <n v="0"/>
    <n v="0"/>
    <n v="0"/>
    <n v="0"/>
    <n v="0"/>
    <n v="0"/>
    <n v="0"/>
    <n v="0"/>
    <n v="0"/>
    <n v="2"/>
    <n v="0"/>
    <n v="108"/>
    <n v="0"/>
    <n v="676"/>
    <n v="540"/>
    <n v="861"/>
    <n v="129"/>
    <n v="28"/>
    <n v="3513"/>
    <n v="2268"/>
    <n v="0"/>
    <n v="160"/>
    <n v="309"/>
    <n v="68"/>
    <n v="2893"/>
  </r>
  <r>
    <x v="4"/>
    <x v="27"/>
    <x v="174"/>
    <x v="1"/>
    <n v="113"/>
    <n v="2"/>
    <n v="2"/>
    <n v="0"/>
    <n v="0"/>
    <n v="97"/>
    <n v="5"/>
    <n v="0"/>
    <n v="0"/>
    <n v="0"/>
    <n v="0"/>
    <n v="0"/>
    <n v="0"/>
    <n v="704"/>
    <n v="659"/>
    <n v="25"/>
    <n v="0"/>
    <n v="0"/>
    <n v="599"/>
    <n v="470"/>
    <n v="31"/>
    <n v="13"/>
    <n v="5"/>
    <n v="955"/>
    <n v="784"/>
    <n v="40"/>
    <n v="40"/>
    <n v="6"/>
    <n v="145"/>
    <n v="102"/>
    <n v="13"/>
    <n v="1"/>
    <n v="2"/>
    <n v="28"/>
    <n v="27"/>
    <n v="0"/>
    <n v="0"/>
    <n v="0"/>
    <n v="0"/>
    <n v="0"/>
    <n v="0"/>
    <n v="0"/>
    <n v="0"/>
    <n v="0"/>
    <n v="0"/>
    <n v="0"/>
    <n v="0"/>
    <n v="0"/>
    <n v="0"/>
    <n v="0"/>
    <n v="0"/>
    <n v="0"/>
    <n v="0"/>
    <n v="0"/>
    <n v="2"/>
    <n v="0"/>
    <n v="106"/>
    <n v="0"/>
    <n v="675"/>
    <n v="540"/>
    <n v="863"/>
    <n v="128"/>
    <n v="28"/>
    <n v="3500"/>
    <n v="2281"/>
    <n v="0"/>
    <n v="157"/>
    <n v="298"/>
    <n v="69"/>
    <n v="2896"/>
  </r>
  <r>
    <x v="4"/>
    <x v="27"/>
    <x v="174"/>
    <x v="2"/>
    <n v="114"/>
    <n v="2"/>
    <n v="2"/>
    <n v="0"/>
    <n v="0"/>
    <n v="98"/>
    <n v="5"/>
    <n v="0"/>
    <n v="0"/>
    <n v="0"/>
    <n v="0"/>
    <n v="0"/>
    <n v="0"/>
    <n v="704"/>
    <n v="658"/>
    <n v="26"/>
    <n v="0"/>
    <n v="0"/>
    <n v="596"/>
    <n v="468"/>
    <n v="32"/>
    <n v="12"/>
    <n v="4"/>
    <n v="954"/>
    <n v="786"/>
    <n v="41"/>
    <n v="38"/>
    <n v="6"/>
    <n v="146"/>
    <n v="102"/>
    <n v="13"/>
    <n v="1"/>
    <n v="2"/>
    <n v="28"/>
    <n v="27"/>
    <n v="0"/>
    <n v="0"/>
    <n v="0"/>
    <n v="0"/>
    <n v="0"/>
    <n v="0"/>
    <n v="0"/>
    <n v="0"/>
    <n v="0"/>
    <n v="0"/>
    <n v="0"/>
    <n v="0"/>
    <n v="0"/>
    <n v="0"/>
    <n v="0"/>
    <n v="0"/>
    <n v="0"/>
    <n v="0"/>
    <n v="0"/>
    <n v="2"/>
    <n v="0"/>
    <n v="107"/>
    <n v="0"/>
    <n v="674"/>
    <n v="538"/>
    <n v="863"/>
    <n v="128"/>
    <n v="28"/>
    <n v="3498"/>
    <n v="2297"/>
    <n v="0"/>
    <n v="160"/>
    <n v="293"/>
    <n v="65"/>
    <n v="2900"/>
  </r>
  <r>
    <x v="4"/>
    <x v="27"/>
    <x v="174"/>
    <x v="2"/>
    <m/>
    <m/>
    <m/>
    <m/>
    <m/>
    <m/>
    <m/>
    <m/>
    <m/>
    <m/>
    <m/>
    <m/>
    <m/>
    <m/>
    <m/>
    <m/>
    <m/>
    <m/>
    <m/>
    <m/>
    <m/>
    <m/>
    <m/>
    <n v="1"/>
    <m/>
    <m/>
    <m/>
    <n v="1"/>
    <m/>
    <m/>
    <m/>
    <m/>
    <m/>
    <m/>
    <m/>
    <m/>
    <m/>
    <m/>
    <m/>
    <m/>
    <m/>
    <m/>
    <m/>
    <m/>
    <m/>
    <m/>
    <m/>
    <m/>
    <m/>
    <m/>
    <m/>
    <m/>
    <m/>
    <m/>
    <m/>
    <m/>
    <m/>
    <m/>
    <m/>
    <m/>
    <m/>
    <m/>
    <m/>
    <n v="1"/>
    <m/>
    <m/>
    <m/>
    <m/>
    <n v="1"/>
    <m/>
  </r>
  <r>
    <x v="4"/>
    <x v="29"/>
    <x v="175"/>
    <x v="0"/>
    <n v="112"/>
    <n v="4"/>
    <n v="3"/>
    <n v="2"/>
    <n v="2"/>
    <n v="86"/>
    <n v="0"/>
    <n v="9"/>
    <n v="0"/>
    <n v="28"/>
    <n v="22"/>
    <n v="2"/>
    <n v="1"/>
    <n v="393"/>
    <n v="326"/>
    <n v="9"/>
    <n v="21"/>
    <n v="7"/>
    <n v="1071"/>
    <n v="645"/>
    <n v="7"/>
    <n v="117"/>
    <n v="7"/>
    <n v="758"/>
    <n v="453"/>
    <n v="3"/>
    <n v="43"/>
    <n v="88"/>
    <n v="97"/>
    <n v="47"/>
    <n v="2"/>
    <n v="12"/>
    <n v="4"/>
    <n v="32"/>
    <n v="27"/>
    <n v="2"/>
    <n v="0"/>
    <n v="1"/>
    <n v="0"/>
    <n v="0"/>
    <n v="1"/>
    <n v="0"/>
    <n v="0"/>
    <n v="0"/>
    <n v="0"/>
    <n v="0"/>
    <n v="0"/>
    <n v="0"/>
    <n v="0"/>
    <n v="0"/>
    <n v="0"/>
    <n v="0"/>
    <n v="0"/>
    <n v="0"/>
    <n v="3"/>
    <n v="2"/>
    <n v="101"/>
    <n v="23"/>
    <n v="349"/>
    <n v="899"/>
    <n v="607"/>
    <n v="76"/>
    <n v="28"/>
    <n v="4329"/>
    <n v="1539"/>
    <n v="0"/>
    <n v="21"/>
    <n v="1071"/>
    <n v="261"/>
    <n v="2809"/>
  </r>
  <r>
    <x v="4"/>
    <x v="29"/>
    <x v="175"/>
    <x v="1"/>
    <n v="111"/>
    <n v="4"/>
    <n v="3"/>
    <n v="2"/>
    <n v="2"/>
    <n v="86"/>
    <n v="0"/>
    <n v="9"/>
    <n v="0"/>
    <n v="27"/>
    <n v="21"/>
    <n v="2"/>
    <n v="1"/>
    <n v="392"/>
    <n v="326"/>
    <n v="9"/>
    <n v="21"/>
    <n v="7"/>
    <n v="1068"/>
    <n v="645"/>
    <n v="7"/>
    <n v="117"/>
    <n v="7"/>
    <n v="761"/>
    <n v="457"/>
    <n v="3"/>
    <n v="44"/>
    <n v="89"/>
    <n v="97"/>
    <n v="45"/>
    <n v="2"/>
    <n v="12"/>
    <n v="5"/>
    <n v="32"/>
    <n v="27"/>
    <n v="2"/>
    <n v="0"/>
    <n v="1"/>
    <n v="0"/>
    <n v="0"/>
    <n v="1"/>
    <n v="0"/>
    <n v="0"/>
    <n v="0"/>
    <n v="0"/>
    <n v="0"/>
    <n v="0"/>
    <n v="0"/>
    <n v="0"/>
    <n v="0"/>
    <n v="0"/>
    <n v="0"/>
    <n v="0"/>
    <n v="0"/>
    <n v="3"/>
    <n v="2"/>
    <n v="100"/>
    <n v="22"/>
    <n v="349"/>
    <n v="897"/>
    <n v="609"/>
    <n v="75"/>
    <n v="28"/>
    <n v="4322"/>
    <n v="1549"/>
    <n v="0"/>
    <n v="21"/>
    <n v="1064"/>
    <n v="271"/>
    <n v="2802"/>
  </r>
  <r>
    <x v="4"/>
    <x v="29"/>
    <x v="175"/>
    <x v="2"/>
    <n v="111"/>
    <n v="4"/>
    <n v="3"/>
    <n v="2"/>
    <n v="2"/>
    <n v="86"/>
    <n v="0"/>
    <n v="9"/>
    <n v="0"/>
    <n v="26"/>
    <n v="21"/>
    <n v="1"/>
    <n v="1"/>
    <n v="392"/>
    <n v="326"/>
    <n v="9"/>
    <n v="21"/>
    <n v="7"/>
    <n v="1069"/>
    <n v="646"/>
    <n v="7"/>
    <n v="116"/>
    <n v="8"/>
    <n v="768"/>
    <n v="460"/>
    <n v="3"/>
    <n v="45"/>
    <n v="91"/>
    <n v="97"/>
    <n v="45"/>
    <n v="2"/>
    <n v="11"/>
    <n v="5"/>
    <n v="31"/>
    <n v="27"/>
    <n v="1"/>
    <n v="0"/>
    <n v="1"/>
    <n v="0"/>
    <n v="0"/>
    <n v="1"/>
    <n v="0"/>
    <n v="0"/>
    <n v="0"/>
    <n v="0"/>
    <n v="0"/>
    <n v="0"/>
    <n v="0"/>
    <n v="0"/>
    <n v="0"/>
    <n v="0"/>
    <n v="0"/>
    <n v="0"/>
    <n v="0"/>
    <n v="3"/>
    <n v="2"/>
    <n v="100"/>
    <n v="22"/>
    <n v="349"/>
    <n v="897"/>
    <n v="613"/>
    <n v="75"/>
    <n v="28"/>
    <n v="4351"/>
    <n v="1568"/>
    <n v="0"/>
    <n v="21"/>
    <n v="1062"/>
    <n v="294"/>
    <n v="2807"/>
  </r>
  <r>
    <x v="4"/>
    <x v="29"/>
    <x v="175"/>
    <x v="2"/>
    <m/>
    <m/>
    <m/>
    <m/>
    <m/>
    <m/>
    <m/>
    <m/>
    <m/>
    <m/>
    <m/>
    <m/>
    <m/>
    <m/>
    <m/>
    <m/>
    <m/>
    <m/>
    <n v="1"/>
    <m/>
    <m/>
    <m/>
    <m/>
    <m/>
    <m/>
    <m/>
    <m/>
    <m/>
    <m/>
    <m/>
    <m/>
    <m/>
    <m/>
    <n v="1"/>
    <m/>
    <m/>
    <m/>
    <m/>
    <m/>
    <m/>
    <m/>
    <m/>
    <m/>
    <m/>
    <m/>
    <m/>
    <m/>
    <m/>
    <m/>
    <m/>
    <m/>
    <m/>
    <m/>
    <m/>
    <m/>
    <m/>
    <m/>
    <m/>
    <m/>
    <n v="1"/>
    <m/>
    <m/>
    <n v="1"/>
    <m/>
    <m/>
    <m/>
    <m/>
    <m/>
    <m/>
    <m/>
  </r>
  <r>
    <x v="4"/>
    <x v="28"/>
    <x v="176"/>
    <x v="0"/>
    <n v="122"/>
    <n v="5"/>
    <n v="3"/>
    <n v="0"/>
    <n v="0"/>
    <n v="89"/>
    <n v="2"/>
    <n v="4"/>
    <n v="1"/>
    <n v="8"/>
    <n v="5"/>
    <n v="0"/>
    <n v="0"/>
    <n v="424"/>
    <n v="366"/>
    <n v="10"/>
    <n v="3"/>
    <n v="5"/>
    <n v="1054"/>
    <n v="630"/>
    <n v="21"/>
    <n v="87"/>
    <n v="20"/>
    <n v="760"/>
    <n v="452"/>
    <n v="28"/>
    <n v="59"/>
    <n v="26"/>
    <n v="192"/>
    <n v="90"/>
    <n v="2"/>
    <n v="13"/>
    <n v="4"/>
    <n v="53"/>
    <n v="40"/>
    <n v="1"/>
    <n v="0"/>
    <n v="0"/>
    <n v="0"/>
    <n v="1"/>
    <n v="0"/>
    <n v="0"/>
    <n v="0"/>
    <n v="0"/>
    <n v="0"/>
    <n v="0"/>
    <n v="0"/>
    <n v="0"/>
    <n v="0"/>
    <n v="0"/>
    <n v="0"/>
    <n v="0"/>
    <n v="0"/>
    <n v="0"/>
    <n v="4"/>
    <n v="0"/>
    <n v="112"/>
    <n v="8"/>
    <n v="400"/>
    <n v="882"/>
    <n v="615"/>
    <n v="157"/>
    <n v="51"/>
    <n v="3650"/>
    <n v="1380"/>
    <n v="0"/>
    <n v="47"/>
    <n v="791"/>
    <n v="199"/>
    <n v="2424"/>
  </r>
  <r>
    <x v="4"/>
    <x v="28"/>
    <x v="176"/>
    <x v="1"/>
    <n v="121"/>
    <n v="5"/>
    <n v="3"/>
    <n v="0"/>
    <n v="0"/>
    <n v="90"/>
    <n v="2"/>
    <n v="4"/>
    <n v="1"/>
    <n v="7"/>
    <n v="6"/>
    <n v="0"/>
    <n v="0"/>
    <n v="426"/>
    <n v="367"/>
    <n v="10"/>
    <n v="3"/>
    <n v="6"/>
    <n v="1055"/>
    <n v="633"/>
    <n v="22"/>
    <n v="86"/>
    <n v="19"/>
    <n v="759"/>
    <n v="451"/>
    <n v="28"/>
    <n v="58"/>
    <n v="26"/>
    <n v="193"/>
    <n v="91"/>
    <n v="2"/>
    <n v="13"/>
    <n v="4"/>
    <n v="52"/>
    <n v="42"/>
    <n v="1"/>
    <n v="0"/>
    <n v="0"/>
    <n v="0"/>
    <n v="1"/>
    <n v="0"/>
    <n v="0"/>
    <n v="0"/>
    <n v="0"/>
    <n v="0"/>
    <n v="0"/>
    <n v="0"/>
    <n v="0"/>
    <n v="0"/>
    <n v="0"/>
    <n v="0"/>
    <n v="0"/>
    <n v="0"/>
    <n v="0"/>
    <n v="4"/>
    <n v="0"/>
    <n v="111"/>
    <n v="7"/>
    <n v="401"/>
    <n v="886"/>
    <n v="614"/>
    <n v="160"/>
    <n v="50"/>
    <n v="3653"/>
    <n v="1394"/>
    <n v="0"/>
    <n v="47"/>
    <n v="788"/>
    <n v="202"/>
    <n v="2432"/>
  </r>
  <r>
    <x v="4"/>
    <x v="28"/>
    <x v="176"/>
    <x v="2"/>
    <m/>
    <m/>
    <m/>
    <m/>
    <m/>
    <m/>
    <m/>
    <m/>
    <m/>
    <m/>
    <m/>
    <m/>
    <m/>
    <m/>
    <m/>
    <m/>
    <m/>
    <m/>
    <m/>
    <m/>
    <m/>
    <m/>
    <m/>
    <n v="1"/>
    <m/>
    <m/>
    <m/>
    <n v="1"/>
    <m/>
    <m/>
    <m/>
    <m/>
    <m/>
    <m/>
    <m/>
    <m/>
    <m/>
    <m/>
    <m/>
    <m/>
    <m/>
    <m/>
    <m/>
    <m/>
    <m/>
    <m/>
    <m/>
    <m/>
    <m/>
    <m/>
    <m/>
    <m/>
    <m/>
    <m/>
    <m/>
    <m/>
    <m/>
    <m/>
    <m/>
    <m/>
    <m/>
    <m/>
    <m/>
    <n v="1"/>
    <m/>
    <m/>
    <m/>
    <m/>
    <n v="1"/>
    <m/>
  </r>
  <r>
    <x v="4"/>
    <x v="28"/>
    <x v="176"/>
    <x v="2"/>
    <n v="121"/>
    <n v="5"/>
    <n v="3"/>
    <n v="0"/>
    <n v="0"/>
    <n v="90"/>
    <n v="2"/>
    <n v="4"/>
    <n v="1"/>
    <n v="7"/>
    <n v="6"/>
    <n v="0"/>
    <n v="0"/>
    <n v="426"/>
    <n v="368"/>
    <n v="10"/>
    <n v="3"/>
    <n v="6"/>
    <n v="1049"/>
    <n v="635"/>
    <n v="22"/>
    <n v="85"/>
    <n v="18"/>
    <n v="759"/>
    <n v="453"/>
    <n v="28"/>
    <n v="58"/>
    <n v="26"/>
    <n v="193"/>
    <n v="93"/>
    <n v="2"/>
    <n v="13"/>
    <n v="5"/>
    <n v="52"/>
    <n v="42"/>
    <n v="1"/>
    <n v="0"/>
    <n v="0"/>
    <n v="0"/>
    <n v="1"/>
    <n v="0"/>
    <n v="0"/>
    <n v="0"/>
    <n v="0"/>
    <n v="0"/>
    <n v="0"/>
    <n v="0"/>
    <n v="0"/>
    <n v="0"/>
    <n v="0"/>
    <n v="0"/>
    <n v="0"/>
    <n v="0"/>
    <n v="0"/>
    <n v="4"/>
    <n v="0"/>
    <n v="111"/>
    <n v="7"/>
    <n v="401"/>
    <n v="883"/>
    <n v="614"/>
    <n v="159"/>
    <n v="50"/>
    <n v="3636"/>
    <n v="1403"/>
    <n v="0"/>
    <n v="47"/>
    <n v="777"/>
    <n v="204"/>
    <n v="2427"/>
  </r>
  <r>
    <x v="4"/>
    <x v="29"/>
    <x v="177"/>
    <x v="0"/>
    <n v="68"/>
    <n v="2"/>
    <n v="1"/>
    <n v="1"/>
    <n v="1"/>
    <n v="43"/>
    <n v="3"/>
    <n v="2"/>
    <n v="4"/>
    <n v="1"/>
    <n v="1"/>
    <n v="0"/>
    <n v="0"/>
    <n v="338"/>
    <n v="284"/>
    <n v="7"/>
    <n v="8"/>
    <n v="2"/>
    <n v="811"/>
    <n v="477"/>
    <n v="16"/>
    <n v="69"/>
    <n v="32"/>
    <n v="618"/>
    <n v="371"/>
    <n v="12"/>
    <n v="77"/>
    <n v="32"/>
    <n v="116"/>
    <n v="34"/>
    <n v="4"/>
    <n v="11"/>
    <n v="21"/>
    <n v="32"/>
    <n v="27"/>
    <n v="0"/>
    <n v="1"/>
    <n v="1"/>
    <n v="0"/>
    <n v="0"/>
    <n v="0"/>
    <n v="0"/>
    <n v="0"/>
    <n v="0"/>
    <n v="0"/>
    <n v="0"/>
    <n v="0"/>
    <n v="0"/>
    <n v="0"/>
    <n v="0"/>
    <n v="0"/>
    <n v="0"/>
    <n v="0"/>
    <n v="0"/>
    <n v="1"/>
    <n v="1"/>
    <n v="56"/>
    <n v="1"/>
    <n v="316"/>
    <n v="667"/>
    <n v="486"/>
    <n v="77"/>
    <n v="30"/>
    <n v="3106"/>
    <n v="1056"/>
    <n v="0"/>
    <n v="51"/>
    <n v="653"/>
    <n v="315"/>
    <n v="1931"/>
  </r>
  <r>
    <x v="4"/>
    <x v="29"/>
    <x v="177"/>
    <x v="1"/>
    <n v="68"/>
    <n v="2"/>
    <n v="1"/>
    <n v="1"/>
    <n v="1"/>
    <n v="42"/>
    <n v="3"/>
    <n v="2"/>
    <n v="4"/>
    <n v="2"/>
    <n v="2"/>
    <n v="0"/>
    <n v="0"/>
    <n v="339"/>
    <n v="285"/>
    <n v="7"/>
    <n v="8"/>
    <n v="2"/>
    <n v="815"/>
    <n v="481"/>
    <n v="17"/>
    <n v="69"/>
    <n v="33"/>
    <n v="619"/>
    <n v="372"/>
    <n v="12"/>
    <n v="77"/>
    <n v="34"/>
    <n v="115"/>
    <n v="35"/>
    <n v="4"/>
    <n v="10"/>
    <n v="21"/>
    <n v="32"/>
    <n v="27"/>
    <n v="0"/>
    <n v="1"/>
    <n v="1"/>
    <n v="0"/>
    <n v="0"/>
    <n v="0"/>
    <n v="0"/>
    <n v="0"/>
    <n v="0"/>
    <n v="0"/>
    <n v="0"/>
    <n v="0"/>
    <n v="0"/>
    <n v="0"/>
    <n v="0"/>
    <n v="0"/>
    <n v="0"/>
    <n v="0"/>
    <n v="0"/>
    <n v="1"/>
    <n v="1"/>
    <n v="55"/>
    <n v="2"/>
    <n v="317"/>
    <n v="669"/>
    <n v="485"/>
    <n v="77"/>
    <n v="30"/>
    <n v="3119"/>
    <n v="1071"/>
    <n v="0"/>
    <n v="52"/>
    <n v="653"/>
    <n v="322"/>
    <n v="1940"/>
  </r>
  <r>
    <x v="4"/>
    <x v="29"/>
    <x v="177"/>
    <x v="2"/>
    <n v="68"/>
    <n v="2"/>
    <n v="1"/>
    <n v="1"/>
    <n v="1"/>
    <n v="42"/>
    <n v="3"/>
    <n v="2"/>
    <n v="4"/>
    <n v="2"/>
    <n v="2"/>
    <n v="0"/>
    <n v="0"/>
    <n v="340"/>
    <n v="286"/>
    <n v="7"/>
    <n v="8"/>
    <n v="2"/>
    <n v="812"/>
    <n v="478"/>
    <n v="16"/>
    <n v="68"/>
    <n v="34"/>
    <n v="620"/>
    <n v="373"/>
    <n v="13"/>
    <n v="75"/>
    <n v="34"/>
    <n v="115"/>
    <n v="35"/>
    <n v="4"/>
    <n v="10"/>
    <n v="22"/>
    <n v="32"/>
    <n v="27"/>
    <n v="0"/>
    <n v="1"/>
    <n v="1"/>
    <n v="0"/>
    <n v="0"/>
    <n v="0"/>
    <n v="0"/>
    <n v="0"/>
    <n v="0"/>
    <n v="0"/>
    <n v="0"/>
    <n v="0"/>
    <n v="0"/>
    <n v="0"/>
    <n v="0"/>
    <n v="0"/>
    <n v="0"/>
    <n v="0"/>
    <n v="0"/>
    <n v="1"/>
    <n v="1"/>
    <n v="55"/>
    <n v="2"/>
    <n v="318"/>
    <n v="667"/>
    <n v="488"/>
    <n v="76"/>
    <n v="30"/>
    <n v="3103"/>
    <n v="1080"/>
    <n v="0"/>
    <n v="58"/>
    <n v="640"/>
    <n v="317"/>
    <n v="1938"/>
  </r>
  <r>
    <x v="4"/>
    <x v="29"/>
    <x v="178"/>
    <x v="2"/>
    <n v="98"/>
    <n v="4"/>
    <n v="3"/>
    <m/>
    <m/>
    <n v="51"/>
    <n v="1"/>
    <n v="9"/>
    <n v="9"/>
    <n v="37"/>
    <n v="33"/>
    <n v="2"/>
    <m/>
    <n v="314"/>
    <n v="96"/>
    <n v="8"/>
    <n v="27"/>
    <n v="26"/>
    <n v="1274"/>
    <n v="68"/>
    <n v="21"/>
    <n v="232"/>
    <n v="62"/>
    <n v="905"/>
    <n v="93"/>
    <n v="39"/>
    <n v="110"/>
    <n v="121"/>
    <n v="174"/>
    <n v="8"/>
    <m/>
    <n v="15"/>
    <n v="40"/>
    <n v="44"/>
    <n v="34"/>
    <n v="2"/>
    <m/>
    <m/>
    <m/>
    <m/>
    <m/>
    <m/>
    <m/>
    <m/>
    <m/>
    <m/>
    <m/>
    <m/>
    <m/>
    <m/>
    <m/>
    <m/>
    <m/>
    <m/>
    <n v="3"/>
    <m/>
    <n v="72"/>
    <n v="35"/>
    <n v="248"/>
    <n v="917"/>
    <n v="637"/>
    <n v="97"/>
    <n v="42"/>
    <n v="5215"/>
    <n v="753"/>
    <m/>
    <n v="45"/>
    <n v="444"/>
    <n v="1492"/>
    <n v="3006"/>
  </r>
  <r>
    <x v="4"/>
    <x v="31"/>
    <x v="179"/>
    <x v="0"/>
    <n v="36"/>
    <n v="1"/>
    <n v="1"/>
    <n v="0"/>
    <n v="0"/>
    <n v="31"/>
    <n v="0"/>
    <n v="1"/>
    <n v="0"/>
    <n v="0"/>
    <n v="0"/>
    <n v="0"/>
    <n v="0"/>
    <n v="199"/>
    <n v="157"/>
    <n v="7"/>
    <n v="13"/>
    <n v="5"/>
    <n v="491"/>
    <n v="288"/>
    <n v="11"/>
    <n v="52"/>
    <n v="16"/>
    <n v="443"/>
    <n v="255"/>
    <n v="5"/>
    <n v="49"/>
    <n v="49"/>
    <n v="53"/>
    <n v="26"/>
    <n v="0"/>
    <n v="7"/>
    <n v="0"/>
    <n v="16"/>
    <n v="14"/>
    <n v="1"/>
    <n v="0"/>
    <n v="0"/>
    <n v="0"/>
    <n v="0"/>
    <n v="0"/>
    <n v="0"/>
    <n v="0"/>
    <n v="0"/>
    <n v="0"/>
    <n v="0"/>
    <n v="0"/>
    <n v="0"/>
    <n v="0"/>
    <n v="0"/>
    <n v="0"/>
    <n v="0"/>
    <n v="0"/>
    <n v="0"/>
    <n v="1"/>
    <n v="0"/>
    <n v="33"/>
    <n v="0"/>
    <n v="172"/>
    <n v="397"/>
    <n v="329"/>
    <n v="44"/>
    <n v="15"/>
    <n v="2087"/>
    <n v="749"/>
    <n v="0"/>
    <n v="16"/>
    <n v="437"/>
    <n v="273"/>
    <n v="1269"/>
  </r>
  <r>
    <x v="4"/>
    <x v="31"/>
    <x v="179"/>
    <x v="1"/>
    <n v="36"/>
    <n v="1"/>
    <n v="1"/>
    <n v="0"/>
    <n v="0"/>
    <n v="31"/>
    <n v="0"/>
    <n v="1"/>
    <n v="0"/>
    <n v="0"/>
    <n v="0"/>
    <n v="0"/>
    <n v="0"/>
    <n v="199"/>
    <n v="157"/>
    <n v="7"/>
    <n v="13"/>
    <n v="5"/>
    <n v="491"/>
    <n v="291"/>
    <n v="11"/>
    <n v="52"/>
    <n v="17"/>
    <n v="444"/>
    <n v="256"/>
    <n v="5"/>
    <n v="48"/>
    <n v="49"/>
    <n v="53"/>
    <n v="26"/>
    <n v="0"/>
    <n v="7"/>
    <n v="0"/>
    <n v="16"/>
    <n v="14"/>
    <n v="1"/>
    <n v="0"/>
    <n v="0"/>
    <n v="0"/>
    <n v="0"/>
    <n v="0"/>
    <n v="0"/>
    <n v="0"/>
    <n v="0"/>
    <n v="0"/>
    <n v="0"/>
    <n v="0"/>
    <n v="0"/>
    <n v="0"/>
    <n v="0"/>
    <n v="0"/>
    <n v="0"/>
    <n v="0"/>
    <n v="0"/>
    <n v="1"/>
    <n v="0"/>
    <n v="33"/>
    <n v="0"/>
    <n v="172"/>
    <n v="398"/>
    <n v="331"/>
    <n v="44"/>
    <n v="15"/>
    <n v="2091"/>
    <n v="756"/>
    <n v="0"/>
    <n v="16"/>
    <n v="435"/>
    <n v="273"/>
    <n v="1279"/>
  </r>
  <r>
    <x v="4"/>
    <x v="31"/>
    <x v="179"/>
    <x v="2"/>
    <m/>
    <m/>
    <m/>
    <m/>
    <m/>
    <m/>
    <m/>
    <m/>
    <m/>
    <m/>
    <m/>
    <m/>
    <m/>
    <m/>
    <m/>
    <m/>
    <m/>
    <m/>
    <n v="1"/>
    <m/>
    <m/>
    <m/>
    <m/>
    <n v="1"/>
    <m/>
    <m/>
    <m/>
    <m/>
    <m/>
    <m/>
    <m/>
    <m/>
    <m/>
    <m/>
    <m/>
    <m/>
    <m/>
    <m/>
    <m/>
    <m/>
    <m/>
    <m/>
    <m/>
    <m/>
    <m/>
    <m/>
    <m/>
    <m/>
    <m/>
    <m/>
    <m/>
    <m/>
    <m/>
    <m/>
    <m/>
    <m/>
    <m/>
    <m/>
    <m/>
    <n v="1"/>
    <n v="1"/>
    <m/>
    <m/>
    <n v="1"/>
    <m/>
    <m/>
    <m/>
    <m/>
    <m/>
    <n v="1"/>
  </r>
  <r>
    <x v="4"/>
    <x v="31"/>
    <x v="179"/>
    <x v="2"/>
    <n v="36"/>
    <n v="1"/>
    <n v="1"/>
    <n v="0"/>
    <n v="0"/>
    <n v="31"/>
    <n v="0"/>
    <n v="1"/>
    <n v="0"/>
    <n v="0"/>
    <n v="0"/>
    <n v="0"/>
    <n v="0"/>
    <n v="199"/>
    <n v="158"/>
    <n v="7"/>
    <n v="13"/>
    <n v="4"/>
    <n v="492"/>
    <n v="290"/>
    <n v="11"/>
    <n v="52"/>
    <n v="17"/>
    <n v="444"/>
    <n v="257"/>
    <n v="5"/>
    <n v="48"/>
    <n v="49"/>
    <n v="52"/>
    <n v="25"/>
    <n v="0"/>
    <n v="7"/>
    <n v="0"/>
    <n v="16"/>
    <n v="14"/>
    <n v="1"/>
    <n v="0"/>
    <n v="0"/>
    <n v="0"/>
    <n v="0"/>
    <n v="0"/>
    <n v="0"/>
    <n v="0"/>
    <n v="0"/>
    <n v="0"/>
    <n v="0"/>
    <n v="0"/>
    <n v="0"/>
    <n v="0"/>
    <n v="0"/>
    <n v="0"/>
    <n v="0"/>
    <n v="0"/>
    <n v="0"/>
    <n v="1"/>
    <n v="0"/>
    <n v="33"/>
    <n v="0"/>
    <n v="173"/>
    <n v="400"/>
    <n v="331"/>
    <n v="43"/>
    <n v="15"/>
    <n v="2089"/>
    <n v="762"/>
    <n v="0"/>
    <n v="16"/>
    <n v="433"/>
    <n v="271"/>
    <n v="1278"/>
  </r>
  <r>
    <x v="4"/>
    <x v="30"/>
    <x v="180"/>
    <x v="0"/>
    <n v="46"/>
    <n v="1"/>
    <n v="1"/>
    <n v="0"/>
    <n v="0"/>
    <n v="40"/>
    <n v="1"/>
    <n v="1"/>
    <n v="0"/>
    <n v="1"/>
    <n v="1"/>
    <n v="0"/>
    <n v="0"/>
    <n v="336"/>
    <n v="317"/>
    <n v="1"/>
    <n v="4"/>
    <n v="3"/>
    <n v="444"/>
    <n v="323"/>
    <n v="4"/>
    <n v="23"/>
    <n v="20"/>
    <n v="503"/>
    <n v="375"/>
    <n v="1"/>
    <n v="0"/>
    <n v="46"/>
    <n v="42"/>
    <n v="23"/>
    <n v="0"/>
    <n v="5"/>
    <n v="1"/>
    <n v="9"/>
    <n v="8"/>
    <n v="0"/>
    <n v="0"/>
    <n v="0"/>
    <n v="0"/>
    <n v="0"/>
    <n v="0"/>
    <n v="0"/>
    <n v="0"/>
    <n v="0"/>
    <n v="0"/>
    <n v="0"/>
    <n v="0"/>
    <n v="0"/>
    <n v="0"/>
    <n v="0"/>
    <n v="0"/>
    <n v="0"/>
    <n v="0"/>
    <n v="0"/>
    <n v="1"/>
    <n v="0"/>
    <n v="43"/>
    <n v="1"/>
    <n v="323"/>
    <n v="381"/>
    <n v="446"/>
    <n v="36"/>
    <n v="9"/>
    <n v="1746"/>
    <n v="962"/>
    <n v="0"/>
    <n v="3"/>
    <n v="161"/>
    <n v="155"/>
    <n v="1374"/>
  </r>
  <r>
    <x v="4"/>
    <x v="30"/>
    <x v="180"/>
    <x v="1"/>
    <n v="49"/>
    <n v="1"/>
    <n v="1"/>
    <n v="0"/>
    <n v="0"/>
    <n v="43"/>
    <n v="1"/>
    <n v="1"/>
    <n v="0"/>
    <n v="1"/>
    <n v="1"/>
    <n v="0"/>
    <n v="0"/>
    <n v="336"/>
    <n v="317"/>
    <n v="2"/>
    <n v="4"/>
    <n v="2"/>
    <n v="444"/>
    <n v="325"/>
    <n v="4"/>
    <n v="23"/>
    <n v="20"/>
    <n v="501"/>
    <n v="375"/>
    <n v="0"/>
    <n v="0"/>
    <n v="46"/>
    <n v="43"/>
    <n v="24"/>
    <n v="0"/>
    <n v="5"/>
    <n v="1"/>
    <n v="9"/>
    <n v="8"/>
    <n v="0"/>
    <n v="0"/>
    <n v="0"/>
    <n v="0"/>
    <n v="0"/>
    <n v="0"/>
    <n v="0"/>
    <n v="0"/>
    <n v="0"/>
    <n v="0"/>
    <n v="0"/>
    <n v="0"/>
    <n v="0"/>
    <n v="0"/>
    <n v="0"/>
    <n v="0"/>
    <n v="0"/>
    <n v="0"/>
    <n v="0"/>
    <n v="1"/>
    <n v="0"/>
    <n v="46"/>
    <n v="1"/>
    <n v="323"/>
    <n v="381"/>
    <n v="446"/>
    <n v="37"/>
    <n v="9"/>
    <n v="1746"/>
    <n v="971"/>
    <n v="0"/>
    <n v="3"/>
    <n v="160"/>
    <n v="155"/>
    <n v="1377"/>
  </r>
  <r>
    <x v="4"/>
    <x v="30"/>
    <x v="180"/>
    <x v="2"/>
    <m/>
    <m/>
    <m/>
    <m/>
    <m/>
    <m/>
    <m/>
    <m/>
    <m/>
    <m/>
    <m/>
    <m/>
    <m/>
    <m/>
    <m/>
    <m/>
    <m/>
    <m/>
    <n v="1"/>
    <m/>
    <m/>
    <m/>
    <n v="1"/>
    <m/>
    <m/>
    <m/>
    <m/>
    <m/>
    <m/>
    <m/>
    <m/>
    <m/>
    <m/>
    <m/>
    <m/>
    <m/>
    <m/>
    <m/>
    <m/>
    <m/>
    <m/>
    <m/>
    <m/>
    <m/>
    <m/>
    <m/>
    <m/>
    <m/>
    <m/>
    <m/>
    <m/>
    <m/>
    <m/>
    <m/>
    <m/>
    <m/>
    <m/>
    <m/>
    <m/>
    <m/>
    <m/>
    <m/>
    <m/>
    <m/>
    <m/>
    <m/>
    <m/>
    <m/>
    <m/>
    <m/>
  </r>
  <r>
    <x v="4"/>
    <x v="30"/>
    <x v="180"/>
    <x v="2"/>
    <n v="49"/>
    <n v="1"/>
    <n v="1"/>
    <n v="0"/>
    <n v="0"/>
    <n v="43"/>
    <n v="1"/>
    <n v="1"/>
    <n v="0"/>
    <n v="0"/>
    <n v="0"/>
    <n v="0"/>
    <n v="0"/>
    <n v="337"/>
    <n v="318"/>
    <n v="2"/>
    <n v="4"/>
    <n v="2"/>
    <n v="440"/>
    <n v="325"/>
    <n v="4"/>
    <n v="22"/>
    <n v="20"/>
    <n v="502"/>
    <n v="377"/>
    <n v="0"/>
    <n v="0"/>
    <n v="46"/>
    <n v="43"/>
    <n v="24"/>
    <n v="0"/>
    <n v="5"/>
    <n v="1"/>
    <n v="9"/>
    <n v="8"/>
    <n v="0"/>
    <n v="0"/>
    <n v="0"/>
    <n v="0"/>
    <n v="0"/>
    <n v="0"/>
    <n v="0"/>
    <n v="0"/>
    <n v="0"/>
    <n v="0"/>
    <n v="0"/>
    <n v="0"/>
    <n v="0"/>
    <n v="0"/>
    <n v="0"/>
    <n v="0"/>
    <n v="0"/>
    <n v="0"/>
    <n v="0"/>
    <n v="1"/>
    <n v="0"/>
    <n v="46"/>
    <n v="0"/>
    <n v="324"/>
    <n v="378"/>
    <n v="447"/>
    <n v="37"/>
    <n v="9"/>
    <n v="1747"/>
    <n v="976"/>
    <n v="0"/>
    <n v="3"/>
    <n v="160"/>
    <n v="155"/>
    <n v="1380"/>
  </r>
  <r>
    <x v="4"/>
    <x v="32"/>
    <x v="181"/>
    <x v="2"/>
    <n v="84"/>
    <n v="2"/>
    <n v="1"/>
    <m/>
    <m/>
    <n v="60"/>
    <m/>
    <n v="4"/>
    <n v="6"/>
    <n v="4"/>
    <n v="2"/>
    <n v="2"/>
    <m/>
    <n v="341"/>
    <n v="235"/>
    <n v="51"/>
    <n v="7"/>
    <n v="9"/>
    <n v="942"/>
    <n v="72"/>
    <n v="13"/>
    <n v="65"/>
    <n v="94"/>
    <n v="558"/>
    <n v="96"/>
    <n v="73"/>
    <n v="33"/>
    <n v="71"/>
    <n v="111"/>
    <n v="6"/>
    <m/>
    <n v="9"/>
    <n v="21"/>
    <n v="26"/>
    <n v="9"/>
    <n v="4"/>
    <m/>
    <m/>
    <m/>
    <m/>
    <m/>
    <m/>
    <m/>
    <m/>
    <m/>
    <m/>
    <m/>
    <m/>
    <m/>
    <m/>
    <m/>
    <m/>
    <m/>
    <m/>
    <n v="2"/>
    <m/>
    <n v="75"/>
    <n v="2"/>
    <n v="277"/>
    <n v="754"/>
    <n v="378"/>
    <n v="76"/>
    <n v="21"/>
    <n v="3244"/>
    <n v="888"/>
    <m/>
    <n v="99"/>
    <n v="402"/>
    <n v="841"/>
    <n v="1769"/>
  </r>
  <r>
    <x v="4"/>
    <x v="32"/>
    <x v="182"/>
    <x v="0"/>
    <n v="148"/>
    <n v="8"/>
    <n v="7"/>
    <n v="3"/>
    <n v="3"/>
    <n v="103"/>
    <n v="7"/>
    <n v="9"/>
    <n v="1"/>
    <n v="25"/>
    <n v="23"/>
    <n v="0"/>
    <n v="0"/>
    <n v="736"/>
    <n v="567"/>
    <n v="51"/>
    <n v="36"/>
    <n v="2"/>
    <n v="1928"/>
    <n v="1069"/>
    <n v="31"/>
    <n v="277"/>
    <n v="11"/>
    <n v="1443"/>
    <n v="688"/>
    <n v="101"/>
    <n v="297"/>
    <n v="25"/>
    <n v="252"/>
    <n v="98"/>
    <n v="6"/>
    <n v="45"/>
    <n v="9"/>
    <n v="143"/>
    <n v="119"/>
    <n v="4"/>
    <n v="4"/>
    <n v="1"/>
    <n v="0"/>
    <n v="0"/>
    <n v="0"/>
    <n v="0"/>
    <n v="0"/>
    <n v="0"/>
    <n v="0"/>
    <n v="0"/>
    <n v="0"/>
    <n v="0"/>
    <n v="0"/>
    <n v="0"/>
    <n v="0"/>
    <n v="0"/>
    <n v="0"/>
    <n v="0"/>
    <n v="7"/>
    <n v="3"/>
    <n v="122"/>
    <n v="24"/>
    <n v="633"/>
    <n v="1526"/>
    <n v="973"/>
    <n v="174"/>
    <n v="132"/>
    <n v="8296"/>
    <n v="2336"/>
    <n v="0"/>
    <n v="223"/>
    <n v="2886"/>
    <n v="330"/>
    <n v="4440"/>
  </r>
  <r>
    <x v="4"/>
    <x v="32"/>
    <x v="182"/>
    <x v="1"/>
    <n v="149"/>
    <n v="8"/>
    <n v="7"/>
    <n v="3"/>
    <n v="3"/>
    <n v="103"/>
    <n v="7"/>
    <n v="9"/>
    <n v="1"/>
    <n v="25"/>
    <n v="23"/>
    <n v="0"/>
    <n v="0"/>
    <n v="736"/>
    <n v="569"/>
    <n v="50"/>
    <n v="36"/>
    <n v="3"/>
    <n v="1943"/>
    <n v="1095"/>
    <n v="34"/>
    <n v="275"/>
    <n v="11"/>
    <n v="1439"/>
    <n v="696"/>
    <n v="100"/>
    <n v="298"/>
    <n v="25"/>
    <n v="253"/>
    <n v="98"/>
    <n v="6"/>
    <n v="46"/>
    <n v="9"/>
    <n v="142"/>
    <n v="121"/>
    <n v="4"/>
    <n v="4"/>
    <n v="1"/>
    <n v="0"/>
    <n v="0"/>
    <n v="0"/>
    <n v="0"/>
    <n v="0"/>
    <n v="0"/>
    <n v="0"/>
    <n v="0"/>
    <n v="0"/>
    <n v="0"/>
    <n v="0"/>
    <n v="0"/>
    <n v="0"/>
    <n v="0"/>
    <n v="0"/>
    <n v="0"/>
    <n v="7"/>
    <n v="3"/>
    <n v="122"/>
    <n v="24"/>
    <n v="633"/>
    <n v="1543"/>
    <n v="972"/>
    <n v="172"/>
    <n v="131"/>
    <n v="8306"/>
    <n v="2386"/>
    <n v="0"/>
    <n v="233"/>
    <n v="2884"/>
    <n v="327"/>
    <n v="4447"/>
  </r>
  <r>
    <x v="4"/>
    <x v="32"/>
    <x v="182"/>
    <x v="2"/>
    <n v="149"/>
    <n v="7"/>
    <n v="6"/>
    <n v="2"/>
    <n v="2"/>
    <n v="104"/>
    <n v="7"/>
    <n v="9"/>
    <n v="1"/>
    <n v="25"/>
    <n v="23"/>
    <n v="0"/>
    <n v="0"/>
    <n v="736"/>
    <n v="572"/>
    <n v="49"/>
    <n v="36"/>
    <n v="3"/>
    <n v="1947"/>
    <n v="1103"/>
    <n v="36"/>
    <n v="272"/>
    <n v="11"/>
    <n v="1436"/>
    <n v="696"/>
    <n v="100"/>
    <n v="298"/>
    <n v="26"/>
    <n v="254"/>
    <n v="98"/>
    <n v="6"/>
    <n v="46"/>
    <n v="9"/>
    <n v="143"/>
    <n v="122"/>
    <n v="5"/>
    <n v="4"/>
    <n v="1"/>
    <n v="0"/>
    <n v="0"/>
    <n v="0"/>
    <n v="0"/>
    <n v="0"/>
    <n v="0"/>
    <n v="0"/>
    <n v="0"/>
    <n v="0"/>
    <n v="0"/>
    <n v="0"/>
    <n v="0"/>
    <n v="0"/>
    <n v="0"/>
    <n v="0"/>
    <n v="0"/>
    <n v="6"/>
    <n v="2"/>
    <n v="122"/>
    <n v="24"/>
    <n v="634"/>
    <n v="1549"/>
    <n v="968"/>
    <n v="174"/>
    <n v="131"/>
    <n v="8295"/>
    <n v="2398"/>
    <n v="0"/>
    <n v="250"/>
    <n v="2879"/>
    <n v="322"/>
    <n v="4434"/>
  </r>
  <r>
    <x v="4"/>
    <x v="32"/>
    <x v="182"/>
    <x v="2"/>
    <m/>
    <m/>
    <m/>
    <m/>
    <m/>
    <m/>
    <m/>
    <m/>
    <m/>
    <m/>
    <m/>
    <m/>
    <m/>
    <m/>
    <m/>
    <m/>
    <m/>
    <m/>
    <n v="2"/>
    <m/>
    <m/>
    <m/>
    <n v="1"/>
    <n v="1"/>
    <m/>
    <m/>
    <m/>
    <n v="1"/>
    <m/>
    <m/>
    <m/>
    <m/>
    <m/>
    <m/>
    <m/>
    <m/>
    <m/>
    <m/>
    <m/>
    <m/>
    <m/>
    <m/>
    <m/>
    <m/>
    <m/>
    <m/>
    <m/>
    <m/>
    <m/>
    <m/>
    <m/>
    <m/>
    <m/>
    <m/>
    <m/>
    <m/>
    <m/>
    <m/>
    <m/>
    <n v="2"/>
    <m/>
    <m/>
    <m/>
    <n v="2"/>
    <m/>
    <m/>
    <n v="1"/>
    <m/>
    <n v="1"/>
    <n v="1"/>
  </r>
  <r>
    <x v="4"/>
    <x v="30"/>
    <x v="183"/>
    <x v="0"/>
    <n v="114"/>
    <n v="4"/>
    <n v="4"/>
    <n v="0"/>
    <n v="0"/>
    <n v="80"/>
    <n v="2"/>
    <n v="12"/>
    <n v="0"/>
    <n v="1"/>
    <n v="0"/>
    <n v="0"/>
    <n v="0"/>
    <n v="518"/>
    <n v="427"/>
    <n v="46"/>
    <n v="15"/>
    <n v="0"/>
    <n v="818"/>
    <n v="522"/>
    <n v="8"/>
    <n v="100"/>
    <n v="0"/>
    <n v="852"/>
    <n v="531"/>
    <n v="19"/>
    <n v="133"/>
    <n v="2"/>
    <n v="92"/>
    <n v="37"/>
    <n v="0"/>
    <n v="14"/>
    <n v="0"/>
    <n v="36"/>
    <n v="33"/>
    <n v="0"/>
    <n v="0"/>
    <n v="0"/>
    <n v="0"/>
    <n v="0"/>
    <n v="0"/>
    <n v="0"/>
    <n v="0"/>
    <n v="0"/>
    <n v="0"/>
    <n v="0"/>
    <n v="0"/>
    <n v="0"/>
    <n v="0"/>
    <n v="0"/>
    <n v="0"/>
    <n v="0"/>
    <n v="0"/>
    <n v="0"/>
    <n v="4"/>
    <n v="0"/>
    <n v="98"/>
    <n v="1"/>
    <n v="450"/>
    <n v="687"/>
    <n v="674"/>
    <n v="74"/>
    <n v="35"/>
    <n v="3622"/>
    <n v="1565"/>
    <n v="0"/>
    <n v="50"/>
    <n v="955"/>
    <n v="15"/>
    <n v="2452"/>
  </r>
  <r>
    <x v="4"/>
    <x v="30"/>
    <x v="183"/>
    <x v="1"/>
    <n v="115"/>
    <n v="4"/>
    <n v="4"/>
    <n v="0"/>
    <n v="0"/>
    <n v="82"/>
    <n v="2"/>
    <n v="12"/>
    <n v="0"/>
    <n v="1"/>
    <n v="0"/>
    <n v="0"/>
    <n v="0"/>
    <n v="519"/>
    <n v="428"/>
    <n v="46"/>
    <n v="15"/>
    <n v="0"/>
    <n v="819"/>
    <n v="527"/>
    <n v="8"/>
    <n v="99"/>
    <n v="0"/>
    <n v="851"/>
    <n v="535"/>
    <n v="19"/>
    <n v="133"/>
    <n v="2"/>
    <n v="92"/>
    <n v="37"/>
    <n v="0"/>
    <n v="14"/>
    <n v="0"/>
    <n v="36"/>
    <n v="33"/>
    <n v="0"/>
    <n v="0"/>
    <n v="0"/>
    <n v="0"/>
    <n v="0"/>
    <n v="0"/>
    <n v="0"/>
    <n v="0"/>
    <n v="0"/>
    <n v="0"/>
    <n v="0"/>
    <n v="0"/>
    <n v="0"/>
    <n v="0"/>
    <n v="0"/>
    <n v="0"/>
    <n v="0"/>
    <n v="0"/>
    <n v="0"/>
    <n v="4"/>
    <n v="0"/>
    <n v="99"/>
    <n v="1"/>
    <n v="451"/>
    <n v="690"/>
    <n v="674"/>
    <n v="74"/>
    <n v="35"/>
    <n v="3621"/>
    <n v="1578"/>
    <n v="0"/>
    <n v="50"/>
    <n v="957"/>
    <n v="13"/>
    <n v="2457"/>
  </r>
  <r>
    <x v="4"/>
    <x v="30"/>
    <x v="183"/>
    <x v="2"/>
    <n v="117"/>
    <n v="4"/>
    <n v="4"/>
    <n v="0"/>
    <n v="0"/>
    <n v="83"/>
    <n v="1"/>
    <n v="12"/>
    <n v="0"/>
    <n v="1"/>
    <n v="0"/>
    <n v="0"/>
    <n v="0"/>
    <n v="519"/>
    <n v="428"/>
    <n v="46"/>
    <n v="15"/>
    <n v="0"/>
    <n v="815"/>
    <n v="528"/>
    <n v="8"/>
    <n v="97"/>
    <n v="0"/>
    <n v="853"/>
    <n v="538"/>
    <n v="18"/>
    <n v="134"/>
    <n v="2"/>
    <n v="93"/>
    <n v="40"/>
    <n v="0"/>
    <n v="14"/>
    <n v="0"/>
    <n v="36"/>
    <n v="33"/>
    <n v="0"/>
    <n v="0"/>
    <n v="0"/>
    <n v="0"/>
    <n v="0"/>
    <n v="0"/>
    <n v="0"/>
    <n v="0"/>
    <n v="0"/>
    <n v="0"/>
    <n v="0"/>
    <n v="0"/>
    <n v="0"/>
    <n v="0"/>
    <n v="0"/>
    <n v="0"/>
    <n v="0"/>
    <n v="0"/>
    <n v="0"/>
    <n v="4"/>
    <n v="0"/>
    <n v="101"/>
    <n v="1"/>
    <n v="451"/>
    <n v="688"/>
    <n v="677"/>
    <n v="75"/>
    <n v="35"/>
    <n v="3624"/>
    <n v="1599"/>
    <n v="0"/>
    <n v="49"/>
    <n v="956"/>
    <n v="13"/>
    <n v="2467"/>
  </r>
  <r>
    <x v="4"/>
    <x v="32"/>
    <x v="184"/>
    <x v="0"/>
    <n v="110"/>
    <n v="0"/>
    <n v="0"/>
    <n v="0"/>
    <n v="0"/>
    <n v="63"/>
    <n v="3"/>
    <n v="6"/>
    <n v="2"/>
    <n v="0"/>
    <n v="0"/>
    <n v="0"/>
    <n v="0"/>
    <n v="462"/>
    <n v="343"/>
    <n v="20"/>
    <n v="20"/>
    <n v="5"/>
    <n v="1718"/>
    <n v="780"/>
    <n v="19"/>
    <n v="190"/>
    <n v="71"/>
    <n v="872"/>
    <n v="395"/>
    <n v="4"/>
    <n v="30"/>
    <n v="155"/>
    <n v="223"/>
    <n v="69"/>
    <n v="3"/>
    <n v="44"/>
    <n v="9"/>
    <n v="27"/>
    <n v="14"/>
    <n v="1"/>
    <n v="2"/>
    <n v="1"/>
    <n v="0"/>
    <n v="0"/>
    <n v="0"/>
    <n v="0"/>
    <n v="0"/>
    <n v="0"/>
    <n v="0"/>
    <n v="0"/>
    <n v="0"/>
    <n v="0"/>
    <n v="0"/>
    <n v="0"/>
    <n v="0"/>
    <n v="0"/>
    <n v="0"/>
    <n v="0"/>
    <n v="0"/>
    <n v="0"/>
    <n v="90"/>
    <n v="0"/>
    <n v="402"/>
    <n v="1358"/>
    <n v="652"/>
    <n v="151"/>
    <n v="22"/>
    <n v="5477"/>
    <n v="1451"/>
    <n v="0"/>
    <n v="30"/>
    <n v="1107"/>
    <n v="674"/>
    <n v="3322"/>
  </r>
  <r>
    <x v="4"/>
    <x v="32"/>
    <x v="184"/>
    <x v="1"/>
    <n v="110"/>
    <n v="0"/>
    <n v="0"/>
    <n v="0"/>
    <n v="0"/>
    <n v="63"/>
    <n v="3"/>
    <n v="5"/>
    <n v="2"/>
    <n v="0"/>
    <n v="0"/>
    <n v="0"/>
    <n v="0"/>
    <n v="463"/>
    <n v="344"/>
    <n v="20"/>
    <n v="20"/>
    <n v="5"/>
    <n v="1718"/>
    <n v="785"/>
    <n v="19"/>
    <n v="189"/>
    <n v="68"/>
    <n v="872"/>
    <n v="398"/>
    <n v="4"/>
    <n v="30"/>
    <n v="156"/>
    <n v="224"/>
    <n v="70"/>
    <n v="3"/>
    <n v="44"/>
    <n v="9"/>
    <n v="27"/>
    <n v="14"/>
    <n v="1"/>
    <n v="2"/>
    <n v="1"/>
    <n v="0"/>
    <n v="0"/>
    <n v="0"/>
    <n v="0"/>
    <n v="0"/>
    <n v="0"/>
    <n v="0"/>
    <n v="0"/>
    <n v="0"/>
    <n v="0"/>
    <n v="0"/>
    <n v="0"/>
    <n v="0"/>
    <n v="0"/>
    <n v="0"/>
    <n v="0"/>
    <n v="0"/>
    <n v="0"/>
    <n v="91"/>
    <n v="0"/>
    <n v="403"/>
    <n v="1361"/>
    <n v="655"/>
    <n v="154"/>
    <n v="22"/>
    <n v="5484"/>
    <n v="1479"/>
    <n v="0"/>
    <n v="29"/>
    <n v="1109"/>
    <n v="673"/>
    <n v="3343"/>
  </r>
  <r>
    <x v="4"/>
    <x v="32"/>
    <x v="184"/>
    <x v="2"/>
    <n v="110"/>
    <n v="0"/>
    <n v="0"/>
    <n v="0"/>
    <n v="0"/>
    <n v="63"/>
    <n v="3"/>
    <n v="5"/>
    <n v="2"/>
    <n v="0"/>
    <n v="0"/>
    <n v="0"/>
    <n v="0"/>
    <n v="463"/>
    <n v="346"/>
    <n v="20"/>
    <n v="20"/>
    <n v="5"/>
    <n v="1723"/>
    <n v="789"/>
    <n v="19"/>
    <n v="189"/>
    <n v="68"/>
    <n v="870"/>
    <n v="401"/>
    <n v="4"/>
    <n v="31"/>
    <n v="155"/>
    <n v="224"/>
    <n v="70"/>
    <n v="3"/>
    <n v="44"/>
    <n v="9"/>
    <n v="27"/>
    <n v="14"/>
    <n v="1"/>
    <n v="1"/>
    <n v="1"/>
    <n v="0"/>
    <n v="0"/>
    <n v="0"/>
    <n v="0"/>
    <n v="0"/>
    <n v="0"/>
    <n v="0"/>
    <n v="0"/>
    <n v="0"/>
    <n v="0"/>
    <n v="0"/>
    <n v="0"/>
    <n v="0"/>
    <n v="0"/>
    <n v="0"/>
    <n v="0"/>
    <n v="0"/>
    <n v="0"/>
    <n v="91"/>
    <n v="0"/>
    <n v="403"/>
    <n v="1367"/>
    <n v="656"/>
    <n v="154"/>
    <n v="23"/>
    <n v="5495"/>
    <n v="1501"/>
    <n v="0"/>
    <n v="29"/>
    <n v="1109"/>
    <n v="678"/>
    <n v="3353"/>
  </r>
  <r>
    <x v="4"/>
    <x v="32"/>
    <x v="184"/>
    <x v="2"/>
    <m/>
    <m/>
    <m/>
    <m/>
    <m/>
    <m/>
    <m/>
    <m/>
    <m/>
    <m/>
    <m/>
    <m/>
    <m/>
    <n v="1"/>
    <m/>
    <n v="1"/>
    <m/>
    <m/>
    <n v="1"/>
    <m/>
    <m/>
    <m/>
    <m/>
    <n v="1"/>
    <m/>
    <m/>
    <m/>
    <m/>
    <m/>
    <m/>
    <m/>
    <m/>
    <m/>
    <m/>
    <m/>
    <m/>
    <m/>
    <m/>
    <m/>
    <m/>
    <m/>
    <m/>
    <m/>
    <m/>
    <m/>
    <m/>
    <m/>
    <m/>
    <m/>
    <m/>
    <m/>
    <m/>
    <m/>
    <m/>
    <m/>
    <m/>
    <m/>
    <m/>
    <m/>
    <n v="1"/>
    <n v="1"/>
    <m/>
    <m/>
    <n v="1"/>
    <m/>
    <m/>
    <m/>
    <m/>
    <m/>
    <n v="1"/>
  </r>
  <r>
    <x v="4"/>
    <x v="31"/>
    <x v="185"/>
    <x v="0"/>
    <n v="183"/>
    <n v="2"/>
    <n v="2"/>
    <n v="3"/>
    <n v="3"/>
    <n v="142"/>
    <n v="6"/>
    <n v="3"/>
    <n v="2"/>
    <n v="42"/>
    <n v="24"/>
    <n v="7"/>
    <n v="0"/>
    <n v="978"/>
    <n v="833"/>
    <n v="55"/>
    <n v="7"/>
    <n v="6"/>
    <n v="2020"/>
    <n v="1313"/>
    <n v="81"/>
    <n v="136"/>
    <n v="40"/>
    <n v="1711"/>
    <n v="1123"/>
    <n v="79"/>
    <n v="155"/>
    <n v="43"/>
    <n v="294"/>
    <n v="149"/>
    <n v="5"/>
    <n v="22"/>
    <n v="12"/>
    <n v="106"/>
    <n v="83"/>
    <n v="6"/>
    <n v="1"/>
    <n v="0"/>
    <n v="0"/>
    <n v="0"/>
    <n v="0"/>
    <n v="0"/>
    <n v="0"/>
    <n v="0"/>
    <n v="0"/>
    <n v="0"/>
    <n v="0"/>
    <n v="0"/>
    <n v="0"/>
    <n v="0"/>
    <n v="0"/>
    <n v="0"/>
    <n v="0"/>
    <n v="0"/>
    <n v="2"/>
    <n v="3"/>
    <n v="166"/>
    <n v="32"/>
    <n v="901"/>
    <n v="1696"/>
    <n v="1400"/>
    <n v="245"/>
    <n v="94"/>
    <n v="8912"/>
    <n v="3645"/>
    <n v="0"/>
    <n v="173"/>
    <n v="2076"/>
    <n v="388"/>
    <n v="5918"/>
  </r>
  <r>
    <x v="4"/>
    <x v="31"/>
    <x v="185"/>
    <x v="1"/>
    <n v="183"/>
    <n v="2"/>
    <n v="2"/>
    <n v="3"/>
    <n v="3"/>
    <n v="143"/>
    <n v="6"/>
    <n v="3"/>
    <n v="2"/>
    <n v="41"/>
    <n v="24"/>
    <n v="6"/>
    <n v="0"/>
    <n v="980"/>
    <n v="839"/>
    <n v="55"/>
    <n v="7"/>
    <n v="6"/>
    <n v="2020"/>
    <n v="1323"/>
    <n v="84"/>
    <n v="133"/>
    <n v="39"/>
    <n v="1714"/>
    <n v="1130"/>
    <n v="83"/>
    <n v="150"/>
    <n v="44"/>
    <n v="295"/>
    <n v="150"/>
    <n v="5"/>
    <n v="22"/>
    <n v="12"/>
    <n v="108"/>
    <n v="86"/>
    <n v="5"/>
    <n v="1"/>
    <n v="0"/>
    <n v="0"/>
    <n v="0"/>
    <n v="0"/>
    <n v="0"/>
    <n v="0"/>
    <n v="0"/>
    <n v="0"/>
    <n v="0"/>
    <n v="0"/>
    <n v="0"/>
    <n v="0"/>
    <n v="0"/>
    <n v="0"/>
    <n v="0"/>
    <n v="0"/>
    <n v="0"/>
    <n v="2"/>
    <n v="3"/>
    <n v="166"/>
    <n v="33"/>
    <n v="903"/>
    <n v="1699"/>
    <n v="1405"/>
    <n v="246"/>
    <n v="96"/>
    <n v="8908"/>
    <n v="3691"/>
    <n v="0"/>
    <n v="179"/>
    <n v="2067"/>
    <n v="394"/>
    <n v="5921"/>
  </r>
  <r>
    <x v="4"/>
    <x v="31"/>
    <x v="185"/>
    <x v="2"/>
    <n v="183"/>
    <n v="2"/>
    <n v="2"/>
    <n v="3"/>
    <n v="3"/>
    <n v="143"/>
    <n v="6"/>
    <n v="3"/>
    <n v="2"/>
    <n v="40"/>
    <n v="23"/>
    <n v="6"/>
    <n v="0"/>
    <n v="982"/>
    <n v="841"/>
    <n v="56"/>
    <n v="8"/>
    <n v="5"/>
    <n v="2021"/>
    <n v="1334"/>
    <n v="87"/>
    <n v="127"/>
    <n v="40"/>
    <n v="1718"/>
    <n v="1136"/>
    <n v="89"/>
    <n v="146"/>
    <n v="43"/>
    <n v="297"/>
    <n v="154"/>
    <n v="5"/>
    <n v="23"/>
    <n v="13"/>
    <n v="108"/>
    <n v="86"/>
    <n v="5"/>
    <n v="1"/>
    <n v="0"/>
    <n v="0"/>
    <n v="0"/>
    <n v="0"/>
    <n v="0"/>
    <n v="0"/>
    <n v="0"/>
    <n v="0"/>
    <n v="0"/>
    <n v="0"/>
    <n v="0"/>
    <n v="0"/>
    <n v="0"/>
    <n v="0"/>
    <n v="0"/>
    <n v="0"/>
    <n v="0"/>
    <n v="2"/>
    <n v="3"/>
    <n v="166"/>
    <n v="32"/>
    <n v="904"/>
    <n v="1701"/>
    <n v="1409"/>
    <n v="246"/>
    <n v="96"/>
    <n v="8904"/>
    <n v="3707"/>
    <n v="0"/>
    <n v="188"/>
    <n v="2060"/>
    <n v="394"/>
    <n v="5923"/>
  </r>
  <r>
    <x v="4"/>
    <x v="32"/>
    <x v="186"/>
    <x v="2"/>
    <n v="147"/>
    <n v="4"/>
    <n v="3"/>
    <n v="1"/>
    <m/>
    <n v="96"/>
    <n v="1"/>
    <n v="6"/>
    <n v="12"/>
    <n v="15"/>
    <n v="11"/>
    <m/>
    <m/>
    <n v="828"/>
    <n v="623"/>
    <n v="22"/>
    <n v="1"/>
    <n v="99"/>
    <n v="2347"/>
    <n v="991"/>
    <n v="36"/>
    <n v="242"/>
    <n v="268"/>
    <n v="1637"/>
    <n v="99"/>
    <n v="2"/>
    <n v="6"/>
    <n v="464"/>
    <n v="241"/>
    <n v="87"/>
    <m/>
    <n v="7"/>
    <n v="48"/>
    <n v="59"/>
    <n v="9"/>
    <n v="1"/>
    <m/>
    <n v="3"/>
    <m/>
    <m/>
    <m/>
    <m/>
    <m/>
    <m/>
    <m/>
    <n v="1"/>
    <m/>
    <m/>
    <m/>
    <m/>
    <m/>
    <m/>
    <m/>
    <m/>
    <n v="4"/>
    <m/>
    <n v="126"/>
    <n v="14"/>
    <n v="693"/>
    <n v="1708"/>
    <n v="1118"/>
    <n v="160"/>
    <n v="50"/>
    <n v="9665"/>
    <n v="2706"/>
    <m/>
    <n v="7"/>
    <n v="148"/>
    <n v="3704"/>
    <n v="5327"/>
  </r>
  <r>
    <x v="4"/>
    <x v="27"/>
    <x v="187"/>
    <x v="0"/>
    <n v="49"/>
    <n v="1"/>
    <n v="1"/>
    <n v="0"/>
    <n v="0"/>
    <n v="45"/>
    <n v="1"/>
    <n v="1"/>
    <n v="0"/>
    <n v="9"/>
    <n v="7"/>
    <n v="0"/>
    <n v="0"/>
    <n v="369"/>
    <n v="317"/>
    <n v="9"/>
    <n v="15"/>
    <n v="3"/>
    <n v="513"/>
    <n v="369"/>
    <n v="14"/>
    <n v="39"/>
    <n v="10"/>
    <n v="688"/>
    <n v="484"/>
    <n v="7"/>
    <n v="16"/>
    <n v="77"/>
    <n v="130"/>
    <n v="72"/>
    <n v="3"/>
    <n v="13"/>
    <n v="2"/>
    <n v="28"/>
    <n v="23"/>
    <n v="0"/>
    <n v="0"/>
    <n v="1"/>
    <n v="0"/>
    <n v="0"/>
    <n v="0"/>
    <n v="0"/>
    <n v="0"/>
    <n v="0"/>
    <n v="0"/>
    <n v="0"/>
    <n v="0"/>
    <n v="0"/>
    <n v="0"/>
    <n v="0"/>
    <n v="0"/>
    <n v="0"/>
    <n v="0"/>
    <n v="0"/>
    <n v="1"/>
    <n v="0"/>
    <n v="47"/>
    <n v="9"/>
    <n v="338"/>
    <n v="440"/>
    <n v="576"/>
    <n v="108"/>
    <n v="26"/>
    <n v="3256"/>
    <n v="1562"/>
    <n v="0"/>
    <n v="31"/>
    <n v="464"/>
    <n v="321"/>
    <n v="2335"/>
  </r>
  <r>
    <x v="4"/>
    <x v="27"/>
    <x v="187"/>
    <x v="1"/>
    <n v="49"/>
    <n v="1"/>
    <n v="1"/>
    <n v="0"/>
    <n v="0"/>
    <n v="45"/>
    <n v="1"/>
    <n v="1"/>
    <n v="0"/>
    <n v="9"/>
    <n v="8"/>
    <n v="0"/>
    <n v="0"/>
    <n v="372"/>
    <n v="319"/>
    <n v="9"/>
    <n v="15"/>
    <n v="3"/>
    <n v="518"/>
    <n v="374"/>
    <n v="14"/>
    <n v="39"/>
    <n v="10"/>
    <n v="689"/>
    <n v="486"/>
    <n v="7"/>
    <n v="16"/>
    <n v="77"/>
    <n v="133"/>
    <n v="74"/>
    <n v="3"/>
    <n v="13"/>
    <n v="2"/>
    <n v="27"/>
    <n v="22"/>
    <n v="0"/>
    <n v="0"/>
    <n v="1"/>
    <n v="0"/>
    <n v="0"/>
    <n v="0"/>
    <n v="0"/>
    <n v="0"/>
    <n v="0"/>
    <n v="0"/>
    <n v="0"/>
    <n v="0"/>
    <n v="0"/>
    <n v="0"/>
    <n v="0"/>
    <n v="0"/>
    <n v="0"/>
    <n v="0"/>
    <n v="0"/>
    <n v="1"/>
    <n v="0"/>
    <n v="47"/>
    <n v="9"/>
    <n v="341"/>
    <n v="445"/>
    <n v="578"/>
    <n v="110"/>
    <n v="25"/>
    <n v="3260"/>
    <n v="1582"/>
    <n v="0"/>
    <n v="31"/>
    <n v="465"/>
    <n v="317"/>
    <n v="2343"/>
  </r>
  <r>
    <x v="4"/>
    <x v="27"/>
    <x v="187"/>
    <x v="2"/>
    <n v="49"/>
    <n v="1"/>
    <n v="1"/>
    <n v="0"/>
    <n v="0"/>
    <n v="45"/>
    <n v="1"/>
    <n v="1"/>
    <n v="0"/>
    <n v="9"/>
    <n v="8"/>
    <n v="0"/>
    <n v="0"/>
    <n v="372"/>
    <n v="319"/>
    <n v="9"/>
    <n v="15"/>
    <n v="3"/>
    <n v="521"/>
    <n v="377"/>
    <n v="14"/>
    <n v="39"/>
    <n v="10"/>
    <n v="693"/>
    <n v="490"/>
    <n v="7"/>
    <n v="16"/>
    <n v="79"/>
    <n v="132"/>
    <n v="73"/>
    <n v="3"/>
    <n v="13"/>
    <n v="2"/>
    <n v="27"/>
    <n v="22"/>
    <n v="0"/>
    <n v="0"/>
    <n v="1"/>
    <n v="0"/>
    <n v="0"/>
    <n v="0"/>
    <n v="0"/>
    <n v="0"/>
    <n v="0"/>
    <n v="0"/>
    <n v="0"/>
    <n v="0"/>
    <n v="0"/>
    <n v="0"/>
    <n v="0"/>
    <n v="0"/>
    <n v="0"/>
    <n v="0"/>
    <n v="0"/>
    <n v="1"/>
    <n v="0"/>
    <n v="47"/>
    <n v="9"/>
    <n v="341"/>
    <n v="448"/>
    <n v="580"/>
    <n v="110"/>
    <n v="25"/>
    <n v="3271"/>
    <n v="1595"/>
    <n v="0"/>
    <n v="31"/>
    <n v="466"/>
    <n v="324"/>
    <n v="2347"/>
  </r>
  <r>
    <x v="4"/>
    <x v="28"/>
    <x v="188"/>
    <x v="0"/>
    <n v="45"/>
    <n v="0"/>
    <n v="0"/>
    <n v="0"/>
    <n v="0"/>
    <n v="32"/>
    <n v="2"/>
    <n v="0"/>
    <n v="0"/>
    <n v="2"/>
    <n v="2"/>
    <n v="0"/>
    <n v="0"/>
    <n v="234"/>
    <n v="209"/>
    <n v="7"/>
    <n v="1"/>
    <n v="2"/>
    <n v="560"/>
    <n v="383"/>
    <n v="5"/>
    <n v="39"/>
    <n v="7"/>
    <n v="460"/>
    <n v="309"/>
    <n v="6"/>
    <n v="31"/>
    <n v="30"/>
    <n v="93"/>
    <n v="37"/>
    <n v="0"/>
    <n v="14"/>
    <n v="7"/>
    <n v="19"/>
    <n v="14"/>
    <n v="1"/>
    <n v="0"/>
    <n v="0"/>
    <n v="0"/>
    <n v="0"/>
    <n v="0"/>
    <n v="0"/>
    <n v="0"/>
    <n v="0"/>
    <n v="0"/>
    <n v="0"/>
    <n v="0"/>
    <n v="0"/>
    <n v="0"/>
    <n v="0"/>
    <n v="0"/>
    <n v="0"/>
    <n v="0"/>
    <n v="0"/>
    <n v="0"/>
    <n v="0"/>
    <n v="43"/>
    <n v="2"/>
    <n v="220"/>
    <n v="491"/>
    <n v="383"/>
    <n v="70"/>
    <n v="17"/>
    <n v="2110"/>
    <n v="866"/>
    <n v="0"/>
    <n v="9"/>
    <n v="364"/>
    <n v="157"/>
    <n v="1485"/>
  </r>
  <r>
    <x v="4"/>
    <x v="28"/>
    <x v="188"/>
    <x v="1"/>
    <n v="45"/>
    <n v="0"/>
    <n v="0"/>
    <n v="0"/>
    <n v="0"/>
    <n v="32"/>
    <n v="2"/>
    <n v="0"/>
    <n v="0"/>
    <n v="2"/>
    <n v="2"/>
    <n v="0"/>
    <n v="0"/>
    <n v="234"/>
    <n v="209"/>
    <n v="7"/>
    <n v="1"/>
    <n v="2"/>
    <n v="561"/>
    <n v="384"/>
    <n v="5"/>
    <n v="39"/>
    <n v="7"/>
    <n v="459"/>
    <n v="310"/>
    <n v="6"/>
    <n v="30"/>
    <n v="31"/>
    <n v="93"/>
    <n v="37"/>
    <n v="0"/>
    <n v="14"/>
    <n v="7"/>
    <n v="19"/>
    <n v="14"/>
    <n v="1"/>
    <n v="0"/>
    <n v="0"/>
    <n v="0"/>
    <n v="0"/>
    <n v="0"/>
    <n v="0"/>
    <n v="0"/>
    <n v="0"/>
    <n v="0"/>
    <n v="0"/>
    <n v="0"/>
    <n v="0"/>
    <n v="0"/>
    <n v="0"/>
    <n v="0"/>
    <n v="0"/>
    <n v="0"/>
    <n v="0"/>
    <n v="0"/>
    <n v="0"/>
    <n v="43"/>
    <n v="2"/>
    <n v="220"/>
    <n v="493"/>
    <n v="382"/>
    <n v="70"/>
    <n v="17"/>
    <n v="2110"/>
    <n v="874"/>
    <n v="0"/>
    <n v="9"/>
    <n v="363"/>
    <n v="156"/>
    <n v="1486"/>
  </r>
  <r>
    <x v="4"/>
    <x v="28"/>
    <x v="188"/>
    <x v="2"/>
    <n v="44"/>
    <n v="0"/>
    <n v="0"/>
    <n v="0"/>
    <n v="0"/>
    <n v="31"/>
    <n v="2"/>
    <n v="0"/>
    <n v="0"/>
    <n v="2"/>
    <n v="2"/>
    <n v="0"/>
    <n v="0"/>
    <n v="235"/>
    <n v="211"/>
    <n v="7"/>
    <n v="1"/>
    <n v="2"/>
    <n v="562"/>
    <n v="383"/>
    <n v="5"/>
    <n v="39"/>
    <n v="8"/>
    <n v="459"/>
    <n v="313"/>
    <n v="6"/>
    <n v="30"/>
    <n v="31"/>
    <n v="93"/>
    <n v="37"/>
    <n v="0"/>
    <n v="14"/>
    <n v="7"/>
    <n v="18"/>
    <n v="14"/>
    <n v="1"/>
    <n v="0"/>
    <n v="0"/>
    <n v="0"/>
    <n v="0"/>
    <n v="0"/>
    <n v="0"/>
    <n v="0"/>
    <n v="0"/>
    <n v="0"/>
    <n v="0"/>
    <n v="0"/>
    <n v="0"/>
    <n v="0"/>
    <n v="0"/>
    <n v="0"/>
    <n v="0"/>
    <n v="0"/>
    <n v="0"/>
    <n v="0"/>
    <n v="0"/>
    <n v="42"/>
    <n v="2"/>
    <n v="221"/>
    <n v="493"/>
    <n v="382"/>
    <n v="70"/>
    <n v="16"/>
    <n v="2110"/>
    <n v="884"/>
    <n v="0"/>
    <n v="9"/>
    <n v="363"/>
    <n v="157"/>
    <n v="1484"/>
  </r>
  <r>
    <x v="4"/>
    <x v="27"/>
    <x v="189"/>
    <x v="0"/>
    <n v="170"/>
    <n v="7"/>
    <n v="6"/>
    <n v="2"/>
    <n v="1"/>
    <n v="149"/>
    <n v="1"/>
    <n v="8"/>
    <n v="0"/>
    <n v="29"/>
    <n v="19"/>
    <n v="0"/>
    <n v="0"/>
    <n v="1463"/>
    <n v="1365"/>
    <n v="35"/>
    <n v="5"/>
    <n v="4"/>
    <n v="1010"/>
    <n v="746"/>
    <n v="22"/>
    <n v="68"/>
    <n v="14"/>
    <n v="2085"/>
    <n v="1653"/>
    <n v="18"/>
    <n v="32"/>
    <n v="160"/>
    <n v="182"/>
    <n v="111"/>
    <n v="5"/>
    <n v="21"/>
    <n v="3"/>
    <n v="83"/>
    <n v="70"/>
    <n v="2"/>
    <n v="0"/>
    <n v="1"/>
    <n v="0"/>
    <n v="0"/>
    <n v="0"/>
    <n v="0"/>
    <n v="0"/>
    <n v="0"/>
    <n v="0"/>
    <n v="0"/>
    <n v="0"/>
    <n v="0"/>
    <n v="0"/>
    <n v="0"/>
    <n v="0"/>
    <n v="0"/>
    <n v="0"/>
    <n v="0"/>
    <n v="7"/>
    <n v="2"/>
    <n v="159"/>
    <n v="29"/>
    <n v="1407"/>
    <n v="883"/>
    <n v="1852"/>
    <n v="143"/>
    <n v="79"/>
    <n v="6031"/>
    <n v="3822"/>
    <n v="0"/>
    <n v="56"/>
    <n v="711"/>
    <n v="263"/>
    <n v="4847"/>
  </r>
  <r>
    <x v="4"/>
    <x v="27"/>
    <x v="189"/>
    <x v="1"/>
    <n v="171"/>
    <n v="7"/>
    <n v="6"/>
    <n v="2"/>
    <n v="1"/>
    <n v="151"/>
    <n v="1"/>
    <n v="8"/>
    <n v="0"/>
    <n v="29"/>
    <n v="20"/>
    <n v="0"/>
    <n v="0"/>
    <n v="1464"/>
    <n v="1371"/>
    <n v="33"/>
    <n v="5"/>
    <n v="4"/>
    <n v="1013"/>
    <n v="748"/>
    <n v="22"/>
    <n v="68"/>
    <n v="16"/>
    <n v="2087"/>
    <n v="1658"/>
    <n v="18"/>
    <n v="33"/>
    <n v="160"/>
    <n v="184"/>
    <n v="111"/>
    <n v="5"/>
    <n v="22"/>
    <n v="3"/>
    <n v="83"/>
    <n v="70"/>
    <n v="2"/>
    <n v="0"/>
    <n v="1"/>
    <n v="0"/>
    <n v="0"/>
    <n v="0"/>
    <n v="0"/>
    <n v="0"/>
    <n v="0"/>
    <n v="0"/>
    <n v="0"/>
    <n v="0"/>
    <n v="0"/>
    <n v="0"/>
    <n v="0"/>
    <n v="0"/>
    <n v="0"/>
    <n v="0"/>
    <n v="0"/>
    <n v="7"/>
    <n v="2"/>
    <n v="160"/>
    <n v="29"/>
    <n v="1411"/>
    <n v="884"/>
    <n v="1855"/>
    <n v="145"/>
    <n v="79"/>
    <n v="6037"/>
    <n v="3850"/>
    <n v="0"/>
    <n v="56"/>
    <n v="711"/>
    <n v="264"/>
    <n v="4858"/>
  </r>
  <r>
    <x v="4"/>
    <x v="27"/>
    <x v="189"/>
    <x v="2"/>
    <n v="171"/>
    <n v="7"/>
    <n v="6"/>
    <n v="2"/>
    <n v="1"/>
    <n v="151"/>
    <n v="1"/>
    <n v="8"/>
    <n v="0"/>
    <n v="29"/>
    <n v="20"/>
    <n v="0"/>
    <n v="0"/>
    <n v="1466"/>
    <n v="1373"/>
    <n v="33"/>
    <n v="5"/>
    <n v="4"/>
    <n v="1011"/>
    <n v="748"/>
    <n v="23"/>
    <n v="68"/>
    <n v="16"/>
    <n v="2089"/>
    <n v="1662"/>
    <n v="18"/>
    <n v="35"/>
    <n v="160"/>
    <n v="185"/>
    <n v="112"/>
    <n v="5"/>
    <n v="22"/>
    <n v="3"/>
    <n v="84"/>
    <n v="71"/>
    <n v="2"/>
    <n v="0"/>
    <n v="1"/>
    <n v="0"/>
    <n v="0"/>
    <n v="0"/>
    <n v="0"/>
    <n v="0"/>
    <n v="0"/>
    <n v="0"/>
    <n v="0"/>
    <n v="0"/>
    <n v="0"/>
    <n v="0"/>
    <n v="0"/>
    <n v="0"/>
    <n v="0"/>
    <n v="0"/>
    <n v="0"/>
    <n v="7"/>
    <n v="2"/>
    <n v="160"/>
    <n v="29"/>
    <n v="1413"/>
    <n v="882"/>
    <n v="1856"/>
    <n v="148"/>
    <n v="80"/>
    <n v="6034"/>
    <n v="3868"/>
    <n v="0"/>
    <n v="55"/>
    <n v="710"/>
    <n v="264"/>
    <n v="4858"/>
  </r>
  <r>
    <x v="4"/>
    <x v="29"/>
    <x v="190"/>
    <x v="0"/>
    <n v="63"/>
    <n v="1"/>
    <n v="1"/>
    <n v="0"/>
    <n v="0"/>
    <n v="53"/>
    <n v="1"/>
    <n v="2"/>
    <n v="1"/>
    <n v="2"/>
    <n v="2"/>
    <n v="0"/>
    <n v="0"/>
    <n v="429"/>
    <n v="366"/>
    <n v="13"/>
    <n v="6"/>
    <n v="5"/>
    <n v="775"/>
    <n v="512"/>
    <n v="17"/>
    <n v="59"/>
    <n v="11"/>
    <n v="703"/>
    <n v="434"/>
    <n v="13"/>
    <n v="70"/>
    <n v="30"/>
    <n v="86"/>
    <n v="47"/>
    <n v="1"/>
    <n v="5"/>
    <n v="1"/>
    <n v="37"/>
    <n v="32"/>
    <n v="0"/>
    <n v="0"/>
    <n v="1"/>
    <n v="0"/>
    <n v="0"/>
    <n v="0"/>
    <n v="0"/>
    <n v="0"/>
    <n v="0"/>
    <n v="0"/>
    <n v="0"/>
    <n v="0"/>
    <n v="0"/>
    <n v="0"/>
    <n v="0"/>
    <n v="0"/>
    <n v="0"/>
    <n v="0"/>
    <n v="0"/>
    <n v="1"/>
    <n v="0"/>
    <n v="59"/>
    <n v="2"/>
    <n v="396"/>
    <n v="658"/>
    <n v="571"/>
    <n v="72"/>
    <n v="35"/>
    <n v="2877"/>
    <n v="1145"/>
    <n v="0"/>
    <n v="23"/>
    <n v="409"/>
    <n v="298"/>
    <n v="2000"/>
  </r>
  <r>
    <x v="4"/>
    <x v="29"/>
    <x v="190"/>
    <x v="1"/>
    <n v="63"/>
    <n v="1"/>
    <n v="1"/>
    <n v="0"/>
    <n v="0"/>
    <n v="53"/>
    <n v="1"/>
    <n v="2"/>
    <n v="1"/>
    <n v="2"/>
    <n v="2"/>
    <n v="0"/>
    <n v="0"/>
    <n v="428"/>
    <n v="365"/>
    <n v="13"/>
    <n v="6"/>
    <n v="5"/>
    <n v="773"/>
    <n v="511"/>
    <n v="17"/>
    <n v="59"/>
    <n v="12"/>
    <n v="702"/>
    <n v="437"/>
    <n v="13"/>
    <n v="70"/>
    <n v="29"/>
    <n v="86"/>
    <n v="47"/>
    <n v="1"/>
    <n v="5"/>
    <n v="1"/>
    <n v="37"/>
    <n v="32"/>
    <n v="0"/>
    <n v="0"/>
    <n v="1"/>
    <n v="0"/>
    <n v="0"/>
    <n v="0"/>
    <n v="0"/>
    <n v="0"/>
    <n v="0"/>
    <n v="0"/>
    <n v="0"/>
    <n v="0"/>
    <n v="0"/>
    <n v="0"/>
    <n v="0"/>
    <n v="0"/>
    <n v="0"/>
    <n v="0"/>
    <n v="0"/>
    <n v="1"/>
    <n v="0"/>
    <n v="59"/>
    <n v="2"/>
    <n v="395"/>
    <n v="658"/>
    <n v="571"/>
    <n v="73"/>
    <n v="35"/>
    <n v="2865"/>
    <n v="1147"/>
    <n v="0"/>
    <n v="23"/>
    <n v="406"/>
    <n v="294"/>
    <n v="1997"/>
  </r>
  <r>
    <x v="4"/>
    <x v="29"/>
    <x v="190"/>
    <x v="2"/>
    <n v="63"/>
    <n v="1"/>
    <n v="1"/>
    <n v="0"/>
    <n v="0"/>
    <n v="53"/>
    <n v="1"/>
    <n v="2"/>
    <n v="1"/>
    <n v="2"/>
    <n v="2"/>
    <n v="0"/>
    <n v="0"/>
    <n v="429"/>
    <n v="367"/>
    <n v="13"/>
    <n v="6"/>
    <n v="5"/>
    <n v="772"/>
    <n v="512"/>
    <n v="16"/>
    <n v="58"/>
    <n v="12"/>
    <n v="703"/>
    <n v="437"/>
    <n v="13"/>
    <n v="70"/>
    <n v="30"/>
    <n v="89"/>
    <n v="48"/>
    <n v="1"/>
    <n v="6"/>
    <n v="1"/>
    <n v="36"/>
    <n v="31"/>
    <n v="0"/>
    <n v="0"/>
    <n v="1"/>
    <n v="0"/>
    <n v="0"/>
    <n v="0"/>
    <n v="0"/>
    <n v="0"/>
    <n v="0"/>
    <n v="0"/>
    <n v="0"/>
    <n v="0"/>
    <n v="0"/>
    <n v="0"/>
    <n v="0"/>
    <n v="0"/>
    <n v="0"/>
    <n v="0"/>
    <n v="0"/>
    <n v="1"/>
    <n v="0"/>
    <n v="59"/>
    <n v="2"/>
    <n v="396"/>
    <n v="660"/>
    <n v="571"/>
    <n v="73"/>
    <n v="34"/>
    <n v="2872"/>
    <n v="1165"/>
    <n v="0"/>
    <n v="23"/>
    <n v="405"/>
    <n v="299"/>
    <n v="2005"/>
  </r>
  <r>
    <x v="4"/>
    <x v="29"/>
    <x v="190"/>
    <x v="2"/>
    <m/>
    <m/>
    <m/>
    <m/>
    <m/>
    <m/>
    <m/>
    <m/>
    <m/>
    <m/>
    <m/>
    <m/>
    <m/>
    <m/>
    <m/>
    <m/>
    <m/>
    <m/>
    <n v="1"/>
    <m/>
    <m/>
    <m/>
    <m/>
    <n v="1"/>
    <m/>
    <m/>
    <m/>
    <n v="1"/>
    <m/>
    <m/>
    <m/>
    <m/>
    <m/>
    <m/>
    <m/>
    <m/>
    <m/>
    <m/>
    <m/>
    <m/>
    <m/>
    <m/>
    <m/>
    <m/>
    <m/>
    <m/>
    <m/>
    <m/>
    <m/>
    <m/>
    <m/>
    <m/>
    <m/>
    <m/>
    <m/>
    <m/>
    <m/>
    <m/>
    <m/>
    <n v="1"/>
    <m/>
    <m/>
    <m/>
    <n v="1"/>
    <m/>
    <m/>
    <m/>
    <m/>
    <n v="1"/>
    <m/>
  </r>
  <r>
    <x v="4"/>
    <x v="27"/>
    <x v="191"/>
    <x v="0"/>
    <n v="109"/>
    <n v="4"/>
    <n v="4"/>
    <n v="2"/>
    <n v="1"/>
    <n v="85"/>
    <n v="2"/>
    <n v="8"/>
    <n v="0"/>
    <n v="11"/>
    <n v="8"/>
    <n v="0"/>
    <n v="0"/>
    <n v="508"/>
    <n v="454"/>
    <n v="20"/>
    <n v="13"/>
    <n v="0"/>
    <n v="895"/>
    <n v="627"/>
    <n v="14"/>
    <n v="93"/>
    <n v="7"/>
    <n v="1068"/>
    <n v="759"/>
    <n v="12"/>
    <n v="131"/>
    <n v="21"/>
    <n v="181"/>
    <n v="117"/>
    <n v="1"/>
    <n v="15"/>
    <n v="1"/>
    <n v="24"/>
    <n v="21"/>
    <n v="1"/>
    <n v="0"/>
    <n v="0"/>
    <n v="0"/>
    <n v="0"/>
    <n v="0"/>
    <n v="0"/>
    <n v="0"/>
    <n v="0"/>
    <n v="0"/>
    <n v="0"/>
    <n v="0"/>
    <n v="0"/>
    <n v="0"/>
    <n v="0"/>
    <n v="0"/>
    <n v="0"/>
    <n v="0"/>
    <n v="0"/>
    <n v="4"/>
    <n v="2"/>
    <n v="96"/>
    <n v="11"/>
    <n v="469"/>
    <n v="761"/>
    <n v="888"/>
    <n v="156"/>
    <n v="23"/>
    <n v="4737"/>
    <n v="2638"/>
    <n v="0"/>
    <n v="38"/>
    <n v="880"/>
    <n v="133"/>
    <n v="3548"/>
  </r>
  <r>
    <x v="4"/>
    <x v="27"/>
    <x v="191"/>
    <x v="1"/>
    <n v="109"/>
    <n v="4"/>
    <n v="4"/>
    <n v="2"/>
    <n v="1"/>
    <n v="85"/>
    <n v="2"/>
    <n v="8"/>
    <n v="0"/>
    <n v="11"/>
    <n v="8"/>
    <n v="0"/>
    <n v="0"/>
    <n v="511"/>
    <n v="457"/>
    <n v="20"/>
    <n v="13"/>
    <n v="0"/>
    <n v="899"/>
    <n v="633"/>
    <n v="14"/>
    <n v="94"/>
    <n v="7"/>
    <n v="1067"/>
    <n v="763"/>
    <n v="12"/>
    <n v="131"/>
    <n v="21"/>
    <n v="181"/>
    <n v="117"/>
    <n v="1"/>
    <n v="15"/>
    <n v="1"/>
    <n v="23"/>
    <n v="20"/>
    <n v="1"/>
    <n v="0"/>
    <n v="0"/>
    <n v="0"/>
    <n v="0"/>
    <n v="0"/>
    <n v="0"/>
    <n v="0"/>
    <n v="0"/>
    <n v="0"/>
    <n v="0"/>
    <n v="0"/>
    <n v="0"/>
    <n v="0"/>
    <n v="0"/>
    <n v="0"/>
    <n v="0"/>
    <n v="0"/>
    <n v="0"/>
    <n v="4"/>
    <n v="2"/>
    <n v="96"/>
    <n v="11"/>
    <n v="472"/>
    <n v="764"/>
    <n v="887"/>
    <n v="156"/>
    <n v="22"/>
    <n v="4737"/>
    <n v="2659"/>
    <n v="0"/>
    <n v="37"/>
    <n v="879"/>
    <n v="134"/>
    <n v="3551"/>
  </r>
  <r>
    <x v="4"/>
    <x v="27"/>
    <x v="191"/>
    <x v="2"/>
    <n v="109"/>
    <n v="4"/>
    <n v="4"/>
    <n v="2"/>
    <n v="1"/>
    <n v="85"/>
    <n v="2"/>
    <n v="8"/>
    <n v="0"/>
    <n v="11"/>
    <n v="8"/>
    <n v="0"/>
    <n v="0"/>
    <n v="510"/>
    <n v="456"/>
    <n v="20"/>
    <n v="13"/>
    <n v="0"/>
    <n v="900"/>
    <n v="634"/>
    <n v="14"/>
    <n v="95"/>
    <n v="7"/>
    <n v="1069"/>
    <n v="767"/>
    <n v="12"/>
    <n v="129"/>
    <n v="22"/>
    <n v="181"/>
    <n v="118"/>
    <n v="1"/>
    <n v="15"/>
    <n v="1"/>
    <n v="23"/>
    <n v="20"/>
    <n v="1"/>
    <n v="0"/>
    <n v="0"/>
    <n v="0"/>
    <n v="0"/>
    <n v="0"/>
    <n v="0"/>
    <n v="0"/>
    <n v="0"/>
    <n v="0"/>
    <n v="0"/>
    <n v="0"/>
    <n v="0"/>
    <n v="0"/>
    <n v="0"/>
    <n v="0"/>
    <n v="0"/>
    <n v="0"/>
    <n v="0"/>
    <n v="4"/>
    <n v="2"/>
    <n v="96"/>
    <n v="11"/>
    <n v="471"/>
    <n v="765"/>
    <n v="889"/>
    <n v="156"/>
    <n v="22"/>
    <n v="4736"/>
    <n v="2682"/>
    <n v="0"/>
    <n v="37"/>
    <n v="874"/>
    <n v="136"/>
    <n v="3556"/>
  </r>
  <r>
    <x v="4"/>
    <x v="27"/>
    <x v="192"/>
    <x v="0"/>
    <n v="151"/>
    <n v="4"/>
    <n v="3"/>
    <n v="0"/>
    <n v="0"/>
    <n v="121"/>
    <n v="4"/>
    <n v="4"/>
    <n v="2"/>
    <n v="16"/>
    <n v="13"/>
    <n v="0"/>
    <n v="0"/>
    <n v="720"/>
    <n v="649"/>
    <n v="17"/>
    <n v="12"/>
    <n v="7"/>
    <n v="1000"/>
    <n v="640"/>
    <n v="41"/>
    <n v="93"/>
    <n v="27"/>
    <n v="1213"/>
    <n v="832"/>
    <n v="19"/>
    <n v="36"/>
    <n v="133"/>
    <n v="152"/>
    <n v="95"/>
    <n v="4"/>
    <n v="15"/>
    <n v="2"/>
    <n v="53"/>
    <n v="41"/>
    <n v="0"/>
    <n v="1"/>
    <n v="1"/>
    <n v="0"/>
    <n v="0"/>
    <n v="0"/>
    <n v="0"/>
    <n v="0"/>
    <n v="0"/>
    <n v="0"/>
    <n v="0"/>
    <n v="0"/>
    <n v="0"/>
    <n v="0"/>
    <n v="0"/>
    <n v="0"/>
    <n v="0"/>
    <n v="0"/>
    <n v="0"/>
    <n v="4"/>
    <n v="0"/>
    <n v="137"/>
    <n v="15"/>
    <n v="678"/>
    <n v="811"/>
    <n v="998"/>
    <n v="128"/>
    <n v="50"/>
    <n v="4750"/>
    <n v="2302"/>
    <n v="0"/>
    <n v="39"/>
    <n v="643"/>
    <n v="552"/>
    <n v="3343"/>
  </r>
  <r>
    <x v="4"/>
    <x v="27"/>
    <x v="192"/>
    <x v="1"/>
    <n v="152"/>
    <n v="4"/>
    <n v="3"/>
    <n v="0"/>
    <n v="0"/>
    <n v="122"/>
    <n v="4"/>
    <n v="4"/>
    <n v="2"/>
    <n v="16"/>
    <n v="13"/>
    <n v="0"/>
    <n v="0"/>
    <n v="720"/>
    <n v="650"/>
    <n v="17"/>
    <n v="13"/>
    <n v="5"/>
    <n v="999"/>
    <n v="640"/>
    <n v="41"/>
    <n v="93"/>
    <n v="28"/>
    <n v="1214"/>
    <n v="838"/>
    <n v="19"/>
    <n v="36"/>
    <n v="132"/>
    <n v="152"/>
    <n v="97"/>
    <n v="4"/>
    <n v="15"/>
    <n v="2"/>
    <n v="53"/>
    <n v="41"/>
    <n v="0"/>
    <n v="1"/>
    <n v="1"/>
    <n v="0"/>
    <n v="0"/>
    <n v="0"/>
    <n v="0"/>
    <n v="0"/>
    <n v="0"/>
    <n v="0"/>
    <n v="0"/>
    <n v="0"/>
    <n v="0"/>
    <n v="0"/>
    <n v="0"/>
    <n v="0"/>
    <n v="0"/>
    <n v="0"/>
    <n v="0"/>
    <n v="4"/>
    <n v="0"/>
    <n v="138"/>
    <n v="15"/>
    <n v="679"/>
    <n v="808"/>
    <n v="1002"/>
    <n v="128"/>
    <n v="50"/>
    <n v="4753"/>
    <n v="2332"/>
    <n v="0"/>
    <n v="39"/>
    <n v="645"/>
    <n v="541"/>
    <n v="3355"/>
  </r>
  <r>
    <x v="4"/>
    <x v="27"/>
    <x v="192"/>
    <x v="2"/>
    <n v="152"/>
    <n v="4"/>
    <n v="3"/>
    <n v="0"/>
    <n v="0"/>
    <n v="122"/>
    <n v="4"/>
    <n v="5"/>
    <n v="1"/>
    <n v="16"/>
    <n v="13"/>
    <n v="0"/>
    <n v="0"/>
    <n v="723"/>
    <n v="651"/>
    <n v="17"/>
    <n v="13"/>
    <n v="4"/>
    <n v="999"/>
    <n v="641"/>
    <n v="41"/>
    <n v="93"/>
    <n v="28"/>
    <n v="1216"/>
    <n v="842"/>
    <n v="19"/>
    <n v="36"/>
    <n v="131"/>
    <n v="152"/>
    <n v="99"/>
    <n v="4"/>
    <n v="14"/>
    <n v="2"/>
    <n v="53"/>
    <n v="41"/>
    <n v="0"/>
    <n v="1"/>
    <n v="1"/>
    <n v="0"/>
    <n v="0"/>
    <n v="0"/>
    <n v="0"/>
    <n v="0"/>
    <n v="0"/>
    <n v="0"/>
    <n v="0"/>
    <n v="0"/>
    <n v="0"/>
    <n v="0"/>
    <n v="0"/>
    <n v="0"/>
    <n v="0"/>
    <n v="0"/>
    <n v="0"/>
    <n v="4"/>
    <n v="0"/>
    <n v="138"/>
    <n v="15"/>
    <n v="682"/>
    <n v="809"/>
    <n v="1004"/>
    <n v="128"/>
    <n v="50"/>
    <n v="4762"/>
    <n v="2354"/>
    <n v="0"/>
    <n v="39"/>
    <n v="641"/>
    <n v="539"/>
    <n v="3367"/>
  </r>
  <r>
    <x v="4"/>
    <x v="27"/>
    <x v="192"/>
    <x v="2"/>
    <m/>
    <m/>
    <m/>
    <m/>
    <m/>
    <m/>
    <m/>
    <m/>
    <m/>
    <m/>
    <m/>
    <m/>
    <m/>
    <m/>
    <m/>
    <m/>
    <m/>
    <m/>
    <m/>
    <m/>
    <m/>
    <m/>
    <m/>
    <m/>
    <m/>
    <m/>
    <m/>
    <m/>
    <n v="1"/>
    <m/>
    <m/>
    <m/>
    <m/>
    <m/>
    <m/>
    <m/>
    <m/>
    <m/>
    <m/>
    <m/>
    <m/>
    <m/>
    <m/>
    <m/>
    <m/>
    <m/>
    <m/>
    <m/>
    <m/>
    <m/>
    <m/>
    <m/>
    <m/>
    <m/>
    <m/>
    <m/>
    <m/>
    <m/>
    <m/>
    <m/>
    <m/>
    <n v="1"/>
    <m/>
    <n v="1"/>
    <m/>
    <m/>
    <m/>
    <m/>
    <m/>
    <n v="1"/>
  </r>
  <r>
    <x v="4"/>
    <x v="28"/>
    <x v="193"/>
    <x v="0"/>
    <n v="81"/>
    <n v="1"/>
    <n v="0"/>
    <n v="5"/>
    <n v="3"/>
    <n v="59"/>
    <n v="1"/>
    <n v="4"/>
    <n v="1"/>
    <n v="67"/>
    <n v="45"/>
    <n v="3"/>
    <n v="2"/>
    <n v="417"/>
    <n v="332"/>
    <n v="17"/>
    <n v="19"/>
    <n v="4"/>
    <n v="765"/>
    <n v="448"/>
    <n v="9"/>
    <n v="61"/>
    <n v="34"/>
    <n v="541"/>
    <n v="331"/>
    <n v="1"/>
    <n v="23"/>
    <n v="65"/>
    <n v="95"/>
    <n v="34"/>
    <n v="0"/>
    <n v="3"/>
    <n v="15"/>
    <n v="41"/>
    <n v="28"/>
    <n v="0"/>
    <n v="0"/>
    <n v="1"/>
    <n v="0"/>
    <n v="0"/>
    <n v="1"/>
    <n v="0"/>
    <n v="0"/>
    <n v="0"/>
    <n v="0"/>
    <n v="0"/>
    <n v="0"/>
    <n v="0"/>
    <n v="0"/>
    <n v="0"/>
    <n v="0"/>
    <n v="0"/>
    <n v="0"/>
    <n v="0"/>
    <n v="0"/>
    <n v="5"/>
    <n v="73"/>
    <n v="59"/>
    <n v="369"/>
    <n v="629"/>
    <n v="438"/>
    <n v="73"/>
    <n v="38"/>
    <n v="2724"/>
    <n v="1078"/>
    <n v="0"/>
    <n v="9"/>
    <n v="57"/>
    <n v="666"/>
    <n v="1889"/>
  </r>
  <r>
    <x v="4"/>
    <x v="28"/>
    <x v="193"/>
    <x v="1"/>
    <n v="81"/>
    <n v="1"/>
    <n v="0"/>
    <n v="5"/>
    <n v="3"/>
    <n v="59"/>
    <n v="1"/>
    <n v="4"/>
    <n v="1"/>
    <n v="67"/>
    <n v="45"/>
    <n v="3"/>
    <n v="2"/>
    <n v="418"/>
    <n v="332"/>
    <n v="17"/>
    <n v="19"/>
    <n v="5"/>
    <n v="764"/>
    <n v="449"/>
    <n v="9"/>
    <n v="61"/>
    <n v="34"/>
    <n v="540"/>
    <n v="330"/>
    <n v="1"/>
    <n v="23"/>
    <n v="65"/>
    <n v="96"/>
    <n v="34"/>
    <n v="0"/>
    <n v="3"/>
    <n v="15"/>
    <n v="43"/>
    <n v="30"/>
    <n v="0"/>
    <n v="0"/>
    <n v="1"/>
    <n v="0"/>
    <n v="0"/>
    <n v="1"/>
    <n v="0"/>
    <n v="0"/>
    <n v="0"/>
    <n v="0"/>
    <n v="0"/>
    <n v="0"/>
    <n v="0"/>
    <n v="0"/>
    <n v="0"/>
    <n v="0"/>
    <n v="0"/>
    <n v="0"/>
    <n v="0"/>
    <n v="0"/>
    <n v="5"/>
    <n v="73"/>
    <n v="59"/>
    <n v="370"/>
    <n v="630"/>
    <n v="438"/>
    <n v="73"/>
    <n v="40"/>
    <n v="2729"/>
    <n v="1081"/>
    <n v="0"/>
    <n v="9"/>
    <n v="57"/>
    <n v="670"/>
    <n v="1893"/>
  </r>
  <r>
    <x v="4"/>
    <x v="28"/>
    <x v="193"/>
    <x v="2"/>
    <m/>
    <m/>
    <m/>
    <m/>
    <m/>
    <m/>
    <m/>
    <m/>
    <m/>
    <m/>
    <m/>
    <m/>
    <m/>
    <m/>
    <m/>
    <m/>
    <m/>
    <m/>
    <m/>
    <m/>
    <m/>
    <m/>
    <m/>
    <n v="1"/>
    <m/>
    <m/>
    <m/>
    <m/>
    <m/>
    <m/>
    <m/>
    <m/>
    <m/>
    <m/>
    <m/>
    <m/>
    <m/>
    <m/>
    <m/>
    <m/>
    <m/>
    <m/>
    <m/>
    <m/>
    <m/>
    <m/>
    <m/>
    <m/>
    <m/>
    <m/>
    <m/>
    <m/>
    <m/>
    <m/>
    <m/>
    <m/>
    <m/>
    <m/>
    <m/>
    <m/>
    <n v="1"/>
    <m/>
    <m/>
    <n v="1"/>
    <m/>
    <m/>
    <m/>
    <m/>
    <m/>
    <n v="1"/>
  </r>
  <r>
    <x v="4"/>
    <x v="28"/>
    <x v="193"/>
    <x v="2"/>
    <n v="81"/>
    <n v="1"/>
    <n v="0"/>
    <n v="5"/>
    <n v="3"/>
    <n v="59"/>
    <n v="1"/>
    <n v="4"/>
    <n v="1"/>
    <n v="67"/>
    <n v="45"/>
    <n v="3"/>
    <n v="2"/>
    <n v="417"/>
    <n v="334"/>
    <n v="17"/>
    <n v="19"/>
    <n v="4"/>
    <n v="763"/>
    <n v="448"/>
    <n v="9"/>
    <n v="61"/>
    <n v="33"/>
    <n v="542"/>
    <n v="334"/>
    <n v="1"/>
    <n v="23"/>
    <n v="65"/>
    <n v="97"/>
    <n v="35"/>
    <n v="0"/>
    <n v="3"/>
    <n v="15"/>
    <n v="44"/>
    <n v="31"/>
    <n v="0"/>
    <n v="0"/>
    <n v="1"/>
    <n v="0"/>
    <n v="0"/>
    <n v="1"/>
    <n v="0"/>
    <n v="0"/>
    <n v="0"/>
    <n v="0"/>
    <n v="0"/>
    <n v="0"/>
    <n v="0"/>
    <n v="0"/>
    <n v="0"/>
    <n v="0"/>
    <n v="0"/>
    <n v="0"/>
    <n v="0"/>
    <n v="0"/>
    <n v="5"/>
    <n v="73"/>
    <n v="59"/>
    <n v="370"/>
    <n v="631"/>
    <n v="440"/>
    <n v="74"/>
    <n v="41"/>
    <n v="2737"/>
    <n v="1097"/>
    <n v="0"/>
    <n v="9"/>
    <n v="58"/>
    <n v="671"/>
    <n v="1899"/>
  </r>
  <r>
    <x v="4"/>
    <x v="27"/>
    <x v="194"/>
    <x v="0"/>
    <n v="149"/>
    <n v="2"/>
    <n v="1"/>
    <n v="3"/>
    <n v="3"/>
    <n v="127"/>
    <n v="2"/>
    <n v="1"/>
    <n v="1"/>
    <n v="84"/>
    <n v="69"/>
    <n v="1"/>
    <n v="1"/>
    <n v="1021"/>
    <n v="944"/>
    <n v="31"/>
    <n v="6"/>
    <n v="2"/>
    <n v="1019"/>
    <n v="736"/>
    <n v="46"/>
    <n v="54"/>
    <n v="16"/>
    <n v="1497"/>
    <n v="1158"/>
    <n v="50"/>
    <n v="52"/>
    <n v="80"/>
    <n v="227"/>
    <n v="146"/>
    <n v="4"/>
    <n v="21"/>
    <n v="1"/>
    <n v="79"/>
    <n v="64"/>
    <n v="4"/>
    <n v="0"/>
    <n v="1"/>
    <n v="0"/>
    <n v="0"/>
    <n v="0"/>
    <n v="0"/>
    <n v="0"/>
    <n v="0"/>
    <n v="0"/>
    <n v="0"/>
    <n v="0"/>
    <n v="0"/>
    <n v="0"/>
    <n v="0"/>
    <n v="0"/>
    <n v="0"/>
    <n v="0"/>
    <n v="0"/>
    <n v="2"/>
    <n v="3"/>
    <n v="142"/>
    <n v="82"/>
    <n v="980"/>
    <n v="882"/>
    <n v="1304"/>
    <n v="194"/>
    <n v="74"/>
    <n v="5639"/>
    <n v="3472"/>
    <n v="0"/>
    <n v="102"/>
    <n v="667"/>
    <n v="314"/>
    <n v="4433"/>
  </r>
  <r>
    <x v="4"/>
    <x v="27"/>
    <x v="194"/>
    <x v="1"/>
    <n v="150"/>
    <n v="2"/>
    <n v="1"/>
    <n v="3"/>
    <n v="3"/>
    <n v="127"/>
    <n v="2"/>
    <n v="1"/>
    <n v="1"/>
    <n v="85"/>
    <n v="71"/>
    <n v="1"/>
    <n v="0"/>
    <n v="1022"/>
    <n v="946"/>
    <n v="31"/>
    <n v="6"/>
    <n v="2"/>
    <n v="1019"/>
    <n v="738"/>
    <n v="46"/>
    <n v="54"/>
    <n v="16"/>
    <n v="1503"/>
    <n v="1157"/>
    <n v="50"/>
    <n v="58"/>
    <n v="82"/>
    <n v="227"/>
    <n v="149"/>
    <n v="4"/>
    <n v="20"/>
    <n v="1"/>
    <n v="79"/>
    <n v="66"/>
    <n v="4"/>
    <n v="0"/>
    <n v="1"/>
    <n v="0"/>
    <n v="0"/>
    <n v="0"/>
    <n v="0"/>
    <n v="0"/>
    <n v="0"/>
    <n v="0"/>
    <n v="0"/>
    <n v="0"/>
    <n v="0"/>
    <n v="0"/>
    <n v="0"/>
    <n v="0"/>
    <n v="0"/>
    <n v="0"/>
    <n v="0"/>
    <n v="2"/>
    <n v="3"/>
    <n v="142"/>
    <n v="83"/>
    <n v="982"/>
    <n v="884"/>
    <n v="1302"/>
    <n v="195"/>
    <n v="74"/>
    <n v="5654"/>
    <n v="3499"/>
    <n v="0"/>
    <n v="102"/>
    <n v="668"/>
    <n v="323"/>
    <n v="4438"/>
  </r>
  <r>
    <x v="4"/>
    <x v="27"/>
    <x v="194"/>
    <x v="2"/>
    <n v="149"/>
    <n v="2"/>
    <n v="1"/>
    <n v="3"/>
    <n v="3"/>
    <n v="126"/>
    <n v="2"/>
    <n v="1"/>
    <n v="1"/>
    <n v="83"/>
    <n v="70"/>
    <n v="1"/>
    <n v="0"/>
    <n v="1021"/>
    <n v="947"/>
    <n v="31"/>
    <n v="6"/>
    <n v="2"/>
    <n v="1020"/>
    <n v="743"/>
    <n v="46"/>
    <n v="53"/>
    <n v="16"/>
    <n v="1503"/>
    <n v="1162"/>
    <n v="50"/>
    <n v="60"/>
    <n v="79"/>
    <n v="229"/>
    <n v="152"/>
    <n v="4"/>
    <n v="20"/>
    <n v="1"/>
    <n v="81"/>
    <n v="68"/>
    <n v="4"/>
    <n v="0"/>
    <n v="1"/>
    <n v="0"/>
    <n v="0"/>
    <n v="0"/>
    <n v="0"/>
    <n v="0"/>
    <n v="0"/>
    <n v="0"/>
    <n v="0"/>
    <n v="0"/>
    <n v="0"/>
    <n v="0"/>
    <n v="0"/>
    <n v="0"/>
    <n v="0"/>
    <n v="0"/>
    <n v="0"/>
    <n v="2"/>
    <n v="3"/>
    <n v="141"/>
    <n v="81"/>
    <n v="981"/>
    <n v="887"/>
    <n v="1303"/>
    <n v="197"/>
    <n v="76"/>
    <n v="5653"/>
    <n v="3521"/>
    <n v="0"/>
    <n v="103"/>
    <n v="669"/>
    <n v="318"/>
    <n v="4441"/>
  </r>
  <r>
    <x v="4"/>
    <x v="29"/>
    <x v="195"/>
    <x v="0"/>
    <n v="103"/>
    <n v="2"/>
    <n v="2"/>
    <n v="0"/>
    <n v="0"/>
    <n v="78"/>
    <n v="0"/>
    <n v="6"/>
    <n v="1"/>
    <n v="3"/>
    <n v="3"/>
    <n v="0"/>
    <n v="0"/>
    <n v="810"/>
    <n v="651"/>
    <n v="24"/>
    <n v="23"/>
    <n v="48"/>
    <n v="986"/>
    <n v="620"/>
    <n v="8"/>
    <n v="94"/>
    <n v="24"/>
    <n v="1199"/>
    <n v="748"/>
    <n v="7"/>
    <n v="95"/>
    <n v="99"/>
    <n v="127"/>
    <n v="51"/>
    <n v="0"/>
    <n v="14"/>
    <n v="7"/>
    <n v="38"/>
    <n v="34"/>
    <n v="0"/>
    <n v="0"/>
    <n v="0"/>
    <n v="0"/>
    <n v="0"/>
    <n v="0"/>
    <n v="0"/>
    <n v="0"/>
    <n v="0"/>
    <n v="0"/>
    <n v="0"/>
    <n v="0"/>
    <n v="0"/>
    <n v="0"/>
    <n v="0"/>
    <n v="0"/>
    <n v="0"/>
    <n v="0"/>
    <n v="0"/>
    <n v="2"/>
    <n v="0"/>
    <n v="93"/>
    <n v="3"/>
    <n v="709"/>
    <n v="830"/>
    <n v="972"/>
    <n v="100"/>
    <n v="37"/>
    <n v="4576"/>
    <n v="1832"/>
    <n v="0"/>
    <n v="27"/>
    <n v="729"/>
    <n v="644"/>
    <n v="3005"/>
  </r>
  <r>
    <x v="4"/>
    <x v="29"/>
    <x v="195"/>
    <x v="1"/>
    <n v="103"/>
    <n v="2"/>
    <n v="2"/>
    <n v="0"/>
    <n v="0"/>
    <n v="78"/>
    <n v="0"/>
    <n v="6"/>
    <n v="1"/>
    <n v="3"/>
    <n v="3"/>
    <n v="0"/>
    <n v="0"/>
    <n v="809"/>
    <n v="650"/>
    <n v="24"/>
    <n v="23"/>
    <n v="47"/>
    <n v="989"/>
    <n v="622"/>
    <n v="8"/>
    <n v="94"/>
    <n v="24"/>
    <n v="1199"/>
    <n v="753"/>
    <n v="7"/>
    <n v="93"/>
    <n v="100"/>
    <n v="127"/>
    <n v="51"/>
    <n v="0"/>
    <n v="14"/>
    <n v="7"/>
    <n v="38"/>
    <n v="34"/>
    <n v="0"/>
    <n v="0"/>
    <n v="0"/>
    <n v="0"/>
    <n v="0"/>
    <n v="0"/>
    <n v="0"/>
    <n v="0"/>
    <n v="0"/>
    <n v="0"/>
    <n v="0"/>
    <n v="0"/>
    <n v="0"/>
    <n v="0"/>
    <n v="0"/>
    <n v="0"/>
    <n v="0"/>
    <n v="0"/>
    <n v="0"/>
    <n v="2"/>
    <n v="0"/>
    <n v="93"/>
    <n v="3"/>
    <n v="708"/>
    <n v="833"/>
    <n v="971"/>
    <n v="100"/>
    <n v="37"/>
    <n v="4579"/>
    <n v="1855"/>
    <n v="0"/>
    <n v="27"/>
    <n v="725"/>
    <n v="647"/>
    <n v="3010"/>
  </r>
  <r>
    <x v="4"/>
    <x v="29"/>
    <x v="195"/>
    <x v="2"/>
    <n v="103"/>
    <n v="2"/>
    <n v="2"/>
    <n v="0"/>
    <n v="0"/>
    <n v="78"/>
    <n v="0"/>
    <n v="6"/>
    <n v="1"/>
    <n v="3"/>
    <n v="3"/>
    <n v="0"/>
    <n v="0"/>
    <n v="811"/>
    <n v="650"/>
    <n v="24"/>
    <n v="24"/>
    <n v="47"/>
    <n v="989"/>
    <n v="623"/>
    <n v="8"/>
    <n v="93"/>
    <n v="24"/>
    <n v="1199"/>
    <n v="759"/>
    <n v="7"/>
    <n v="93"/>
    <n v="98"/>
    <n v="127"/>
    <n v="51"/>
    <n v="0"/>
    <n v="14"/>
    <n v="7"/>
    <n v="36"/>
    <n v="34"/>
    <n v="0"/>
    <n v="0"/>
    <n v="0"/>
    <n v="0"/>
    <n v="0"/>
    <n v="0"/>
    <n v="0"/>
    <n v="0"/>
    <n v="0"/>
    <n v="0"/>
    <n v="0"/>
    <n v="0"/>
    <n v="0"/>
    <n v="0"/>
    <n v="0"/>
    <n v="0"/>
    <n v="0"/>
    <n v="0"/>
    <n v="0"/>
    <n v="2"/>
    <n v="0"/>
    <n v="93"/>
    <n v="3"/>
    <n v="709"/>
    <n v="834"/>
    <n v="973"/>
    <n v="100"/>
    <n v="35"/>
    <n v="4593"/>
    <n v="1874"/>
    <n v="0"/>
    <n v="27"/>
    <n v="726"/>
    <n v="654"/>
    <n v="3017"/>
  </r>
  <r>
    <x v="4"/>
    <x v="32"/>
    <x v="196"/>
    <x v="0"/>
    <n v="167"/>
    <n v="0"/>
    <n v="0"/>
    <n v="3"/>
    <n v="2"/>
    <n v="95"/>
    <n v="1"/>
    <n v="13"/>
    <n v="14"/>
    <n v="104"/>
    <n v="73"/>
    <n v="9"/>
    <n v="3"/>
    <n v="535"/>
    <n v="388"/>
    <n v="15"/>
    <n v="27"/>
    <n v="22"/>
    <n v="2805"/>
    <n v="1166"/>
    <n v="50"/>
    <n v="436"/>
    <n v="212"/>
    <n v="1672"/>
    <n v="647"/>
    <n v="15"/>
    <n v="366"/>
    <n v="116"/>
    <n v="350"/>
    <n v="120"/>
    <n v="3"/>
    <n v="67"/>
    <n v="11"/>
    <n v="49"/>
    <n v="31"/>
    <n v="3"/>
    <n v="1"/>
    <n v="2"/>
    <n v="0"/>
    <n v="0"/>
    <n v="0"/>
    <n v="0"/>
    <n v="0"/>
    <n v="0"/>
    <n v="0"/>
    <n v="0"/>
    <n v="0"/>
    <n v="0"/>
    <n v="0"/>
    <n v="0"/>
    <n v="0"/>
    <n v="0"/>
    <n v="0"/>
    <n v="0"/>
    <n v="0"/>
    <n v="3"/>
    <n v="125"/>
    <n v="92"/>
    <n v="452"/>
    <n v="1949"/>
    <n v="1085"/>
    <n v="242"/>
    <n v="42"/>
    <n v="14535"/>
    <n v="3112"/>
    <n v="0"/>
    <n v="77"/>
    <n v="4278"/>
    <n v="1885"/>
    <n v="7206"/>
  </r>
  <r>
    <x v="4"/>
    <x v="32"/>
    <x v="196"/>
    <x v="1"/>
    <n v="167"/>
    <n v="0"/>
    <n v="0"/>
    <n v="3"/>
    <n v="2"/>
    <n v="97"/>
    <n v="1"/>
    <n v="13"/>
    <n v="14"/>
    <n v="106"/>
    <n v="79"/>
    <n v="9"/>
    <n v="2"/>
    <n v="542"/>
    <n v="393"/>
    <n v="15"/>
    <n v="28"/>
    <n v="21"/>
    <n v="2839"/>
    <n v="1185"/>
    <n v="51"/>
    <n v="445"/>
    <n v="219"/>
    <n v="1678"/>
    <n v="657"/>
    <n v="15"/>
    <n v="366"/>
    <n v="119"/>
    <n v="347"/>
    <n v="120"/>
    <n v="3"/>
    <n v="66"/>
    <n v="10"/>
    <n v="48"/>
    <n v="30"/>
    <n v="3"/>
    <n v="1"/>
    <n v="2"/>
    <n v="0"/>
    <n v="0"/>
    <n v="0"/>
    <n v="0"/>
    <n v="0"/>
    <n v="0"/>
    <n v="0"/>
    <n v="0"/>
    <n v="0"/>
    <n v="0"/>
    <n v="0"/>
    <n v="0"/>
    <n v="0"/>
    <n v="0"/>
    <n v="0"/>
    <n v="0"/>
    <n v="0"/>
    <n v="3"/>
    <n v="127"/>
    <n v="94"/>
    <n v="457"/>
    <n v="1964"/>
    <n v="1088"/>
    <n v="243"/>
    <n v="41"/>
    <n v="14612"/>
    <n v="3183"/>
    <n v="0"/>
    <n v="78"/>
    <n v="4260"/>
    <n v="1945"/>
    <n v="7254"/>
  </r>
  <r>
    <x v="4"/>
    <x v="32"/>
    <x v="196"/>
    <x v="2"/>
    <n v="169"/>
    <n v="1"/>
    <n v="1"/>
    <n v="3"/>
    <n v="2"/>
    <n v="98"/>
    <n v="1"/>
    <n v="13"/>
    <n v="15"/>
    <n v="107"/>
    <n v="80"/>
    <n v="9"/>
    <n v="2"/>
    <n v="546"/>
    <n v="396"/>
    <n v="15"/>
    <n v="28"/>
    <n v="23"/>
    <n v="2863"/>
    <n v="1210"/>
    <n v="53"/>
    <n v="448"/>
    <n v="224"/>
    <n v="1687"/>
    <n v="668"/>
    <n v="15"/>
    <n v="367"/>
    <n v="128"/>
    <n v="352"/>
    <n v="122"/>
    <n v="3"/>
    <n v="70"/>
    <n v="11"/>
    <n v="48"/>
    <n v="30"/>
    <n v="3"/>
    <n v="1"/>
    <n v="2"/>
    <n v="0"/>
    <n v="0"/>
    <n v="0"/>
    <n v="0"/>
    <n v="0"/>
    <n v="0"/>
    <n v="0"/>
    <n v="0"/>
    <n v="0"/>
    <n v="0"/>
    <n v="0"/>
    <n v="0"/>
    <n v="0"/>
    <n v="0"/>
    <n v="0"/>
    <n v="0"/>
    <n v="1"/>
    <n v="3"/>
    <n v="128"/>
    <n v="95"/>
    <n v="458"/>
    <n v="1984"/>
    <n v="1089"/>
    <n v="244"/>
    <n v="41"/>
    <n v="14769"/>
    <n v="3257"/>
    <n v="0"/>
    <n v="77"/>
    <n v="4251"/>
    <n v="2057"/>
    <n v="7313"/>
  </r>
  <r>
    <x v="4"/>
    <x v="32"/>
    <x v="196"/>
    <x v="2"/>
    <m/>
    <m/>
    <m/>
    <m/>
    <m/>
    <m/>
    <m/>
    <m/>
    <m/>
    <m/>
    <m/>
    <m/>
    <m/>
    <n v="2"/>
    <m/>
    <m/>
    <n v="1"/>
    <n v="1"/>
    <n v="9"/>
    <n v="1"/>
    <m/>
    <n v="1"/>
    <n v="5"/>
    <n v="3"/>
    <n v="2"/>
    <m/>
    <m/>
    <n v="1"/>
    <n v="1"/>
    <m/>
    <m/>
    <m/>
    <m/>
    <m/>
    <m/>
    <m/>
    <m/>
    <m/>
    <m/>
    <m/>
    <m/>
    <m/>
    <m/>
    <m/>
    <m/>
    <m/>
    <m/>
    <m/>
    <m/>
    <m/>
    <m/>
    <m/>
    <m/>
    <m/>
    <m/>
    <m/>
    <m/>
    <m/>
    <m/>
    <n v="2"/>
    <n v="2"/>
    <n v="1"/>
    <m/>
    <n v="17"/>
    <n v="4"/>
    <m/>
    <m/>
    <n v="2"/>
    <n v="8"/>
    <n v="7"/>
  </r>
  <r>
    <x v="4"/>
    <x v="30"/>
    <x v="197"/>
    <x v="0"/>
    <n v="126"/>
    <n v="1"/>
    <n v="0"/>
    <n v="0"/>
    <n v="0"/>
    <n v="92"/>
    <n v="4"/>
    <n v="11"/>
    <n v="2"/>
    <n v="10"/>
    <n v="7"/>
    <n v="0"/>
    <n v="0"/>
    <n v="592"/>
    <n v="512"/>
    <n v="12"/>
    <n v="6"/>
    <n v="21"/>
    <n v="968"/>
    <n v="598"/>
    <n v="17"/>
    <n v="52"/>
    <n v="77"/>
    <n v="909"/>
    <n v="565"/>
    <n v="3"/>
    <n v="5"/>
    <n v="157"/>
    <n v="90"/>
    <n v="32"/>
    <n v="2"/>
    <n v="13"/>
    <n v="8"/>
    <n v="59"/>
    <n v="43"/>
    <n v="3"/>
    <n v="1"/>
    <n v="1"/>
    <n v="0"/>
    <n v="0"/>
    <n v="0"/>
    <n v="0"/>
    <n v="0"/>
    <n v="0"/>
    <n v="0"/>
    <n v="0"/>
    <n v="0"/>
    <n v="0"/>
    <n v="0"/>
    <n v="0"/>
    <n v="0"/>
    <n v="0"/>
    <n v="0"/>
    <n v="0"/>
    <n v="0"/>
    <n v="0"/>
    <n v="106"/>
    <n v="10"/>
    <n v="547"/>
    <n v="791"/>
    <n v="726"/>
    <n v="62"/>
    <n v="50"/>
    <n v="3652"/>
    <n v="1468"/>
    <n v="0"/>
    <n v="49"/>
    <n v="411"/>
    <n v="712"/>
    <n v="2346"/>
  </r>
  <r>
    <x v="4"/>
    <x v="30"/>
    <x v="197"/>
    <x v="1"/>
    <n v="126"/>
    <n v="1"/>
    <n v="0"/>
    <n v="0"/>
    <n v="0"/>
    <n v="92"/>
    <n v="4"/>
    <n v="11"/>
    <n v="2"/>
    <n v="10"/>
    <n v="7"/>
    <n v="0"/>
    <n v="0"/>
    <n v="590"/>
    <n v="512"/>
    <n v="11"/>
    <n v="6"/>
    <n v="20"/>
    <n v="969"/>
    <n v="600"/>
    <n v="17"/>
    <n v="52"/>
    <n v="77"/>
    <n v="914"/>
    <n v="570"/>
    <n v="3"/>
    <n v="5"/>
    <n v="159"/>
    <n v="91"/>
    <n v="32"/>
    <n v="2"/>
    <n v="13"/>
    <n v="9"/>
    <n v="59"/>
    <n v="43"/>
    <n v="3"/>
    <n v="1"/>
    <n v="0"/>
    <n v="0"/>
    <n v="0"/>
    <n v="0"/>
    <n v="0"/>
    <n v="0"/>
    <n v="0"/>
    <n v="0"/>
    <n v="0"/>
    <n v="0"/>
    <n v="0"/>
    <n v="0"/>
    <n v="0"/>
    <n v="0"/>
    <n v="0"/>
    <n v="0"/>
    <n v="0"/>
    <n v="0"/>
    <n v="0"/>
    <n v="106"/>
    <n v="10"/>
    <n v="547"/>
    <n v="792"/>
    <n v="729"/>
    <n v="62"/>
    <n v="50"/>
    <n v="3655"/>
    <n v="1479"/>
    <n v="0"/>
    <n v="49"/>
    <n v="407"/>
    <n v="713"/>
    <n v="2354"/>
  </r>
  <r>
    <x v="4"/>
    <x v="30"/>
    <x v="197"/>
    <x v="2"/>
    <n v="126"/>
    <n v="1"/>
    <n v="0"/>
    <n v="0"/>
    <n v="0"/>
    <n v="92"/>
    <n v="4"/>
    <n v="11"/>
    <n v="2"/>
    <n v="10"/>
    <n v="7"/>
    <n v="0"/>
    <n v="0"/>
    <n v="590"/>
    <n v="513"/>
    <n v="11"/>
    <n v="6"/>
    <n v="19"/>
    <n v="968"/>
    <n v="601"/>
    <n v="17"/>
    <n v="52"/>
    <n v="78"/>
    <n v="914"/>
    <n v="569"/>
    <n v="3"/>
    <n v="5"/>
    <n v="162"/>
    <n v="91"/>
    <n v="33"/>
    <n v="2"/>
    <n v="13"/>
    <n v="9"/>
    <n v="59"/>
    <n v="43"/>
    <n v="3"/>
    <n v="1"/>
    <n v="0"/>
    <n v="0"/>
    <n v="0"/>
    <n v="0"/>
    <n v="0"/>
    <n v="0"/>
    <n v="0"/>
    <n v="0"/>
    <n v="0"/>
    <n v="0"/>
    <n v="0"/>
    <n v="0"/>
    <n v="0"/>
    <n v="0"/>
    <n v="0"/>
    <n v="0"/>
    <n v="0"/>
    <n v="0"/>
    <n v="0"/>
    <n v="106"/>
    <n v="10"/>
    <n v="548"/>
    <n v="791"/>
    <n v="726"/>
    <n v="62"/>
    <n v="50"/>
    <n v="3636"/>
    <n v="1489"/>
    <n v="0"/>
    <n v="49"/>
    <n v="402"/>
    <n v="704"/>
    <n v="2351"/>
  </r>
  <r>
    <x v="4"/>
    <x v="27"/>
    <x v="198"/>
    <x v="0"/>
    <n v="150"/>
    <n v="4"/>
    <n v="4"/>
    <n v="3"/>
    <n v="1"/>
    <n v="128"/>
    <n v="6"/>
    <n v="3"/>
    <n v="1"/>
    <n v="20"/>
    <n v="8"/>
    <n v="0"/>
    <n v="2"/>
    <n v="960"/>
    <n v="855"/>
    <n v="37"/>
    <n v="14"/>
    <n v="9"/>
    <n v="991"/>
    <n v="710"/>
    <n v="46"/>
    <n v="57"/>
    <n v="31"/>
    <n v="1525"/>
    <n v="1185"/>
    <n v="8"/>
    <n v="17"/>
    <n v="151"/>
    <n v="192"/>
    <n v="141"/>
    <n v="0"/>
    <n v="16"/>
    <n v="3"/>
    <n v="61"/>
    <n v="57"/>
    <n v="1"/>
    <n v="0"/>
    <n v="2"/>
    <n v="0"/>
    <n v="0"/>
    <n v="0"/>
    <n v="0"/>
    <n v="0"/>
    <n v="0"/>
    <n v="0"/>
    <n v="0"/>
    <n v="0"/>
    <n v="0"/>
    <n v="0"/>
    <n v="0"/>
    <n v="0"/>
    <n v="0"/>
    <n v="0"/>
    <n v="0"/>
    <n v="4"/>
    <n v="3"/>
    <n v="139"/>
    <n v="18"/>
    <n v="890"/>
    <n v="830"/>
    <n v="1329"/>
    <n v="171"/>
    <n v="58"/>
    <n v="5807"/>
    <n v="3580"/>
    <n v="0"/>
    <n v="43"/>
    <n v="544"/>
    <n v="515"/>
    <n v="4582"/>
  </r>
  <r>
    <x v="4"/>
    <x v="27"/>
    <x v="198"/>
    <x v="1"/>
    <n v="150"/>
    <n v="4"/>
    <n v="4"/>
    <n v="3"/>
    <n v="1"/>
    <n v="128"/>
    <n v="6"/>
    <n v="3"/>
    <n v="1"/>
    <n v="21"/>
    <n v="8"/>
    <n v="0"/>
    <n v="2"/>
    <n v="963"/>
    <n v="857"/>
    <n v="37"/>
    <n v="14"/>
    <n v="9"/>
    <n v="993"/>
    <n v="716"/>
    <n v="46"/>
    <n v="56"/>
    <n v="31"/>
    <n v="1526"/>
    <n v="1189"/>
    <n v="8"/>
    <n v="17"/>
    <n v="152"/>
    <n v="194"/>
    <n v="144"/>
    <n v="0"/>
    <n v="16"/>
    <n v="3"/>
    <n v="61"/>
    <n v="57"/>
    <n v="1"/>
    <n v="0"/>
    <n v="2"/>
    <n v="0"/>
    <n v="0"/>
    <n v="0"/>
    <n v="0"/>
    <n v="0"/>
    <n v="0"/>
    <n v="0"/>
    <n v="0"/>
    <n v="0"/>
    <n v="0"/>
    <n v="0"/>
    <n v="0"/>
    <n v="0"/>
    <n v="0"/>
    <n v="0"/>
    <n v="0"/>
    <n v="4"/>
    <n v="3"/>
    <n v="139"/>
    <n v="19"/>
    <n v="893"/>
    <n v="834"/>
    <n v="1329"/>
    <n v="173"/>
    <n v="58"/>
    <n v="5815"/>
    <n v="3596"/>
    <n v="0"/>
    <n v="43"/>
    <n v="542"/>
    <n v="519"/>
    <n v="4590"/>
  </r>
  <r>
    <x v="4"/>
    <x v="27"/>
    <x v="198"/>
    <x v="2"/>
    <n v="151"/>
    <n v="4"/>
    <n v="4"/>
    <n v="3"/>
    <n v="1"/>
    <n v="129"/>
    <n v="6"/>
    <n v="3"/>
    <n v="1"/>
    <n v="21"/>
    <n v="8"/>
    <n v="0"/>
    <n v="2"/>
    <n v="965"/>
    <n v="860"/>
    <n v="36"/>
    <n v="14"/>
    <n v="9"/>
    <n v="984"/>
    <n v="713"/>
    <n v="46"/>
    <n v="55"/>
    <n v="31"/>
    <n v="1529"/>
    <n v="1194"/>
    <n v="8"/>
    <n v="17"/>
    <n v="152"/>
    <n v="193"/>
    <n v="143"/>
    <n v="0"/>
    <n v="16"/>
    <n v="3"/>
    <n v="60"/>
    <n v="56"/>
    <n v="1"/>
    <n v="0"/>
    <n v="2"/>
    <n v="0"/>
    <n v="0"/>
    <n v="0"/>
    <n v="0"/>
    <n v="0"/>
    <n v="0"/>
    <n v="0"/>
    <n v="0"/>
    <n v="0"/>
    <n v="0"/>
    <n v="0"/>
    <n v="0"/>
    <n v="0"/>
    <n v="0"/>
    <n v="0"/>
    <n v="0"/>
    <n v="4"/>
    <n v="3"/>
    <n v="140"/>
    <n v="19"/>
    <n v="895"/>
    <n v="827"/>
    <n v="1333"/>
    <n v="172"/>
    <n v="57"/>
    <n v="5800"/>
    <n v="3605"/>
    <n v="0"/>
    <n v="43"/>
    <n v="538"/>
    <n v="521"/>
    <n v="4582"/>
  </r>
  <r>
    <x v="4"/>
    <x v="28"/>
    <x v="199"/>
    <x v="2"/>
    <n v="62"/>
    <m/>
    <m/>
    <n v="1"/>
    <n v="1"/>
    <n v="39"/>
    <m/>
    <n v="5"/>
    <n v="3"/>
    <n v="11"/>
    <n v="7"/>
    <m/>
    <n v="1"/>
    <n v="313"/>
    <n v="255"/>
    <m/>
    <m/>
    <n v="37"/>
    <n v="1071"/>
    <n v="647"/>
    <n v="7"/>
    <n v="99"/>
    <n v="64"/>
    <n v="801"/>
    <n v="92"/>
    <m/>
    <n v="5"/>
    <n v="230"/>
    <n v="110"/>
    <n v="8"/>
    <m/>
    <n v="8"/>
    <n v="14"/>
    <n v="29"/>
    <n v="21"/>
    <m/>
    <m/>
    <n v="1"/>
    <m/>
    <m/>
    <m/>
    <m/>
    <m/>
    <m/>
    <m/>
    <m/>
    <m/>
    <m/>
    <n v="1"/>
    <m/>
    <m/>
    <m/>
    <m/>
    <m/>
    <m/>
    <n v="1"/>
    <n v="53"/>
    <n v="7"/>
    <n v="275"/>
    <n v="882"/>
    <n v="555"/>
    <n v="78"/>
    <n v="25"/>
    <n v="4834"/>
    <n v="731"/>
    <m/>
    <n v="2"/>
    <n v="361"/>
    <n v="1824"/>
    <n v="2503"/>
  </r>
  <r>
    <x v="5"/>
    <x v="33"/>
    <x v="200"/>
    <x v="0"/>
    <n v="102"/>
    <n v="3"/>
    <n v="3"/>
    <n v="0"/>
    <n v="0"/>
    <n v="57"/>
    <n v="7"/>
    <n v="7"/>
    <n v="2"/>
    <n v="0"/>
    <n v="0"/>
    <n v="0"/>
    <n v="0"/>
    <n v="115"/>
    <n v="75"/>
    <n v="8"/>
    <n v="0"/>
    <n v="5"/>
    <n v="1237"/>
    <n v="688"/>
    <n v="72"/>
    <n v="101"/>
    <n v="25"/>
    <n v="611"/>
    <n v="337"/>
    <n v="32"/>
    <n v="81"/>
    <n v="29"/>
    <n v="266"/>
    <n v="107"/>
    <n v="9"/>
    <n v="42"/>
    <n v="10"/>
    <n v="39"/>
    <n v="32"/>
    <n v="2"/>
    <n v="0"/>
    <n v="0"/>
    <n v="0"/>
    <n v="0"/>
    <n v="0"/>
    <n v="0"/>
    <n v="0"/>
    <n v="0"/>
    <n v="0"/>
    <n v="0"/>
    <n v="0"/>
    <n v="0"/>
    <n v="0"/>
    <n v="0"/>
    <n v="0"/>
    <n v="0"/>
    <n v="0"/>
    <n v="0"/>
    <n v="3"/>
    <n v="0"/>
    <n v="84"/>
    <n v="0"/>
    <n v="98"/>
    <n v="978"/>
    <n v="449"/>
    <n v="191"/>
    <n v="36"/>
    <n v="7850"/>
    <n v="2811"/>
    <n v="0"/>
    <n v="110"/>
    <n v="1841"/>
    <n v="394"/>
    <n v="5083"/>
  </r>
  <r>
    <x v="5"/>
    <x v="33"/>
    <x v="200"/>
    <x v="1"/>
    <n v="101"/>
    <n v="3"/>
    <n v="3"/>
    <n v="0"/>
    <n v="0"/>
    <n v="56"/>
    <n v="7"/>
    <n v="7"/>
    <n v="2"/>
    <n v="0"/>
    <n v="0"/>
    <n v="0"/>
    <n v="0"/>
    <n v="116"/>
    <n v="76"/>
    <n v="8"/>
    <n v="0"/>
    <n v="6"/>
    <n v="1253"/>
    <n v="700"/>
    <n v="72"/>
    <n v="104"/>
    <n v="25"/>
    <n v="607"/>
    <n v="339"/>
    <n v="29"/>
    <n v="79"/>
    <n v="28"/>
    <n v="271"/>
    <n v="111"/>
    <n v="9"/>
    <n v="43"/>
    <n v="10"/>
    <n v="39"/>
    <n v="34"/>
    <n v="1"/>
    <n v="0"/>
    <n v="0"/>
    <n v="0"/>
    <n v="0"/>
    <n v="0"/>
    <n v="0"/>
    <n v="0"/>
    <n v="0"/>
    <n v="0"/>
    <n v="0"/>
    <n v="0"/>
    <n v="0"/>
    <n v="0"/>
    <n v="0"/>
    <n v="0"/>
    <n v="0"/>
    <n v="0"/>
    <n v="0"/>
    <n v="3"/>
    <n v="0"/>
    <n v="83"/>
    <n v="0"/>
    <n v="98"/>
    <n v="990"/>
    <n v="452"/>
    <n v="196"/>
    <n v="37"/>
    <n v="7843"/>
    <n v="2885"/>
    <n v="0"/>
    <n v="104"/>
    <n v="1806"/>
    <n v="391"/>
    <n v="5117"/>
  </r>
  <r>
    <x v="5"/>
    <x v="33"/>
    <x v="200"/>
    <x v="2"/>
    <n v="101"/>
    <n v="3"/>
    <n v="3"/>
    <n v="0"/>
    <n v="0"/>
    <n v="56"/>
    <n v="7"/>
    <n v="7"/>
    <n v="2"/>
    <n v="0"/>
    <n v="0"/>
    <n v="0"/>
    <n v="0"/>
    <n v="114"/>
    <n v="75"/>
    <n v="8"/>
    <n v="0"/>
    <n v="4"/>
    <n v="1255"/>
    <n v="703"/>
    <n v="72"/>
    <n v="104"/>
    <n v="26"/>
    <n v="609"/>
    <n v="343"/>
    <n v="29"/>
    <n v="79"/>
    <n v="25"/>
    <n v="276"/>
    <n v="112"/>
    <n v="9"/>
    <n v="43"/>
    <n v="12"/>
    <n v="40"/>
    <n v="34"/>
    <n v="1"/>
    <n v="0"/>
    <n v="0"/>
    <n v="0"/>
    <n v="0"/>
    <n v="0"/>
    <n v="0"/>
    <n v="0"/>
    <n v="0"/>
    <n v="0"/>
    <n v="0"/>
    <n v="0"/>
    <n v="0"/>
    <n v="0"/>
    <n v="0"/>
    <n v="0"/>
    <n v="0"/>
    <n v="0"/>
    <n v="0"/>
    <n v="3"/>
    <n v="0"/>
    <n v="83"/>
    <n v="0"/>
    <n v="99"/>
    <n v="991"/>
    <n v="456"/>
    <n v="199"/>
    <n v="38"/>
    <n v="7845"/>
    <n v="2935"/>
    <n v="0"/>
    <n v="104"/>
    <n v="1795"/>
    <n v="398"/>
    <n v="5131"/>
  </r>
  <r>
    <x v="5"/>
    <x v="34"/>
    <x v="201"/>
    <x v="0"/>
    <n v="104"/>
    <n v="4"/>
    <n v="4"/>
    <n v="0"/>
    <n v="0"/>
    <n v="62"/>
    <n v="6"/>
    <n v="6"/>
    <n v="4"/>
    <n v="2"/>
    <n v="2"/>
    <n v="0"/>
    <n v="0"/>
    <n v="313"/>
    <n v="202"/>
    <n v="25"/>
    <n v="3"/>
    <n v="7"/>
    <n v="1509"/>
    <n v="771"/>
    <n v="105"/>
    <n v="117"/>
    <n v="28"/>
    <n v="631"/>
    <n v="341"/>
    <n v="51"/>
    <n v="59"/>
    <n v="26"/>
    <n v="198"/>
    <n v="87"/>
    <n v="7"/>
    <n v="22"/>
    <n v="2"/>
    <n v="58"/>
    <n v="27"/>
    <n v="5"/>
    <n v="0"/>
    <n v="0"/>
    <n v="0"/>
    <n v="0"/>
    <n v="0"/>
    <n v="0"/>
    <n v="0"/>
    <n v="0"/>
    <n v="0"/>
    <n v="0"/>
    <n v="0"/>
    <n v="0"/>
    <n v="0"/>
    <n v="0"/>
    <n v="0"/>
    <n v="0"/>
    <n v="0"/>
    <n v="0"/>
    <n v="4"/>
    <n v="0"/>
    <n v="86"/>
    <n v="2"/>
    <n v="271"/>
    <n v="1192"/>
    <n v="480"/>
    <n v="155"/>
    <n v="48"/>
    <n v="5657"/>
    <n v="1703"/>
    <n v="0"/>
    <n v="103"/>
    <n v="1780"/>
    <n v="280"/>
    <n v="3165"/>
  </r>
  <r>
    <x v="5"/>
    <x v="34"/>
    <x v="201"/>
    <x v="1"/>
    <n v="104"/>
    <n v="4"/>
    <n v="4"/>
    <n v="0"/>
    <n v="0"/>
    <n v="62"/>
    <n v="6"/>
    <n v="6"/>
    <n v="4"/>
    <n v="2"/>
    <n v="2"/>
    <n v="0"/>
    <n v="0"/>
    <n v="314"/>
    <n v="204"/>
    <n v="25"/>
    <n v="3"/>
    <n v="8"/>
    <n v="1511"/>
    <n v="779"/>
    <n v="104"/>
    <n v="116"/>
    <n v="28"/>
    <n v="629"/>
    <n v="342"/>
    <n v="51"/>
    <n v="60"/>
    <n v="25"/>
    <n v="200"/>
    <n v="88"/>
    <n v="7"/>
    <n v="22"/>
    <n v="3"/>
    <n v="57"/>
    <n v="30"/>
    <n v="5"/>
    <n v="0"/>
    <n v="0"/>
    <n v="0"/>
    <n v="0"/>
    <n v="0"/>
    <n v="0"/>
    <n v="0"/>
    <n v="0"/>
    <n v="0"/>
    <n v="0"/>
    <n v="0"/>
    <n v="0"/>
    <n v="0"/>
    <n v="0"/>
    <n v="0"/>
    <n v="0"/>
    <n v="0"/>
    <n v="0"/>
    <n v="4"/>
    <n v="0"/>
    <n v="86"/>
    <n v="2"/>
    <n v="271"/>
    <n v="1196"/>
    <n v="479"/>
    <n v="156"/>
    <n v="47"/>
    <n v="5653"/>
    <n v="1729"/>
    <n v="0"/>
    <n v="106"/>
    <n v="1771"/>
    <n v="284"/>
    <n v="3174"/>
  </r>
  <r>
    <x v="5"/>
    <x v="34"/>
    <x v="201"/>
    <x v="2"/>
    <n v="104"/>
    <n v="4"/>
    <n v="4"/>
    <n v="0"/>
    <n v="0"/>
    <n v="62"/>
    <n v="6"/>
    <n v="6"/>
    <n v="4"/>
    <n v="2"/>
    <n v="2"/>
    <n v="0"/>
    <n v="0"/>
    <n v="314"/>
    <n v="204"/>
    <n v="25"/>
    <n v="3"/>
    <n v="8"/>
    <n v="1511"/>
    <n v="779"/>
    <n v="105"/>
    <n v="116"/>
    <n v="28"/>
    <n v="633"/>
    <n v="344"/>
    <n v="51"/>
    <n v="60"/>
    <n v="26"/>
    <n v="201"/>
    <n v="89"/>
    <n v="7"/>
    <n v="21"/>
    <n v="3"/>
    <n v="57"/>
    <n v="30"/>
    <n v="5"/>
    <n v="0"/>
    <n v="0"/>
    <n v="0"/>
    <n v="0"/>
    <n v="0"/>
    <n v="0"/>
    <n v="0"/>
    <n v="0"/>
    <n v="0"/>
    <n v="0"/>
    <n v="0"/>
    <n v="0"/>
    <n v="0"/>
    <n v="0"/>
    <n v="0"/>
    <n v="0"/>
    <n v="0"/>
    <n v="0"/>
    <n v="4"/>
    <n v="0"/>
    <n v="86"/>
    <n v="2"/>
    <n v="271"/>
    <n v="1196"/>
    <n v="481"/>
    <n v="158"/>
    <n v="47"/>
    <n v="5668"/>
    <n v="1752"/>
    <n v="0"/>
    <n v="105"/>
    <n v="1768"/>
    <n v="295"/>
    <n v="3184"/>
  </r>
  <r>
    <x v="5"/>
    <x v="35"/>
    <x v="202"/>
    <x v="0"/>
    <n v="230"/>
    <n v="3"/>
    <n v="3"/>
    <n v="0"/>
    <n v="0"/>
    <n v="141"/>
    <n v="23"/>
    <n v="10"/>
    <n v="2"/>
    <n v="23"/>
    <n v="12"/>
    <n v="1"/>
    <n v="0"/>
    <n v="432"/>
    <n v="298"/>
    <n v="53"/>
    <n v="1"/>
    <n v="6"/>
    <n v="2671"/>
    <n v="1431"/>
    <n v="310"/>
    <n v="148"/>
    <n v="34"/>
    <n v="1915"/>
    <n v="1031"/>
    <n v="278"/>
    <n v="146"/>
    <n v="78"/>
    <n v="459"/>
    <n v="233"/>
    <n v="22"/>
    <n v="58"/>
    <n v="8"/>
    <n v="54"/>
    <n v="38"/>
    <n v="5"/>
    <n v="1"/>
    <n v="0"/>
    <n v="0"/>
    <n v="0"/>
    <n v="0"/>
    <n v="0"/>
    <n v="0"/>
    <n v="0"/>
    <n v="0"/>
    <n v="0"/>
    <n v="0"/>
    <n v="0"/>
    <n v="0"/>
    <n v="0"/>
    <n v="0"/>
    <n v="0"/>
    <n v="0"/>
    <n v="0"/>
    <n v="3"/>
    <n v="0"/>
    <n v="188"/>
    <n v="21"/>
    <n v="350"/>
    <n v="2054"/>
    <n v="1340"/>
    <n v="352"/>
    <n v="46"/>
    <n v="19216"/>
    <n v="7176"/>
    <n v="0"/>
    <n v="573"/>
    <n v="4996"/>
    <n v="997"/>
    <n v="11703"/>
  </r>
  <r>
    <x v="5"/>
    <x v="35"/>
    <x v="202"/>
    <x v="1"/>
    <n v="231"/>
    <n v="3"/>
    <n v="3"/>
    <n v="0"/>
    <n v="0"/>
    <n v="144"/>
    <n v="23"/>
    <n v="10"/>
    <n v="3"/>
    <n v="23"/>
    <n v="13"/>
    <n v="1"/>
    <n v="0"/>
    <n v="433"/>
    <n v="298"/>
    <n v="53"/>
    <n v="1"/>
    <n v="8"/>
    <n v="2680"/>
    <n v="1449"/>
    <n v="309"/>
    <n v="148"/>
    <n v="37"/>
    <n v="1926"/>
    <n v="1039"/>
    <n v="277"/>
    <n v="149"/>
    <n v="78"/>
    <n v="461"/>
    <n v="239"/>
    <n v="22"/>
    <n v="58"/>
    <n v="8"/>
    <n v="54"/>
    <n v="41"/>
    <n v="5"/>
    <n v="1"/>
    <n v="0"/>
    <n v="0"/>
    <n v="0"/>
    <n v="0"/>
    <n v="0"/>
    <n v="0"/>
    <n v="0"/>
    <n v="0"/>
    <n v="0"/>
    <n v="0"/>
    <n v="0"/>
    <n v="0"/>
    <n v="0"/>
    <n v="0"/>
    <n v="0"/>
    <n v="0"/>
    <n v="0"/>
    <n v="3"/>
    <n v="0"/>
    <n v="189"/>
    <n v="21"/>
    <n v="349"/>
    <n v="2063"/>
    <n v="1344"/>
    <n v="355"/>
    <n v="47"/>
    <n v="19311"/>
    <n v="7340"/>
    <n v="0"/>
    <n v="572"/>
    <n v="4986"/>
    <n v="1029"/>
    <n v="11781"/>
  </r>
  <r>
    <x v="5"/>
    <x v="35"/>
    <x v="202"/>
    <x v="2"/>
    <n v="232"/>
    <n v="3"/>
    <n v="3"/>
    <n v="0"/>
    <n v="0"/>
    <n v="145"/>
    <n v="23"/>
    <n v="10"/>
    <n v="3"/>
    <n v="24"/>
    <n v="14"/>
    <n v="1"/>
    <n v="0"/>
    <n v="430"/>
    <n v="294"/>
    <n v="54"/>
    <n v="1"/>
    <n v="8"/>
    <n v="2691"/>
    <n v="1461"/>
    <n v="311"/>
    <n v="147"/>
    <n v="39"/>
    <n v="1938"/>
    <n v="1049"/>
    <n v="277"/>
    <n v="150"/>
    <n v="78"/>
    <n v="459"/>
    <n v="238"/>
    <n v="21"/>
    <n v="57"/>
    <n v="8"/>
    <n v="55"/>
    <n v="42"/>
    <n v="5"/>
    <n v="1"/>
    <n v="0"/>
    <n v="0"/>
    <n v="0"/>
    <n v="0"/>
    <n v="0"/>
    <n v="0"/>
    <n v="0"/>
    <n v="0"/>
    <n v="0"/>
    <n v="0"/>
    <n v="0"/>
    <n v="0"/>
    <n v="0"/>
    <n v="0"/>
    <n v="0"/>
    <n v="0"/>
    <n v="0"/>
    <n v="3"/>
    <n v="0"/>
    <n v="190"/>
    <n v="22"/>
    <n v="345"/>
    <n v="2077"/>
    <n v="1356"/>
    <n v="356"/>
    <n v="48"/>
    <n v="19371"/>
    <n v="7438"/>
    <n v="0"/>
    <n v="574"/>
    <n v="4978"/>
    <n v="1044"/>
    <n v="11848"/>
  </r>
  <r>
    <x v="5"/>
    <x v="36"/>
    <x v="203"/>
    <x v="0"/>
    <n v="167"/>
    <n v="6"/>
    <n v="6"/>
    <n v="1"/>
    <n v="1"/>
    <n v="109"/>
    <n v="5"/>
    <n v="8"/>
    <n v="8"/>
    <n v="28"/>
    <n v="24"/>
    <n v="0"/>
    <n v="0"/>
    <n v="429"/>
    <n v="332"/>
    <n v="15"/>
    <n v="9"/>
    <n v="3"/>
    <n v="1410"/>
    <n v="703"/>
    <n v="41"/>
    <n v="184"/>
    <n v="27"/>
    <n v="838"/>
    <n v="514"/>
    <n v="10"/>
    <n v="80"/>
    <n v="42"/>
    <n v="284"/>
    <n v="107"/>
    <n v="4"/>
    <n v="41"/>
    <n v="13"/>
    <n v="101"/>
    <n v="72"/>
    <n v="4"/>
    <n v="2"/>
    <n v="0"/>
    <n v="0"/>
    <n v="0"/>
    <n v="0"/>
    <n v="0"/>
    <n v="0"/>
    <n v="0"/>
    <n v="0"/>
    <n v="0"/>
    <n v="0"/>
    <n v="0"/>
    <n v="0"/>
    <n v="0"/>
    <n v="0"/>
    <n v="0"/>
    <n v="0"/>
    <n v="0"/>
    <n v="6"/>
    <n v="1"/>
    <n v="141"/>
    <n v="27"/>
    <n v="384"/>
    <n v="1079"/>
    <n v="682"/>
    <n v="203"/>
    <n v="93"/>
    <n v="5960"/>
    <n v="2272"/>
    <n v="0"/>
    <n v="51"/>
    <n v="1310"/>
    <n v="487"/>
    <n v="3805"/>
  </r>
  <r>
    <x v="5"/>
    <x v="36"/>
    <x v="203"/>
    <x v="1"/>
    <n v="167"/>
    <n v="5"/>
    <n v="5"/>
    <n v="1"/>
    <n v="1"/>
    <n v="110"/>
    <n v="5"/>
    <n v="8"/>
    <n v="8"/>
    <n v="30"/>
    <n v="26"/>
    <n v="0"/>
    <n v="0"/>
    <n v="429"/>
    <n v="332"/>
    <n v="15"/>
    <n v="9"/>
    <n v="4"/>
    <n v="1411"/>
    <n v="712"/>
    <n v="41"/>
    <n v="185"/>
    <n v="29"/>
    <n v="841"/>
    <n v="518"/>
    <n v="10"/>
    <n v="80"/>
    <n v="42"/>
    <n v="283"/>
    <n v="114"/>
    <n v="4"/>
    <n v="41"/>
    <n v="12"/>
    <n v="103"/>
    <n v="74"/>
    <n v="4"/>
    <n v="2"/>
    <n v="0"/>
    <n v="0"/>
    <n v="0"/>
    <n v="0"/>
    <n v="0"/>
    <n v="0"/>
    <n v="0"/>
    <n v="0"/>
    <n v="0"/>
    <n v="0"/>
    <n v="0"/>
    <n v="0"/>
    <n v="0"/>
    <n v="0"/>
    <n v="0"/>
    <n v="0"/>
    <n v="0"/>
    <n v="5"/>
    <n v="1"/>
    <n v="141"/>
    <n v="29"/>
    <n v="382"/>
    <n v="1080"/>
    <n v="688"/>
    <n v="203"/>
    <n v="95"/>
    <n v="5965"/>
    <n v="2318"/>
    <n v="0"/>
    <n v="51"/>
    <n v="1303"/>
    <n v="496"/>
    <n v="3806"/>
  </r>
  <r>
    <x v="5"/>
    <x v="36"/>
    <x v="203"/>
    <x v="2"/>
    <n v="167"/>
    <n v="5"/>
    <n v="5"/>
    <n v="1"/>
    <n v="1"/>
    <n v="110"/>
    <n v="5"/>
    <n v="8"/>
    <n v="8"/>
    <n v="35"/>
    <n v="30"/>
    <n v="0"/>
    <n v="0"/>
    <n v="427"/>
    <n v="332"/>
    <n v="15"/>
    <n v="9"/>
    <n v="4"/>
    <n v="1416"/>
    <n v="718"/>
    <n v="41"/>
    <n v="182"/>
    <n v="30"/>
    <n v="843"/>
    <n v="520"/>
    <n v="10"/>
    <n v="80"/>
    <n v="42"/>
    <n v="283"/>
    <n v="117"/>
    <n v="4"/>
    <n v="41"/>
    <n v="14"/>
    <n v="103"/>
    <n v="75"/>
    <n v="4"/>
    <n v="2"/>
    <n v="0"/>
    <n v="0"/>
    <n v="0"/>
    <n v="0"/>
    <n v="0"/>
    <n v="0"/>
    <n v="0"/>
    <n v="0"/>
    <n v="0"/>
    <n v="0"/>
    <n v="0"/>
    <n v="0"/>
    <n v="0"/>
    <n v="0"/>
    <n v="0"/>
    <n v="0"/>
    <n v="0"/>
    <n v="5"/>
    <n v="1"/>
    <n v="141"/>
    <n v="34"/>
    <n v="381"/>
    <n v="1088"/>
    <n v="690"/>
    <n v="202"/>
    <n v="95"/>
    <n v="5956"/>
    <n v="2353"/>
    <n v="0"/>
    <n v="51"/>
    <n v="1297"/>
    <n v="495"/>
    <n v="3807"/>
  </r>
  <r>
    <x v="5"/>
    <x v="34"/>
    <x v="204"/>
    <x v="0"/>
    <n v="176"/>
    <n v="2"/>
    <n v="2"/>
    <n v="0"/>
    <n v="0"/>
    <n v="107"/>
    <n v="18"/>
    <n v="7"/>
    <n v="2"/>
    <n v="5"/>
    <n v="4"/>
    <n v="0"/>
    <n v="0"/>
    <n v="306"/>
    <n v="206"/>
    <n v="23"/>
    <n v="2"/>
    <n v="3"/>
    <n v="1917"/>
    <n v="1007"/>
    <n v="180"/>
    <n v="127"/>
    <n v="17"/>
    <n v="834"/>
    <n v="495"/>
    <n v="98"/>
    <n v="26"/>
    <n v="11"/>
    <n v="388"/>
    <n v="175"/>
    <n v="13"/>
    <n v="54"/>
    <n v="3"/>
    <n v="41"/>
    <n v="27"/>
    <n v="4"/>
    <n v="1"/>
    <n v="0"/>
    <n v="0"/>
    <n v="0"/>
    <n v="0"/>
    <n v="0"/>
    <n v="0"/>
    <n v="0"/>
    <n v="0"/>
    <n v="0"/>
    <n v="0"/>
    <n v="0"/>
    <n v="0"/>
    <n v="0"/>
    <n v="0"/>
    <n v="0"/>
    <n v="0"/>
    <n v="0"/>
    <n v="2"/>
    <n v="0"/>
    <n v="140"/>
    <n v="5"/>
    <n v="266"/>
    <n v="1506"/>
    <n v="678"/>
    <n v="293"/>
    <n v="34"/>
    <n v="10236"/>
    <n v="3644"/>
    <n v="0"/>
    <n v="223"/>
    <n v="2779"/>
    <n v="527"/>
    <n v="6185"/>
  </r>
  <r>
    <x v="5"/>
    <x v="34"/>
    <x v="204"/>
    <x v="1"/>
    <n v="177"/>
    <n v="2"/>
    <n v="2"/>
    <n v="0"/>
    <n v="0"/>
    <n v="108"/>
    <n v="18"/>
    <n v="7"/>
    <n v="2"/>
    <n v="5"/>
    <n v="4"/>
    <n v="0"/>
    <n v="0"/>
    <n v="309"/>
    <n v="208"/>
    <n v="23"/>
    <n v="2"/>
    <n v="2"/>
    <n v="1920"/>
    <n v="1016"/>
    <n v="181"/>
    <n v="129"/>
    <n v="18"/>
    <n v="834"/>
    <n v="495"/>
    <n v="97"/>
    <n v="27"/>
    <n v="12"/>
    <n v="390"/>
    <n v="175"/>
    <n v="13"/>
    <n v="54"/>
    <n v="3"/>
    <n v="41"/>
    <n v="27"/>
    <n v="4"/>
    <n v="0"/>
    <n v="0"/>
    <n v="0"/>
    <n v="0"/>
    <n v="0"/>
    <n v="0"/>
    <n v="0"/>
    <n v="0"/>
    <n v="0"/>
    <n v="0"/>
    <n v="0"/>
    <n v="0"/>
    <n v="0"/>
    <n v="0"/>
    <n v="0"/>
    <n v="0"/>
    <n v="0"/>
    <n v="0"/>
    <n v="2"/>
    <n v="0"/>
    <n v="142"/>
    <n v="5"/>
    <n v="270"/>
    <n v="1513"/>
    <n v="678"/>
    <n v="295"/>
    <n v="34"/>
    <n v="10247"/>
    <n v="3724"/>
    <n v="0"/>
    <n v="222"/>
    <n v="2767"/>
    <n v="522"/>
    <n v="6209"/>
  </r>
  <r>
    <x v="5"/>
    <x v="34"/>
    <x v="204"/>
    <x v="2"/>
    <n v="176"/>
    <n v="2"/>
    <n v="2"/>
    <n v="0"/>
    <n v="0"/>
    <n v="109"/>
    <n v="18"/>
    <n v="7"/>
    <n v="2"/>
    <n v="5"/>
    <n v="4"/>
    <n v="0"/>
    <n v="0"/>
    <n v="308"/>
    <n v="209"/>
    <n v="23"/>
    <n v="2"/>
    <n v="2"/>
    <n v="1928"/>
    <n v="1029"/>
    <n v="179"/>
    <n v="128"/>
    <n v="20"/>
    <n v="834"/>
    <n v="497"/>
    <n v="97"/>
    <n v="28"/>
    <n v="11"/>
    <n v="392"/>
    <n v="181"/>
    <n v="13"/>
    <n v="54"/>
    <n v="4"/>
    <n v="41"/>
    <n v="27"/>
    <n v="4"/>
    <n v="0"/>
    <n v="0"/>
    <n v="0"/>
    <n v="0"/>
    <n v="0"/>
    <n v="0"/>
    <n v="0"/>
    <n v="0"/>
    <n v="0"/>
    <n v="0"/>
    <n v="0"/>
    <n v="0"/>
    <n v="0"/>
    <n v="0"/>
    <n v="0"/>
    <n v="0"/>
    <n v="0"/>
    <n v="0"/>
    <n v="2"/>
    <n v="0"/>
    <n v="141"/>
    <n v="5"/>
    <n v="270"/>
    <n v="1519"/>
    <n v="677"/>
    <n v="298"/>
    <n v="34"/>
    <n v="10225"/>
    <n v="3779"/>
    <n v="0"/>
    <n v="220"/>
    <n v="2740"/>
    <n v="524"/>
    <n v="6222"/>
  </r>
  <r>
    <x v="5"/>
    <x v="33"/>
    <x v="205"/>
    <x v="0"/>
    <n v="225"/>
    <n v="9"/>
    <n v="8"/>
    <n v="6"/>
    <n v="6"/>
    <n v="152"/>
    <n v="4"/>
    <n v="20"/>
    <n v="4"/>
    <n v="45"/>
    <n v="35"/>
    <n v="0"/>
    <n v="1"/>
    <n v="553"/>
    <n v="425"/>
    <n v="15"/>
    <n v="45"/>
    <n v="3"/>
    <n v="2339"/>
    <n v="1319"/>
    <n v="37"/>
    <n v="222"/>
    <n v="87"/>
    <n v="1173"/>
    <n v="713"/>
    <n v="12"/>
    <n v="184"/>
    <n v="35"/>
    <n v="380"/>
    <n v="167"/>
    <n v="2"/>
    <n v="52"/>
    <n v="17"/>
    <n v="121"/>
    <n v="101"/>
    <n v="6"/>
    <n v="1"/>
    <n v="1"/>
    <n v="0"/>
    <n v="0"/>
    <n v="0"/>
    <n v="0"/>
    <n v="0"/>
    <n v="0"/>
    <n v="0"/>
    <n v="0"/>
    <n v="0"/>
    <n v="0"/>
    <n v="0"/>
    <n v="0"/>
    <n v="1"/>
    <n v="0"/>
    <n v="0"/>
    <n v="0"/>
    <n v="9"/>
    <n v="6"/>
    <n v="190"/>
    <n v="41"/>
    <n v="479"/>
    <n v="1870"/>
    <n v="901"/>
    <n v="273"/>
    <n v="110"/>
    <n v="8750"/>
    <n v="2892"/>
    <n v="0"/>
    <n v="48"/>
    <n v="2451"/>
    <n v="419"/>
    <n v="5346"/>
  </r>
  <r>
    <x v="5"/>
    <x v="33"/>
    <x v="205"/>
    <x v="1"/>
    <n v="225"/>
    <n v="9"/>
    <n v="8"/>
    <n v="6"/>
    <n v="6"/>
    <n v="152"/>
    <n v="4"/>
    <n v="20"/>
    <n v="4"/>
    <n v="45"/>
    <n v="35"/>
    <n v="0"/>
    <n v="1"/>
    <n v="551"/>
    <n v="424"/>
    <n v="15"/>
    <n v="45"/>
    <n v="3"/>
    <n v="2339"/>
    <n v="1329"/>
    <n v="38"/>
    <n v="221"/>
    <n v="89"/>
    <n v="1176"/>
    <n v="719"/>
    <n v="12"/>
    <n v="184"/>
    <n v="35"/>
    <n v="382"/>
    <n v="169"/>
    <n v="2"/>
    <n v="52"/>
    <n v="17"/>
    <n v="121"/>
    <n v="102"/>
    <n v="7"/>
    <n v="1"/>
    <n v="1"/>
    <n v="0"/>
    <n v="0"/>
    <n v="0"/>
    <n v="0"/>
    <n v="0"/>
    <n v="0"/>
    <n v="0"/>
    <n v="0"/>
    <n v="0"/>
    <n v="0"/>
    <n v="0"/>
    <n v="0"/>
    <n v="1"/>
    <n v="0"/>
    <n v="0"/>
    <n v="0"/>
    <n v="9"/>
    <n v="6"/>
    <n v="190"/>
    <n v="41"/>
    <n v="478"/>
    <n v="1874"/>
    <n v="904"/>
    <n v="273"/>
    <n v="109"/>
    <n v="8772"/>
    <n v="2949"/>
    <n v="0"/>
    <n v="48"/>
    <n v="2442"/>
    <n v="433"/>
    <n v="5365"/>
  </r>
  <r>
    <x v="5"/>
    <x v="33"/>
    <x v="205"/>
    <x v="2"/>
    <n v="224"/>
    <n v="9"/>
    <n v="8"/>
    <n v="6"/>
    <n v="6"/>
    <n v="152"/>
    <n v="4"/>
    <n v="20"/>
    <n v="4"/>
    <n v="45"/>
    <n v="35"/>
    <n v="0"/>
    <n v="1"/>
    <n v="549"/>
    <n v="424"/>
    <n v="15"/>
    <n v="43"/>
    <n v="3"/>
    <n v="2329"/>
    <n v="1329"/>
    <n v="39"/>
    <n v="216"/>
    <n v="89"/>
    <n v="1177"/>
    <n v="720"/>
    <n v="12"/>
    <n v="184"/>
    <n v="35"/>
    <n v="382"/>
    <n v="168"/>
    <n v="2"/>
    <n v="52"/>
    <n v="17"/>
    <n v="122"/>
    <n v="102"/>
    <n v="7"/>
    <n v="1"/>
    <n v="1"/>
    <n v="0"/>
    <n v="0"/>
    <n v="0"/>
    <n v="0"/>
    <n v="0"/>
    <n v="0"/>
    <n v="0"/>
    <n v="0"/>
    <n v="0"/>
    <n v="0"/>
    <n v="0"/>
    <n v="0"/>
    <n v="1"/>
    <n v="0"/>
    <n v="0"/>
    <n v="0"/>
    <n v="9"/>
    <n v="6"/>
    <n v="189"/>
    <n v="41"/>
    <n v="478"/>
    <n v="1869"/>
    <n v="907"/>
    <n v="276"/>
    <n v="110"/>
    <n v="8768"/>
    <n v="2992"/>
    <n v="0"/>
    <n v="49"/>
    <n v="2437"/>
    <n v="435"/>
    <n v="5377"/>
  </r>
  <r>
    <x v="5"/>
    <x v="37"/>
    <x v="206"/>
    <x v="0"/>
    <n v="122"/>
    <n v="4"/>
    <n v="2"/>
    <n v="3"/>
    <n v="1"/>
    <n v="79"/>
    <n v="7"/>
    <n v="8"/>
    <n v="3"/>
    <n v="37"/>
    <n v="28"/>
    <n v="2"/>
    <n v="0"/>
    <n v="371"/>
    <n v="251"/>
    <n v="19"/>
    <n v="12"/>
    <n v="15"/>
    <n v="1725"/>
    <n v="910"/>
    <n v="38"/>
    <n v="134"/>
    <n v="63"/>
    <n v="720"/>
    <n v="418"/>
    <n v="9"/>
    <n v="86"/>
    <n v="36"/>
    <n v="280"/>
    <n v="127"/>
    <n v="0"/>
    <n v="26"/>
    <n v="18"/>
    <n v="69"/>
    <n v="43"/>
    <n v="4"/>
    <n v="0"/>
    <n v="0"/>
    <n v="0"/>
    <n v="0"/>
    <n v="0"/>
    <n v="0"/>
    <n v="0"/>
    <n v="1"/>
    <n v="0"/>
    <n v="0"/>
    <n v="0"/>
    <n v="0"/>
    <n v="0"/>
    <n v="0"/>
    <n v="0"/>
    <n v="0"/>
    <n v="0"/>
    <n v="0"/>
    <n v="4"/>
    <n v="2"/>
    <n v="102"/>
    <n v="35"/>
    <n v="312"/>
    <n v="1424"/>
    <n v="565"/>
    <n v="215"/>
    <n v="64"/>
    <n v="7188"/>
    <n v="2271"/>
    <n v="0"/>
    <n v="28"/>
    <n v="915"/>
    <n v="1562"/>
    <n v="4267"/>
  </r>
  <r>
    <x v="5"/>
    <x v="37"/>
    <x v="206"/>
    <x v="1"/>
    <n v="122"/>
    <n v="4"/>
    <n v="2"/>
    <n v="3"/>
    <n v="1"/>
    <n v="80"/>
    <n v="7"/>
    <n v="8"/>
    <n v="3"/>
    <n v="37"/>
    <n v="28"/>
    <n v="2"/>
    <n v="0"/>
    <n v="373"/>
    <n v="252"/>
    <n v="19"/>
    <n v="12"/>
    <n v="15"/>
    <n v="1736"/>
    <n v="925"/>
    <n v="38"/>
    <n v="132"/>
    <n v="66"/>
    <n v="731"/>
    <n v="425"/>
    <n v="9"/>
    <n v="87"/>
    <n v="39"/>
    <n v="277"/>
    <n v="127"/>
    <n v="0"/>
    <n v="25"/>
    <n v="18"/>
    <n v="71"/>
    <n v="45"/>
    <n v="5"/>
    <n v="0"/>
    <n v="1"/>
    <n v="0"/>
    <n v="0"/>
    <n v="0"/>
    <n v="0"/>
    <n v="0"/>
    <n v="1"/>
    <n v="0"/>
    <n v="0"/>
    <n v="0"/>
    <n v="0"/>
    <n v="0"/>
    <n v="0"/>
    <n v="0"/>
    <n v="0"/>
    <n v="0"/>
    <n v="0"/>
    <n v="4"/>
    <n v="2"/>
    <n v="103"/>
    <n v="35"/>
    <n v="314"/>
    <n v="1433"/>
    <n v="572"/>
    <n v="212"/>
    <n v="64"/>
    <n v="7210"/>
    <n v="2317"/>
    <n v="0"/>
    <n v="29"/>
    <n v="916"/>
    <n v="1570"/>
    <n v="4274"/>
  </r>
  <r>
    <x v="5"/>
    <x v="37"/>
    <x v="206"/>
    <x v="2"/>
    <n v="124"/>
    <n v="4"/>
    <n v="2"/>
    <n v="3"/>
    <n v="1"/>
    <n v="81"/>
    <n v="7"/>
    <n v="8"/>
    <n v="3"/>
    <n v="37"/>
    <n v="28"/>
    <n v="2"/>
    <n v="0"/>
    <n v="378"/>
    <n v="255"/>
    <n v="19"/>
    <n v="12"/>
    <n v="16"/>
    <n v="1731"/>
    <n v="930"/>
    <n v="36"/>
    <n v="132"/>
    <n v="66"/>
    <n v="736"/>
    <n v="429"/>
    <n v="9"/>
    <n v="86"/>
    <n v="41"/>
    <n v="277"/>
    <n v="128"/>
    <n v="0"/>
    <n v="25"/>
    <n v="18"/>
    <n v="71"/>
    <n v="45"/>
    <n v="5"/>
    <n v="0"/>
    <n v="1"/>
    <n v="0"/>
    <n v="0"/>
    <n v="0"/>
    <n v="0"/>
    <n v="0"/>
    <n v="1"/>
    <n v="0"/>
    <n v="0"/>
    <n v="0"/>
    <n v="0"/>
    <n v="0"/>
    <n v="0"/>
    <n v="0"/>
    <n v="0"/>
    <n v="0"/>
    <n v="0"/>
    <n v="4"/>
    <n v="2"/>
    <n v="104"/>
    <n v="35"/>
    <n v="318"/>
    <n v="1434"/>
    <n v="576"/>
    <n v="212"/>
    <n v="64"/>
    <n v="7252"/>
    <n v="2368"/>
    <n v="0"/>
    <n v="29"/>
    <n v="915"/>
    <n v="1576"/>
    <n v="4304"/>
  </r>
  <r>
    <x v="5"/>
    <x v="35"/>
    <x v="207"/>
    <x v="0"/>
    <n v="97"/>
    <n v="3"/>
    <n v="3"/>
    <n v="0"/>
    <n v="0"/>
    <n v="72"/>
    <n v="3"/>
    <n v="8"/>
    <n v="0"/>
    <n v="0"/>
    <n v="0"/>
    <n v="0"/>
    <n v="0"/>
    <n v="265"/>
    <n v="213"/>
    <n v="12"/>
    <n v="8"/>
    <n v="3"/>
    <n v="988"/>
    <n v="573"/>
    <n v="17"/>
    <n v="139"/>
    <n v="8"/>
    <n v="783"/>
    <n v="472"/>
    <n v="9"/>
    <n v="133"/>
    <n v="22"/>
    <n v="213"/>
    <n v="101"/>
    <n v="5"/>
    <n v="36"/>
    <n v="6"/>
    <n v="27"/>
    <n v="20"/>
    <n v="2"/>
    <n v="1"/>
    <n v="0"/>
    <n v="0"/>
    <n v="0"/>
    <n v="0"/>
    <n v="0"/>
    <n v="0"/>
    <n v="0"/>
    <n v="0"/>
    <n v="0"/>
    <n v="0"/>
    <n v="0"/>
    <n v="0"/>
    <n v="0"/>
    <n v="0"/>
    <n v="0"/>
    <n v="0"/>
    <n v="0"/>
    <n v="3"/>
    <n v="0"/>
    <n v="84"/>
    <n v="0"/>
    <n v="236"/>
    <n v="790"/>
    <n v="602"/>
    <n v="150"/>
    <n v="24"/>
    <n v="7197"/>
    <n v="2625"/>
    <n v="0"/>
    <n v="33"/>
    <n v="2112"/>
    <n v="445"/>
    <n v="4270"/>
  </r>
  <r>
    <x v="5"/>
    <x v="35"/>
    <x v="207"/>
    <x v="1"/>
    <n v="97"/>
    <n v="3"/>
    <n v="3"/>
    <n v="0"/>
    <n v="0"/>
    <n v="72"/>
    <n v="3"/>
    <n v="8"/>
    <n v="0"/>
    <n v="0"/>
    <n v="0"/>
    <n v="0"/>
    <n v="0"/>
    <n v="265"/>
    <n v="213"/>
    <n v="12"/>
    <n v="8"/>
    <n v="3"/>
    <n v="986"/>
    <n v="574"/>
    <n v="17"/>
    <n v="138"/>
    <n v="8"/>
    <n v="785"/>
    <n v="477"/>
    <n v="9"/>
    <n v="133"/>
    <n v="22"/>
    <n v="215"/>
    <n v="103"/>
    <n v="5"/>
    <n v="36"/>
    <n v="6"/>
    <n v="27"/>
    <n v="21"/>
    <n v="2"/>
    <n v="1"/>
    <n v="0"/>
    <n v="0"/>
    <n v="0"/>
    <n v="0"/>
    <n v="0"/>
    <n v="0"/>
    <n v="0"/>
    <n v="0"/>
    <n v="0"/>
    <n v="0"/>
    <n v="0"/>
    <n v="0"/>
    <n v="0"/>
    <n v="0"/>
    <n v="0"/>
    <n v="0"/>
    <n v="0"/>
    <n v="3"/>
    <n v="0"/>
    <n v="84"/>
    <n v="0"/>
    <n v="236"/>
    <n v="787"/>
    <n v="604"/>
    <n v="152"/>
    <n v="24"/>
    <n v="7227"/>
    <n v="2695"/>
    <n v="0"/>
    <n v="33"/>
    <n v="2105"/>
    <n v="460"/>
    <n v="4287"/>
  </r>
  <r>
    <x v="5"/>
    <x v="35"/>
    <x v="207"/>
    <x v="2"/>
    <n v="97"/>
    <n v="3"/>
    <n v="3"/>
    <n v="0"/>
    <n v="0"/>
    <n v="72"/>
    <n v="3"/>
    <n v="8"/>
    <n v="0"/>
    <n v="0"/>
    <n v="0"/>
    <n v="0"/>
    <n v="0"/>
    <n v="266"/>
    <n v="215"/>
    <n v="12"/>
    <n v="8"/>
    <n v="3"/>
    <n v="978"/>
    <n v="572"/>
    <n v="17"/>
    <n v="137"/>
    <n v="8"/>
    <n v="791"/>
    <n v="480"/>
    <n v="9"/>
    <n v="136"/>
    <n v="24"/>
    <n v="213"/>
    <n v="103"/>
    <n v="5"/>
    <n v="36"/>
    <n v="6"/>
    <n v="27"/>
    <n v="21"/>
    <n v="2"/>
    <n v="1"/>
    <n v="0"/>
    <n v="0"/>
    <n v="0"/>
    <n v="0"/>
    <n v="0"/>
    <n v="0"/>
    <n v="0"/>
    <n v="0"/>
    <n v="0"/>
    <n v="0"/>
    <n v="0"/>
    <n v="0"/>
    <n v="0"/>
    <n v="0"/>
    <n v="0"/>
    <n v="0"/>
    <n v="0"/>
    <n v="3"/>
    <n v="0"/>
    <n v="84"/>
    <n v="0"/>
    <n v="237"/>
    <n v="780"/>
    <n v="605"/>
    <n v="150"/>
    <n v="24"/>
    <n v="7217"/>
    <n v="2737"/>
    <n v="0"/>
    <n v="33"/>
    <n v="2095"/>
    <n v="451"/>
    <n v="4297"/>
  </r>
  <r>
    <x v="5"/>
    <x v="36"/>
    <x v="208"/>
    <x v="0"/>
    <n v="147"/>
    <n v="0"/>
    <n v="0"/>
    <n v="0"/>
    <n v="0"/>
    <n v="86"/>
    <n v="4"/>
    <n v="18"/>
    <n v="1"/>
    <n v="2"/>
    <n v="2"/>
    <n v="0"/>
    <n v="0"/>
    <n v="283"/>
    <n v="206"/>
    <n v="14"/>
    <n v="17"/>
    <n v="6"/>
    <n v="1482"/>
    <n v="769"/>
    <n v="49"/>
    <n v="212"/>
    <n v="19"/>
    <n v="702"/>
    <n v="411"/>
    <n v="28"/>
    <n v="91"/>
    <n v="12"/>
    <n v="284"/>
    <n v="138"/>
    <n v="8"/>
    <n v="29"/>
    <n v="8"/>
    <n v="35"/>
    <n v="26"/>
    <n v="1"/>
    <n v="0"/>
    <n v="0"/>
    <n v="0"/>
    <n v="0"/>
    <n v="0"/>
    <n v="0"/>
    <n v="0"/>
    <n v="0"/>
    <n v="0"/>
    <n v="0"/>
    <n v="0"/>
    <n v="0"/>
    <n v="0"/>
    <n v="0"/>
    <n v="0"/>
    <n v="0"/>
    <n v="0"/>
    <n v="0"/>
    <n v="0"/>
    <n v="0"/>
    <n v="118"/>
    <n v="2"/>
    <n v="241"/>
    <n v="1136"/>
    <n v="547"/>
    <n v="220"/>
    <n v="33"/>
    <n v="13958"/>
    <n v="3626"/>
    <n v="0"/>
    <n v="87"/>
    <n v="4482"/>
    <n v="1910"/>
    <n v="6458"/>
  </r>
  <r>
    <x v="5"/>
    <x v="36"/>
    <x v="208"/>
    <x v="1"/>
    <n v="147"/>
    <n v="0"/>
    <n v="0"/>
    <n v="0"/>
    <n v="0"/>
    <n v="88"/>
    <n v="4"/>
    <n v="18"/>
    <n v="1"/>
    <n v="2"/>
    <n v="2"/>
    <n v="0"/>
    <n v="0"/>
    <n v="280"/>
    <n v="204"/>
    <n v="14"/>
    <n v="17"/>
    <n v="6"/>
    <n v="1468"/>
    <n v="774"/>
    <n v="49"/>
    <n v="212"/>
    <n v="22"/>
    <n v="698"/>
    <n v="412"/>
    <n v="28"/>
    <n v="90"/>
    <n v="12"/>
    <n v="288"/>
    <n v="140"/>
    <n v="8"/>
    <n v="30"/>
    <n v="8"/>
    <n v="36"/>
    <n v="28"/>
    <n v="0"/>
    <n v="0"/>
    <n v="0"/>
    <n v="0"/>
    <n v="0"/>
    <n v="0"/>
    <n v="0"/>
    <n v="0"/>
    <n v="0"/>
    <n v="0"/>
    <n v="0"/>
    <n v="0"/>
    <n v="0"/>
    <n v="0"/>
    <n v="0"/>
    <n v="0"/>
    <n v="0"/>
    <n v="0"/>
    <n v="0"/>
    <n v="0"/>
    <n v="0"/>
    <n v="119"/>
    <n v="2"/>
    <n v="238"/>
    <n v="1121"/>
    <n v="545"/>
    <n v="222"/>
    <n v="35"/>
    <n v="13832"/>
    <n v="3656"/>
    <n v="0"/>
    <n v="87"/>
    <n v="4444"/>
    <n v="1906"/>
    <n v="6387"/>
  </r>
  <r>
    <x v="5"/>
    <x v="36"/>
    <x v="208"/>
    <x v="2"/>
    <n v="147"/>
    <n v="0"/>
    <n v="0"/>
    <n v="0"/>
    <n v="0"/>
    <n v="88"/>
    <n v="4"/>
    <n v="18"/>
    <n v="2"/>
    <n v="2"/>
    <n v="2"/>
    <n v="0"/>
    <n v="0"/>
    <n v="279"/>
    <n v="206"/>
    <n v="14"/>
    <n v="16"/>
    <n v="6"/>
    <n v="1474"/>
    <n v="779"/>
    <n v="50"/>
    <n v="213"/>
    <n v="23"/>
    <n v="695"/>
    <n v="411"/>
    <n v="28"/>
    <n v="90"/>
    <n v="12"/>
    <n v="290"/>
    <n v="143"/>
    <n v="8"/>
    <n v="30"/>
    <n v="8"/>
    <n v="36"/>
    <n v="28"/>
    <n v="0"/>
    <n v="0"/>
    <n v="0"/>
    <n v="0"/>
    <n v="0"/>
    <n v="0"/>
    <n v="0"/>
    <n v="0"/>
    <n v="0"/>
    <n v="0"/>
    <n v="0"/>
    <n v="0"/>
    <n v="0"/>
    <n v="0"/>
    <n v="0"/>
    <n v="0"/>
    <n v="0"/>
    <n v="0"/>
    <n v="0"/>
    <n v="0"/>
    <n v="0"/>
    <n v="118"/>
    <n v="2"/>
    <n v="238"/>
    <n v="1124"/>
    <n v="543"/>
    <n v="224"/>
    <n v="35"/>
    <n v="13856"/>
    <n v="3725"/>
    <n v="0"/>
    <n v="87"/>
    <n v="4431"/>
    <n v="1915"/>
    <n v="6433"/>
  </r>
  <r>
    <x v="5"/>
    <x v="37"/>
    <x v="209"/>
    <x v="0"/>
    <n v="278"/>
    <n v="4"/>
    <n v="1"/>
    <n v="6"/>
    <n v="4"/>
    <n v="181"/>
    <n v="14"/>
    <n v="27"/>
    <n v="9"/>
    <n v="41"/>
    <n v="30"/>
    <n v="1"/>
    <n v="0"/>
    <n v="444"/>
    <n v="282"/>
    <n v="14"/>
    <n v="19"/>
    <n v="12"/>
    <n v="3324"/>
    <n v="1839"/>
    <n v="105"/>
    <n v="286"/>
    <n v="115"/>
    <n v="1455"/>
    <n v="795"/>
    <n v="42"/>
    <n v="145"/>
    <n v="77"/>
    <n v="562"/>
    <n v="291"/>
    <n v="12"/>
    <n v="50"/>
    <n v="36"/>
    <n v="60"/>
    <n v="37"/>
    <n v="2"/>
    <n v="2"/>
    <n v="1"/>
    <n v="0"/>
    <n v="2"/>
    <n v="1"/>
    <n v="0"/>
    <n v="0"/>
    <n v="1"/>
    <n v="0"/>
    <n v="0"/>
    <n v="0"/>
    <n v="0"/>
    <n v="0"/>
    <n v="0"/>
    <n v="0"/>
    <n v="0"/>
    <n v="0"/>
    <n v="0"/>
    <n v="1"/>
    <n v="5"/>
    <n v="221"/>
    <n v="38"/>
    <n v="386"/>
    <n v="2657"/>
    <n v="1123"/>
    <n v="433"/>
    <n v="51"/>
    <n v="19941"/>
    <n v="7050"/>
    <n v="0"/>
    <n v="82"/>
    <n v="3986"/>
    <n v="2303"/>
    <n v="12218"/>
  </r>
  <r>
    <x v="5"/>
    <x v="37"/>
    <x v="209"/>
    <x v="1"/>
    <n v="278"/>
    <n v="4"/>
    <n v="1"/>
    <n v="6"/>
    <n v="4"/>
    <n v="181"/>
    <n v="14"/>
    <n v="27"/>
    <n v="8"/>
    <n v="40"/>
    <n v="29"/>
    <n v="1"/>
    <n v="0"/>
    <n v="446"/>
    <n v="287"/>
    <n v="14"/>
    <n v="19"/>
    <n v="13"/>
    <n v="3309"/>
    <n v="1841"/>
    <n v="104"/>
    <n v="283"/>
    <n v="116"/>
    <n v="1461"/>
    <n v="795"/>
    <n v="42"/>
    <n v="143"/>
    <n v="88"/>
    <n v="560"/>
    <n v="290"/>
    <n v="12"/>
    <n v="48"/>
    <n v="36"/>
    <n v="58"/>
    <n v="35"/>
    <n v="2"/>
    <n v="2"/>
    <n v="1"/>
    <n v="0"/>
    <n v="2"/>
    <n v="1"/>
    <n v="0"/>
    <n v="0"/>
    <n v="1"/>
    <n v="0"/>
    <n v="0"/>
    <n v="0"/>
    <n v="0"/>
    <n v="0"/>
    <n v="0"/>
    <n v="0"/>
    <n v="0"/>
    <n v="0"/>
    <n v="0"/>
    <n v="1"/>
    <n v="5"/>
    <n v="223"/>
    <n v="38"/>
    <n v="387"/>
    <n v="2650"/>
    <n v="1121"/>
    <n v="433"/>
    <n v="49"/>
    <n v="20002"/>
    <n v="7117"/>
    <n v="0"/>
    <n v="81"/>
    <n v="3966"/>
    <n v="2396"/>
    <n v="12207"/>
  </r>
  <r>
    <x v="5"/>
    <x v="37"/>
    <x v="209"/>
    <x v="2"/>
    <n v="280"/>
    <n v="5"/>
    <n v="2"/>
    <n v="7"/>
    <n v="5"/>
    <n v="182"/>
    <n v="13"/>
    <n v="28"/>
    <n v="8"/>
    <n v="40"/>
    <n v="29"/>
    <n v="1"/>
    <n v="0"/>
    <n v="443"/>
    <n v="291"/>
    <n v="14"/>
    <n v="18"/>
    <n v="10"/>
    <n v="3330"/>
    <n v="1864"/>
    <n v="104"/>
    <n v="282"/>
    <n v="116"/>
    <n v="1458"/>
    <n v="803"/>
    <n v="42"/>
    <n v="142"/>
    <n v="85"/>
    <n v="568"/>
    <n v="296"/>
    <n v="12"/>
    <n v="48"/>
    <n v="36"/>
    <n v="59"/>
    <n v="35"/>
    <n v="2"/>
    <n v="3"/>
    <n v="1"/>
    <n v="0"/>
    <n v="2"/>
    <n v="1"/>
    <n v="0"/>
    <n v="0"/>
    <n v="1"/>
    <n v="0"/>
    <n v="0"/>
    <n v="0"/>
    <n v="0"/>
    <n v="0"/>
    <n v="0"/>
    <n v="0"/>
    <n v="0"/>
    <n v="0"/>
    <n v="0"/>
    <n v="2"/>
    <n v="6"/>
    <n v="224"/>
    <n v="38"/>
    <n v="389"/>
    <n v="2672"/>
    <n v="1123"/>
    <n v="440"/>
    <n v="49"/>
    <n v="20049"/>
    <n v="7241"/>
    <n v="0"/>
    <n v="80"/>
    <n v="3956"/>
    <n v="2359"/>
    <n v="12308"/>
  </r>
  <r>
    <x v="5"/>
    <x v="33"/>
    <x v="210"/>
    <x v="0"/>
    <n v="120"/>
    <n v="7"/>
    <n v="7"/>
    <n v="3"/>
    <n v="3"/>
    <n v="89"/>
    <n v="3"/>
    <n v="10"/>
    <n v="1"/>
    <n v="56"/>
    <n v="50"/>
    <n v="2"/>
    <n v="0"/>
    <n v="365"/>
    <n v="289"/>
    <n v="17"/>
    <n v="2"/>
    <n v="4"/>
    <n v="1717"/>
    <n v="1038"/>
    <n v="40"/>
    <n v="209"/>
    <n v="9"/>
    <n v="765"/>
    <n v="419"/>
    <n v="28"/>
    <n v="140"/>
    <n v="15"/>
    <n v="153"/>
    <n v="68"/>
    <n v="4"/>
    <n v="31"/>
    <n v="4"/>
    <n v="55"/>
    <n v="40"/>
    <n v="5"/>
    <n v="0"/>
    <n v="0"/>
    <n v="0"/>
    <n v="0"/>
    <n v="0"/>
    <n v="0"/>
    <n v="0"/>
    <n v="0"/>
    <n v="0"/>
    <n v="0"/>
    <n v="0"/>
    <n v="0"/>
    <n v="0"/>
    <n v="0"/>
    <n v="0"/>
    <n v="0"/>
    <n v="0"/>
    <n v="0"/>
    <n v="7"/>
    <n v="3"/>
    <n v="102"/>
    <n v="54"/>
    <n v="325"/>
    <n v="1395"/>
    <n v="541"/>
    <n v="105"/>
    <n v="47"/>
    <n v="6792"/>
    <n v="2136"/>
    <n v="0"/>
    <n v="56"/>
    <n v="2203"/>
    <n v="349"/>
    <n v="3758"/>
  </r>
  <r>
    <x v="5"/>
    <x v="33"/>
    <x v="210"/>
    <x v="1"/>
    <n v="120"/>
    <n v="7"/>
    <n v="7"/>
    <n v="3"/>
    <n v="3"/>
    <n v="89"/>
    <n v="3"/>
    <n v="10"/>
    <n v="1"/>
    <n v="56"/>
    <n v="50"/>
    <n v="2"/>
    <n v="0"/>
    <n v="370"/>
    <n v="295"/>
    <n v="17"/>
    <n v="2"/>
    <n v="4"/>
    <n v="1711"/>
    <n v="1037"/>
    <n v="41"/>
    <n v="206"/>
    <n v="10"/>
    <n v="766"/>
    <n v="422"/>
    <n v="28"/>
    <n v="140"/>
    <n v="14"/>
    <n v="157"/>
    <n v="71"/>
    <n v="4"/>
    <n v="32"/>
    <n v="5"/>
    <n v="55"/>
    <n v="42"/>
    <n v="4"/>
    <n v="0"/>
    <n v="0"/>
    <n v="0"/>
    <n v="0"/>
    <n v="0"/>
    <n v="0"/>
    <n v="0"/>
    <n v="0"/>
    <n v="0"/>
    <n v="0"/>
    <n v="0"/>
    <n v="0"/>
    <n v="0"/>
    <n v="0"/>
    <n v="0"/>
    <n v="0"/>
    <n v="0"/>
    <n v="0"/>
    <n v="7"/>
    <n v="3"/>
    <n v="102"/>
    <n v="54"/>
    <n v="331"/>
    <n v="1389"/>
    <n v="543"/>
    <n v="107"/>
    <n v="47"/>
    <n v="6794"/>
    <n v="2178"/>
    <n v="0"/>
    <n v="56"/>
    <n v="2205"/>
    <n v="355"/>
    <n v="3759"/>
  </r>
  <r>
    <x v="5"/>
    <x v="33"/>
    <x v="210"/>
    <x v="2"/>
    <n v="120"/>
    <n v="7"/>
    <n v="7"/>
    <n v="3"/>
    <n v="3"/>
    <n v="89"/>
    <n v="4"/>
    <n v="9"/>
    <n v="1"/>
    <n v="57"/>
    <n v="52"/>
    <n v="1"/>
    <n v="0"/>
    <n v="371"/>
    <n v="297"/>
    <n v="17"/>
    <n v="1"/>
    <n v="4"/>
    <n v="1710"/>
    <n v="1036"/>
    <n v="41"/>
    <n v="205"/>
    <n v="11"/>
    <n v="769"/>
    <n v="424"/>
    <n v="28"/>
    <n v="141"/>
    <n v="13"/>
    <n v="161"/>
    <n v="73"/>
    <n v="4"/>
    <n v="33"/>
    <n v="6"/>
    <n v="56"/>
    <n v="43"/>
    <n v="4"/>
    <n v="0"/>
    <n v="0"/>
    <n v="0"/>
    <n v="0"/>
    <n v="0"/>
    <n v="0"/>
    <n v="0"/>
    <n v="0"/>
    <n v="0"/>
    <n v="0"/>
    <n v="0"/>
    <n v="0"/>
    <n v="0"/>
    <n v="0"/>
    <n v="0"/>
    <n v="0"/>
    <n v="0"/>
    <n v="0"/>
    <n v="7"/>
    <n v="3"/>
    <n v="102"/>
    <n v="56"/>
    <n v="333"/>
    <n v="1388"/>
    <n v="548"/>
    <n v="109"/>
    <n v="48"/>
    <n v="6799"/>
    <n v="2204"/>
    <n v="0"/>
    <n v="54"/>
    <n v="2202"/>
    <n v="357"/>
    <n v="3772"/>
  </r>
  <r>
    <x v="5"/>
    <x v="38"/>
    <x v="211"/>
    <x v="0"/>
    <n v="42"/>
    <n v="2"/>
    <n v="2"/>
    <n v="0"/>
    <n v="0"/>
    <n v="27"/>
    <n v="0"/>
    <n v="4"/>
    <n v="0"/>
    <n v="0"/>
    <n v="0"/>
    <n v="0"/>
    <n v="0"/>
    <n v="185"/>
    <n v="144"/>
    <n v="16"/>
    <n v="3"/>
    <n v="1"/>
    <n v="408"/>
    <n v="215"/>
    <n v="12"/>
    <n v="42"/>
    <n v="6"/>
    <n v="298"/>
    <n v="147"/>
    <n v="4"/>
    <n v="47"/>
    <n v="24"/>
    <n v="91"/>
    <n v="48"/>
    <n v="2"/>
    <n v="9"/>
    <n v="2"/>
    <n v="23"/>
    <n v="19"/>
    <n v="3"/>
    <n v="0"/>
    <n v="0"/>
    <n v="0"/>
    <n v="0"/>
    <n v="0"/>
    <n v="0"/>
    <n v="0"/>
    <n v="0"/>
    <n v="0"/>
    <n v="0"/>
    <n v="0"/>
    <n v="0"/>
    <n v="0"/>
    <n v="0"/>
    <n v="0"/>
    <n v="0"/>
    <n v="0"/>
    <n v="0"/>
    <n v="2"/>
    <n v="0"/>
    <n v="38"/>
    <n v="0"/>
    <n v="160"/>
    <n v="327"/>
    <n v="215"/>
    <n v="74"/>
    <n v="20"/>
    <n v="3242"/>
    <n v="1179"/>
    <n v="0"/>
    <n v="38"/>
    <n v="788"/>
    <n v="281"/>
    <n v="1989"/>
  </r>
  <r>
    <x v="5"/>
    <x v="38"/>
    <x v="211"/>
    <x v="1"/>
    <n v="42"/>
    <n v="2"/>
    <n v="2"/>
    <n v="0"/>
    <n v="0"/>
    <n v="28"/>
    <n v="0"/>
    <n v="4"/>
    <n v="0"/>
    <n v="0"/>
    <n v="0"/>
    <n v="0"/>
    <n v="0"/>
    <n v="185"/>
    <n v="146"/>
    <n v="16"/>
    <n v="3"/>
    <n v="1"/>
    <n v="409"/>
    <n v="218"/>
    <n v="12"/>
    <n v="42"/>
    <n v="6"/>
    <n v="298"/>
    <n v="147"/>
    <n v="4"/>
    <n v="47"/>
    <n v="24"/>
    <n v="92"/>
    <n v="49"/>
    <n v="2"/>
    <n v="9"/>
    <n v="2"/>
    <n v="23"/>
    <n v="19"/>
    <n v="3"/>
    <n v="0"/>
    <n v="0"/>
    <n v="0"/>
    <n v="0"/>
    <n v="0"/>
    <n v="0"/>
    <n v="0"/>
    <n v="0"/>
    <n v="0"/>
    <n v="0"/>
    <n v="0"/>
    <n v="0"/>
    <n v="0"/>
    <n v="0"/>
    <n v="0"/>
    <n v="0"/>
    <n v="0"/>
    <n v="0"/>
    <n v="2"/>
    <n v="0"/>
    <n v="38"/>
    <n v="0"/>
    <n v="160"/>
    <n v="328"/>
    <n v="215"/>
    <n v="75"/>
    <n v="20"/>
    <n v="3258"/>
    <n v="1204"/>
    <n v="0"/>
    <n v="38"/>
    <n v="789"/>
    <n v="288"/>
    <n v="1996"/>
  </r>
  <r>
    <x v="5"/>
    <x v="38"/>
    <x v="211"/>
    <x v="2"/>
    <n v="42"/>
    <n v="2"/>
    <n v="2"/>
    <n v="0"/>
    <n v="0"/>
    <n v="28"/>
    <n v="0"/>
    <n v="4"/>
    <n v="0"/>
    <n v="0"/>
    <n v="0"/>
    <n v="0"/>
    <n v="0"/>
    <n v="184"/>
    <n v="147"/>
    <n v="16"/>
    <n v="3"/>
    <n v="1"/>
    <n v="410"/>
    <n v="220"/>
    <n v="13"/>
    <n v="41"/>
    <n v="6"/>
    <n v="300"/>
    <n v="149"/>
    <n v="4"/>
    <n v="47"/>
    <n v="26"/>
    <n v="92"/>
    <n v="51"/>
    <n v="2"/>
    <n v="9"/>
    <n v="2"/>
    <n v="23"/>
    <n v="19"/>
    <n v="3"/>
    <n v="0"/>
    <n v="0"/>
    <n v="0"/>
    <n v="0"/>
    <n v="0"/>
    <n v="0"/>
    <n v="0"/>
    <n v="0"/>
    <n v="0"/>
    <n v="0"/>
    <n v="0"/>
    <n v="0"/>
    <n v="0"/>
    <n v="0"/>
    <n v="0"/>
    <n v="0"/>
    <n v="0"/>
    <n v="0"/>
    <n v="2"/>
    <n v="0"/>
    <n v="38"/>
    <n v="0"/>
    <n v="159"/>
    <n v="329"/>
    <n v="215"/>
    <n v="77"/>
    <n v="20"/>
    <n v="3266"/>
    <n v="1230"/>
    <n v="0"/>
    <n v="38"/>
    <n v="787"/>
    <n v="293"/>
    <n v="2004"/>
  </r>
  <r>
    <x v="5"/>
    <x v="37"/>
    <x v="212"/>
    <x v="0"/>
    <n v="133"/>
    <n v="6"/>
    <n v="4"/>
    <n v="1"/>
    <n v="0"/>
    <n v="77"/>
    <n v="7"/>
    <n v="6"/>
    <n v="2"/>
    <n v="10"/>
    <n v="7"/>
    <n v="0"/>
    <n v="0"/>
    <n v="318"/>
    <n v="230"/>
    <n v="5"/>
    <n v="24"/>
    <n v="2"/>
    <n v="1628"/>
    <n v="776"/>
    <n v="30"/>
    <n v="175"/>
    <n v="38"/>
    <n v="579"/>
    <n v="328"/>
    <n v="5"/>
    <n v="75"/>
    <n v="13"/>
    <n v="223"/>
    <n v="79"/>
    <n v="1"/>
    <n v="36"/>
    <n v="16"/>
    <n v="90"/>
    <n v="61"/>
    <n v="3"/>
    <n v="2"/>
    <n v="0"/>
    <n v="0"/>
    <n v="0"/>
    <n v="0"/>
    <n v="0"/>
    <n v="0"/>
    <n v="0"/>
    <n v="0"/>
    <n v="0"/>
    <n v="0"/>
    <n v="0"/>
    <n v="0"/>
    <n v="0"/>
    <n v="0"/>
    <n v="0"/>
    <n v="0"/>
    <n v="0"/>
    <n v="5"/>
    <n v="1"/>
    <n v="112"/>
    <n v="10"/>
    <n v="281"/>
    <n v="1296"/>
    <n v="469"/>
    <n v="156"/>
    <n v="81"/>
    <n v="5207"/>
    <n v="1590"/>
    <n v="0"/>
    <n v="14"/>
    <n v="689"/>
    <n v="922"/>
    <n v="3223"/>
  </r>
  <r>
    <x v="5"/>
    <x v="37"/>
    <x v="212"/>
    <x v="1"/>
    <n v="133"/>
    <n v="6"/>
    <n v="4"/>
    <n v="1"/>
    <n v="0"/>
    <n v="78"/>
    <n v="7"/>
    <n v="6"/>
    <n v="2"/>
    <n v="10"/>
    <n v="7"/>
    <n v="0"/>
    <n v="0"/>
    <n v="318"/>
    <n v="231"/>
    <n v="5"/>
    <n v="24"/>
    <n v="3"/>
    <n v="1629"/>
    <n v="778"/>
    <n v="30"/>
    <n v="173"/>
    <n v="39"/>
    <n v="578"/>
    <n v="330"/>
    <n v="5"/>
    <n v="75"/>
    <n v="13"/>
    <n v="223"/>
    <n v="79"/>
    <n v="1"/>
    <n v="36"/>
    <n v="16"/>
    <n v="90"/>
    <n v="61"/>
    <n v="3"/>
    <n v="2"/>
    <n v="0"/>
    <n v="0"/>
    <n v="0"/>
    <n v="0"/>
    <n v="0"/>
    <n v="0"/>
    <n v="0"/>
    <n v="0"/>
    <n v="0"/>
    <n v="0"/>
    <n v="0"/>
    <n v="0"/>
    <n v="0"/>
    <n v="0"/>
    <n v="0"/>
    <n v="0"/>
    <n v="0"/>
    <n v="5"/>
    <n v="1"/>
    <n v="112"/>
    <n v="10"/>
    <n v="281"/>
    <n v="1300"/>
    <n v="470"/>
    <n v="156"/>
    <n v="81"/>
    <n v="5203"/>
    <n v="1613"/>
    <n v="0"/>
    <n v="14"/>
    <n v="683"/>
    <n v="925"/>
    <n v="3231"/>
  </r>
  <r>
    <x v="5"/>
    <x v="37"/>
    <x v="212"/>
    <x v="2"/>
    <n v="133"/>
    <n v="6"/>
    <n v="4"/>
    <n v="1"/>
    <n v="0"/>
    <n v="78"/>
    <n v="7"/>
    <n v="6"/>
    <n v="2"/>
    <n v="10"/>
    <n v="7"/>
    <n v="0"/>
    <n v="0"/>
    <n v="319"/>
    <n v="232"/>
    <n v="5"/>
    <n v="23"/>
    <n v="3"/>
    <n v="1630"/>
    <n v="791"/>
    <n v="30"/>
    <n v="171"/>
    <n v="41"/>
    <n v="578"/>
    <n v="333"/>
    <n v="5"/>
    <n v="75"/>
    <n v="13"/>
    <n v="224"/>
    <n v="79"/>
    <n v="1"/>
    <n v="36"/>
    <n v="16"/>
    <n v="89"/>
    <n v="61"/>
    <n v="3"/>
    <n v="2"/>
    <n v="0"/>
    <n v="0"/>
    <n v="0"/>
    <n v="0"/>
    <n v="0"/>
    <n v="0"/>
    <n v="0"/>
    <n v="0"/>
    <n v="0"/>
    <n v="0"/>
    <n v="0"/>
    <n v="0"/>
    <n v="0"/>
    <n v="0"/>
    <n v="0"/>
    <n v="0"/>
    <n v="0"/>
    <n v="5"/>
    <n v="1"/>
    <n v="112"/>
    <n v="10"/>
    <n v="283"/>
    <n v="1303"/>
    <n v="470"/>
    <n v="157"/>
    <n v="81"/>
    <n v="5218"/>
    <n v="1639"/>
    <n v="0"/>
    <n v="14"/>
    <n v="682"/>
    <n v="931"/>
    <n v="3250"/>
  </r>
  <r>
    <x v="5"/>
    <x v="38"/>
    <x v="213"/>
    <x v="0"/>
    <n v="106"/>
    <n v="0"/>
    <n v="0"/>
    <n v="0"/>
    <n v="0"/>
    <n v="64"/>
    <n v="2"/>
    <n v="7"/>
    <n v="4"/>
    <n v="6"/>
    <n v="5"/>
    <n v="0"/>
    <n v="0"/>
    <n v="224"/>
    <n v="165"/>
    <n v="20"/>
    <n v="3"/>
    <n v="3"/>
    <n v="967"/>
    <n v="519"/>
    <n v="28"/>
    <n v="129"/>
    <n v="12"/>
    <n v="607"/>
    <n v="314"/>
    <n v="11"/>
    <n v="83"/>
    <n v="74"/>
    <n v="263"/>
    <n v="121"/>
    <n v="2"/>
    <n v="44"/>
    <n v="5"/>
    <n v="34"/>
    <n v="26"/>
    <n v="1"/>
    <n v="1"/>
    <n v="0"/>
    <n v="0"/>
    <n v="0"/>
    <n v="0"/>
    <n v="0"/>
    <n v="0"/>
    <n v="0"/>
    <n v="0"/>
    <n v="0"/>
    <n v="0"/>
    <n v="0"/>
    <n v="0"/>
    <n v="0"/>
    <n v="0"/>
    <n v="0"/>
    <n v="0"/>
    <n v="0"/>
    <n v="0"/>
    <n v="0"/>
    <n v="87"/>
    <n v="6"/>
    <n v="193"/>
    <n v="755"/>
    <n v="425"/>
    <n v="194"/>
    <n v="32"/>
    <n v="5284"/>
    <n v="1830"/>
    <n v="0"/>
    <n v="54"/>
    <n v="1260"/>
    <n v="509"/>
    <n v="3232"/>
  </r>
  <r>
    <x v="5"/>
    <x v="38"/>
    <x v="213"/>
    <x v="1"/>
    <n v="106"/>
    <n v="0"/>
    <n v="0"/>
    <n v="0"/>
    <n v="0"/>
    <n v="64"/>
    <n v="2"/>
    <n v="7"/>
    <n v="3"/>
    <n v="6"/>
    <n v="5"/>
    <n v="0"/>
    <n v="0"/>
    <n v="223"/>
    <n v="167"/>
    <n v="19"/>
    <n v="3"/>
    <n v="3"/>
    <n v="965"/>
    <n v="520"/>
    <n v="29"/>
    <n v="127"/>
    <n v="12"/>
    <n v="609"/>
    <n v="316"/>
    <n v="11"/>
    <n v="82"/>
    <n v="75"/>
    <n v="263"/>
    <n v="123"/>
    <n v="2"/>
    <n v="43"/>
    <n v="6"/>
    <n v="35"/>
    <n v="26"/>
    <n v="2"/>
    <n v="1"/>
    <n v="0"/>
    <n v="0"/>
    <n v="0"/>
    <n v="0"/>
    <n v="0"/>
    <n v="0"/>
    <n v="0"/>
    <n v="0"/>
    <n v="0"/>
    <n v="0"/>
    <n v="0"/>
    <n v="0"/>
    <n v="0"/>
    <n v="0"/>
    <n v="0"/>
    <n v="0"/>
    <n v="0"/>
    <n v="0"/>
    <n v="0"/>
    <n v="88"/>
    <n v="6"/>
    <n v="193"/>
    <n v="753"/>
    <n v="427"/>
    <n v="194"/>
    <n v="32"/>
    <n v="5284"/>
    <n v="1863"/>
    <n v="0"/>
    <n v="54"/>
    <n v="1258"/>
    <n v="514"/>
    <n v="3232"/>
  </r>
  <r>
    <x v="5"/>
    <x v="38"/>
    <x v="213"/>
    <x v="2"/>
    <n v="106"/>
    <n v="0"/>
    <n v="0"/>
    <n v="0"/>
    <n v="0"/>
    <n v="64"/>
    <n v="2"/>
    <n v="7"/>
    <n v="3"/>
    <n v="7"/>
    <n v="5"/>
    <n v="1"/>
    <n v="0"/>
    <n v="223"/>
    <n v="168"/>
    <n v="19"/>
    <n v="3"/>
    <n v="3"/>
    <n v="966"/>
    <n v="525"/>
    <n v="35"/>
    <n v="120"/>
    <n v="12"/>
    <n v="607"/>
    <n v="321"/>
    <n v="11"/>
    <n v="82"/>
    <n v="74"/>
    <n v="262"/>
    <n v="122"/>
    <n v="2"/>
    <n v="42"/>
    <n v="6"/>
    <n v="35"/>
    <n v="26"/>
    <n v="3"/>
    <n v="0"/>
    <n v="0"/>
    <n v="0"/>
    <n v="0"/>
    <n v="0"/>
    <n v="0"/>
    <n v="0"/>
    <n v="0"/>
    <n v="0"/>
    <n v="0"/>
    <n v="0"/>
    <n v="0"/>
    <n v="0"/>
    <n v="0"/>
    <n v="0"/>
    <n v="0"/>
    <n v="0"/>
    <n v="0"/>
    <n v="0"/>
    <n v="0"/>
    <n v="88"/>
    <n v="6"/>
    <n v="193"/>
    <n v="754"/>
    <n v="426"/>
    <n v="193"/>
    <n v="32"/>
    <n v="5288"/>
    <n v="1898"/>
    <n v="0"/>
    <n v="54"/>
    <n v="1257"/>
    <n v="511"/>
    <n v="3244"/>
  </r>
  <r>
    <x v="5"/>
    <x v="34"/>
    <x v="214"/>
    <x v="0"/>
    <n v="17"/>
    <n v="0"/>
    <n v="0"/>
    <n v="0"/>
    <n v="0"/>
    <n v="7"/>
    <n v="1"/>
    <n v="2"/>
    <n v="3"/>
    <n v="0"/>
    <n v="0"/>
    <n v="0"/>
    <n v="0"/>
    <n v="12"/>
    <n v="6"/>
    <n v="0"/>
    <n v="1"/>
    <n v="0"/>
    <n v="322"/>
    <n v="84"/>
    <n v="40"/>
    <n v="69"/>
    <n v="8"/>
    <n v="113"/>
    <n v="29"/>
    <n v="11"/>
    <n v="35"/>
    <n v="8"/>
    <n v="31"/>
    <n v="3"/>
    <n v="6"/>
    <n v="7"/>
    <n v="0"/>
    <n v="0"/>
    <n v="0"/>
    <n v="0"/>
    <n v="0"/>
    <n v="0"/>
    <n v="0"/>
    <n v="0"/>
    <n v="0"/>
    <n v="0"/>
    <n v="0"/>
    <n v="0"/>
    <n v="0"/>
    <n v="0"/>
    <n v="0"/>
    <n v="0"/>
    <n v="0"/>
    <n v="0"/>
    <n v="0"/>
    <n v="0"/>
    <n v="0"/>
    <n v="0"/>
    <n v="0"/>
    <n v="0"/>
    <n v="9"/>
    <n v="0"/>
    <n v="10"/>
    <n v="169"/>
    <n v="53"/>
    <n v="12"/>
    <n v="0"/>
    <n v="777"/>
    <n v="85"/>
    <n v="0"/>
    <n v="58"/>
    <n v="315"/>
    <n v="61"/>
    <n v="225"/>
  </r>
  <r>
    <x v="5"/>
    <x v="34"/>
    <x v="214"/>
    <x v="1"/>
    <n v="17"/>
    <n v="0"/>
    <n v="0"/>
    <n v="0"/>
    <n v="0"/>
    <n v="7"/>
    <n v="1"/>
    <n v="2"/>
    <n v="3"/>
    <n v="0"/>
    <n v="0"/>
    <n v="0"/>
    <n v="0"/>
    <n v="12"/>
    <n v="6"/>
    <n v="0"/>
    <n v="1"/>
    <n v="0"/>
    <n v="324"/>
    <n v="86"/>
    <n v="40"/>
    <n v="68"/>
    <n v="8"/>
    <n v="115"/>
    <n v="30"/>
    <n v="12"/>
    <n v="35"/>
    <n v="8"/>
    <n v="30"/>
    <n v="4"/>
    <n v="6"/>
    <n v="7"/>
    <n v="0"/>
    <n v="0"/>
    <n v="0"/>
    <n v="0"/>
    <n v="0"/>
    <n v="0"/>
    <n v="0"/>
    <n v="0"/>
    <n v="0"/>
    <n v="0"/>
    <n v="0"/>
    <n v="0"/>
    <n v="0"/>
    <n v="0"/>
    <n v="0"/>
    <n v="0"/>
    <n v="0"/>
    <n v="0"/>
    <n v="0"/>
    <n v="0"/>
    <n v="0"/>
    <n v="0"/>
    <n v="0"/>
    <n v="0"/>
    <n v="9"/>
    <n v="0"/>
    <n v="10"/>
    <n v="173"/>
    <n v="53"/>
    <n v="11"/>
    <n v="0"/>
    <n v="777"/>
    <n v="87"/>
    <n v="0"/>
    <n v="59"/>
    <n v="312"/>
    <n v="58"/>
    <n v="228"/>
  </r>
  <r>
    <x v="5"/>
    <x v="34"/>
    <x v="214"/>
    <x v="2"/>
    <n v="17"/>
    <n v="0"/>
    <n v="0"/>
    <n v="0"/>
    <n v="0"/>
    <n v="7"/>
    <n v="1"/>
    <n v="2"/>
    <n v="3"/>
    <n v="0"/>
    <n v="0"/>
    <n v="0"/>
    <n v="0"/>
    <n v="12"/>
    <n v="6"/>
    <n v="0"/>
    <n v="1"/>
    <n v="0"/>
    <n v="322"/>
    <n v="87"/>
    <n v="39"/>
    <n v="68"/>
    <n v="8"/>
    <n v="115"/>
    <n v="30"/>
    <n v="12"/>
    <n v="35"/>
    <n v="7"/>
    <n v="30"/>
    <n v="5"/>
    <n v="6"/>
    <n v="7"/>
    <n v="0"/>
    <n v="0"/>
    <n v="0"/>
    <n v="0"/>
    <n v="0"/>
    <n v="0"/>
    <n v="0"/>
    <n v="0"/>
    <n v="0"/>
    <n v="0"/>
    <n v="0"/>
    <n v="0"/>
    <n v="0"/>
    <n v="0"/>
    <n v="0"/>
    <n v="0"/>
    <n v="0"/>
    <n v="0"/>
    <n v="0"/>
    <n v="0"/>
    <n v="0"/>
    <n v="0"/>
    <n v="0"/>
    <n v="0"/>
    <n v="9"/>
    <n v="0"/>
    <n v="10"/>
    <n v="173"/>
    <n v="53"/>
    <n v="11"/>
    <n v="0"/>
    <n v="780"/>
    <n v="87"/>
    <n v="0"/>
    <n v="59"/>
    <n v="315"/>
    <n v="57"/>
    <n v="228"/>
  </r>
  <r>
    <x v="5"/>
    <x v="35"/>
    <x v="215"/>
    <x v="0"/>
    <n v="178"/>
    <n v="4"/>
    <n v="3"/>
    <n v="0"/>
    <n v="0"/>
    <n v="123"/>
    <n v="8"/>
    <n v="8"/>
    <n v="1"/>
    <n v="1"/>
    <n v="1"/>
    <n v="0"/>
    <n v="0"/>
    <n v="553"/>
    <n v="431"/>
    <n v="53"/>
    <n v="8"/>
    <n v="5"/>
    <n v="1741"/>
    <n v="989"/>
    <n v="89"/>
    <n v="192"/>
    <n v="37"/>
    <n v="1256"/>
    <n v="727"/>
    <n v="17"/>
    <n v="198"/>
    <n v="69"/>
    <n v="281"/>
    <n v="120"/>
    <n v="2"/>
    <n v="43"/>
    <n v="10"/>
    <n v="66"/>
    <n v="51"/>
    <n v="10"/>
    <n v="1"/>
    <n v="0"/>
    <n v="0"/>
    <n v="0"/>
    <n v="0"/>
    <n v="0"/>
    <n v="0"/>
    <n v="0"/>
    <n v="0"/>
    <n v="0"/>
    <n v="0"/>
    <n v="0"/>
    <n v="0"/>
    <n v="0"/>
    <n v="0"/>
    <n v="0"/>
    <n v="0"/>
    <n v="0"/>
    <n v="3"/>
    <n v="0"/>
    <n v="152"/>
    <n v="1"/>
    <n v="476"/>
    <n v="1351"/>
    <n v="936"/>
    <n v="207"/>
    <n v="52"/>
    <n v="10455"/>
    <n v="3973"/>
    <n v="0"/>
    <n v="73"/>
    <n v="2262"/>
    <n v="803"/>
    <n v="6708"/>
  </r>
  <r>
    <x v="5"/>
    <x v="35"/>
    <x v="215"/>
    <x v="1"/>
    <n v="178"/>
    <n v="4"/>
    <n v="3"/>
    <n v="0"/>
    <n v="0"/>
    <n v="124"/>
    <n v="8"/>
    <n v="8"/>
    <n v="1"/>
    <n v="1"/>
    <n v="1"/>
    <n v="0"/>
    <n v="0"/>
    <n v="555"/>
    <n v="433"/>
    <n v="53"/>
    <n v="8"/>
    <n v="6"/>
    <n v="1744"/>
    <n v="998"/>
    <n v="88"/>
    <n v="193"/>
    <n v="37"/>
    <n v="1258"/>
    <n v="730"/>
    <n v="17"/>
    <n v="197"/>
    <n v="70"/>
    <n v="281"/>
    <n v="125"/>
    <n v="2"/>
    <n v="43"/>
    <n v="10"/>
    <n v="66"/>
    <n v="51"/>
    <n v="10"/>
    <n v="1"/>
    <n v="0"/>
    <n v="0"/>
    <n v="0"/>
    <n v="0"/>
    <n v="0"/>
    <n v="0"/>
    <n v="0"/>
    <n v="0"/>
    <n v="0"/>
    <n v="0"/>
    <n v="0"/>
    <n v="0"/>
    <n v="0"/>
    <n v="0"/>
    <n v="0"/>
    <n v="0"/>
    <n v="0"/>
    <n v="4"/>
    <n v="0"/>
    <n v="153"/>
    <n v="1"/>
    <n v="478"/>
    <n v="1354"/>
    <n v="940"/>
    <n v="209"/>
    <n v="53"/>
    <n v="10503"/>
    <n v="4055"/>
    <n v="0"/>
    <n v="72"/>
    <n v="2258"/>
    <n v="832"/>
    <n v="6747"/>
  </r>
  <r>
    <x v="5"/>
    <x v="35"/>
    <x v="215"/>
    <x v="2"/>
    <n v="180"/>
    <n v="4"/>
    <n v="3"/>
    <n v="0"/>
    <n v="0"/>
    <n v="126"/>
    <n v="8"/>
    <n v="8"/>
    <n v="1"/>
    <n v="1"/>
    <n v="1"/>
    <n v="0"/>
    <n v="0"/>
    <n v="555"/>
    <n v="433"/>
    <n v="53"/>
    <n v="8"/>
    <n v="6"/>
    <n v="1739"/>
    <n v="1000"/>
    <n v="88"/>
    <n v="189"/>
    <n v="36"/>
    <n v="1262"/>
    <n v="735"/>
    <n v="17"/>
    <n v="196"/>
    <n v="73"/>
    <n v="283"/>
    <n v="129"/>
    <n v="2"/>
    <n v="44"/>
    <n v="10"/>
    <n v="66"/>
    <n v="51"/>
    <n v="10"/>
    <n v="1"/>
    <n v="0"/>
    <n v="0"/>
    <n v="0"/>
    <n v="0"/>
    <n v="0"/>
    <n v="0"/>
    <n v="0"/>
    <n v="0"/>
    <n v="0"/>
    <n v="0"/>
    <n v="0"/>
    <n v="0"/>
    <n v="0"/>
    <n v="0"/>
    <n v="0"/>
    <n v="0"/>
    <n v="0"/>
    <n v="4"/>
    <n v="0"/>
    <n v="155"/>
    <n v="1"/>
    <n v="479"/>
    <n v="1356"/>
    <n v="941"/>
    <n v="211"/>
    <n v="53"/>
    <n v="10546"/>
    <n v="4133"/>
    <n v="0"/>
    <n v="73"/>
    <n v="2245"/>
    <n v="859"/>
    <n v="6770"/>
  </r>
  <r>
    <x v="5"/>
    <x v="35"/>
    <x v="216"/>
    <x v="0"/>
    <n v="86"/>
    <n v="4"/>
    <n v="2"/>
    <n v="0"/>
    <n v="0"/>
    <n v="55"/>
    <n v="3"/>
    <n v="8"/>
    <n v="3"/>
    <n v="0"/>
    <n v="0"/>
    <n v="0"/>
    <n v="0"/>
    <n v="186"/>
    <n v="145"/>
    <n v="3"/>
    <n v="11"/>
    <n v="0"/>
    <n v="886"/>
    <n v="497"/>
    <n v="58"/>
    <n v="109"/>
    <n v="6"/>
    <n v="625"/>
    <n v="306"/>
    <n v="5"/>
    <n v="162"/>
    <n v="40"/>
    <n v="158"/>
    <n v="73"/>
    <n v="3"/>
    <n v="28"/>
    <n v="6"/>
    <n v="33"/>
    <n v="23"/>
    <n v="3"/>
    <n v="2"/>
    <n v="0"/>
    <n v="0"/>
    <n v="0"/>
    <n v="0"/>
    <n v="0"/>
    <n v="0"/>
    <n v="0"/>
    <n v="0"/>
    <n v="0"/>
    <n v="0"/>
    <n v="0"/>
    <n v="0"/>
    <n v="0"/>
    <n v="0"/>
    <n v="0"/>
    <n v="0"/>
    <n v="0"/>
    <n v="3"/>
    <n v="0"/>
    <n v="67"/>
    <n v="0"/>
    <n v="167"/>
    <n v="675"/>
    <n v="395"/>
    <n v="113"/>
    <n v="27"/>
    <n v="6837"/>
    <n v="2153"/>
    <n v="0"/>
    <n v="17"/>
    <n v="2174"/>
    <n v="642"/>
    <n v="3648"/>
  </r>
  <r>
    <x v="5"/>
    <x v="35"/>
    <x v="216"/>
    <x v="1"/>
    <n v="86"/>
    <n v="4"/>
    <n v="2"/>
    <n v="0"/>
    <n v="0"/>
    <n v="55"/>
    <n v="3"/>
    <n v="8"/>
    <n v="3"/>
    <n v="0"/>
    <n v="0"/>
    <n v="0"/>
    <n v="0"/>
    <n v="185"/>
    <n v="144"/>
    <n v="3"/>
    <n v="11"/>
    <n v="0"/>
    <n v="892"/>
    <n v="502"/>
    <n v="58"/>
    <n v="110"/>
    <n v="7"/>
    <n v="625"/>
    <n v="310"/>
    <n v="5"/>
    <n v="167"/>
    <n v="37"/>
    <n v="156"/>
    <n v="74"/>
    <n v="3"/>
    <n v="27"/>
    <n v="6"/>
    <n v="32"/>
    <n v="23"/>
    <n v="3"/>
    <n v="1"/>
    <n v="0"/>
    <n v="0"/>
    <n v="0"/>
    <n v="0"/>
    <n v="0"/>
    <n v="0"/>
    <n v="0"/>
    <n v="0"/>
    <n v="0"/>
    <n v="0"/>
    <n v="0"/>
    <n v="0"/>
    <n v="0"/>
    <n v="0"/>
    <n v="0"/>
    <n v="0"/>
    <n v="0"/>
    <n v="3"/>
    <n v="0"/>
    <n v="67"/>
    <n v="0"/>
    <n v="166"/>
    <n v="680"/>
    <n v="392"/>
    <n v="111"/>
    <n v="26"/>
    <n v="6783"/>
    <n v="2205"/>
    <n v="0"/>
    <n v="17"/>
    <n v="2162"/>
    <n v="638"/>
    <n v="3623"/>
  </r>
  <r>
    <x v="5"/>
    <x v="35"/>
    <x v="216"/>
    <x v="2"/>
    <n v="87"/>
    <n v="4"/>
    <n v="2"/>
    <n v="0"/>
    <n v="0"/>
    <n v="55"/>
    <n v="3"/>
    <n v="8"/>
    <n v="3"/>
    <n v="0"/>
    <n v="0"/>
    <n v="0"/>
    <n v="0"/>
    <n v="186"/>
    <n v="145"/>
    <n v="3"/>
    <n v="11"/>
    <n v="0"/>
    <n v="898"/>
    <n v="506"/>
    <n v="57"/>
    <n v="110"/>
    <n v="7"/>
    <n v="625"/>
    <n v="310"/>
    <n v="5"/>
    <n v="177"/>
    <n v="26"/>
    <n v="158"/>
    <n v="74"/>
    <n v="4"/>
    <n v="28"/>
    <n v="5"/>
    <n v="32"/>
    <n v="23"/>
    <n v="3"/>
    <n v="1"/>
    <n v="0"/>
    <n v="0"/>
    <n v="0"/>
    <n v="0"/>
    <n v="0"/>
    <n v="0"/>
    <n v="0"/>
    <n v="0"/>
    <n v="0"/>
    <n v="0"/>
    <n v="0"/>
    <n v="0"/>
    <n v="0"/>
    <n v="0"/>
    <n v="0"/>
    <n v="0"/>
    <n v="0"/>
    <n v="3"/>
    <n v="0"/>
    <n v="67"/>
    <n v="0"/>
    <n v="167"/>
    <n v="687"/>
    <n v="394"/>
    <n v="113"/>
    <n v="26"/>
    <n v="6802"/>
    <n v="2247"/>
    <n v="0"/>
    <n v="18"/>
    <n v="2174"/>
    <n v="629"/>
    <n v="3644"/>
  </r>
  <r>
    <x v="5"/>
    <x v="37"/>
    <x v="217"/>
    <x v="0"/>
    <n v="167"/>
    <n v="9"/>
    <n v="6"/>
    <n v="2"/>
    <n v="2"/>
    <n v="109"/>
    <n v="6"/>
    <n v="15"/>
    <n v="1"/>
    <n v="49"/>
    <n v="43"/>
    <n v="0"/>
    <n v="1"/>
    <n v="644"/>
    <n v="503"/>
    <n v="26"/>
    <n v="31"/>
    <n v="2"/>
    <n v="2149"/>
    <n v="1217"/>
    <n v="55"/>
    <n v="204"/>
    <n v="26"/>
    <n v="1050"/>
    <n v="652"/>
    <n v="37"/>
    <n v="128"/>
    <n v="16"/>
    <n v="413"/>
    <n v="174"/>
    <n v="3"/>
    <n v="70"/>
    <n v="6"/>
    <n v="149"/>
    <n v="114"/>
    <n v="12"/>
    <n v="2"/>
    <n v="0"/>
    <n v="0"/>
    <n v="1"/>
    <n v="1"/>
    <n v="0"/>
    <n v="0"/>
    <n v="0"/>
    <n v="0"/>
    <n v="0"/>
    <n v="0"/>
    <n v="0"/>
    <n v="0"/>
    <n v="0"/>
    <n v="0"/>
    <n v="0"/>
    <n v="0"/>
    <n v="0"/>
    <n v="7"/>
    <n v="2"/>
    <n v="135"/>
    <n v="48"/>
    <n v="577"/>
    <n v="1766"/>
    <n v="846"/>
    <n v="303"/>
    <n v="131"/>
    <n v="8277"/>
    <n v="3106"/>
    <n v="0"/>
    <n v="219"/>
    <n v="2149"/>
    <n v="187"/>
    <n v="5321"/>
  </r>
  <r>
    <x v="5"/>
    <x v="37"/>
    <x v="217"/>
    <x v="1"/>
    <n v="334"/>
    <n v="18"/>
    <n v="12"/>
    <n v="4"/>
    <n v="4"/>
    <n v="218"/>
    <n v="12"/>
    <n v="30"/>
    <n v="2"/>
    <n v="98"/>
    <n v="86"/>
    <n v="0"/>
    <n v="2"/>
    <n v="1290"/>
    <n v="1008"/>
    <n v="52"/>
    <n v="62"/>
    <n v="4"/>
    <n v="4308"/>
    <n v="2464"/>
    <n v="110"/>
    <n v="406"/>
    <n v="48"/>
    <n v="2096"/>
    <n v="1306"/>
    <n v="74"/>
    <n v="258"/>
    <n v="32"/>
    <n v="828"/>
    <n v="348"/>
    <n v="6"/>
    <n v="140"/>
    <n v="12"/>
    <n v="296"/>
    <n v="228"/>
    <n v="24"/>
    <n v="4"/>
    <n v="0"/>
    <n v="0"/>
    <n v="1"/>
    <n v="1"/>
    <n v="0"/>
    <n v="0"/>
    <n v="0"/>
    <n v="0"/>
    <n v="0"/>
    <n v="0"/>
    <n v="0"/>
    <n v="0"/>
    <n v="0"/>
    <n v="0"/>
    <n v="0"/>
    <n v="0"/>
    <n v="0"/>
    <n v="7"/>
    <n v="2"/>
    <n v="135"/>
    <n v="48"/>
    <n v="578"/>
    <n v="1778"/>
    <n v="843"/>
    <n v="303"/>
    <n v="130"/>
    <n v="8258"/>
    <n v="3144"/>
    <n v="0"/>
    <n v="217"/>
    <n v="2141"/>
    <n v="183"/>
    <n v="5321"/>
  </r>
  <r>
    <x v="5"/>
    <x v="37"/>
    <x v="217"/>
    <x v="2"/>
    <n v="166"/>
    <n v="9"/>
    <n v="7"/>
    <n v="2"/>
    <n v="2"/>
    <n v="110"/>
    <n v="5"/>
    <n v="15"/>
    <n v="1"/>
    <n v="49"/>
    <n v="43"/>
    <n v="0"/>
    <n v="1"/>
    <n v="643"/>
    <n v="504"/>
    <n v="26"/>
    <n v="31"/>
    <n v="2"/>
    <n v="2152"/>
    <n v="1237"/>
    <n v="54"/>
    <n v="204"/>
    <n v="24"/>
    <n v="1049"/>
    <n v="656"/>
    <n v="37"/>
    <n v="129"/>
    <n v="16"/>
    <n v="413"/>
    <n v="175"/>
    <n v="3"/>
    <n v="70"/>
    <n v="6"/>
    <n v="147"/>
    <n v="113"/>
    <n v="12"/>
    <n v="2"/>
    <n v="0"/>
    <n v="0"/>
    <n v="1"/>
    <n v="1"/>
    <n v="0"/>
    <n v="0"/>
    <n v="0"/>
    <n v="0"/>
    <n v="0"/>
    <n v="0"/>
    <n v="0"/>
    <n v="0"/>
    <n v="0"/>
    <n v="0"/>
    <n v="0"/>
    <n v="0"/>
    <n v="0"/>
    <n v="7"/>
    <n v="2"/>
    <n v="135"/>
    <n v="48"/>
    <n v="576"/>
    <n v="1778"/>
    <n v="845"/>
    <n v="302"/>
    <n v="129"/>
    <n v="8239"/>
    <n v="3172"/>
    <n v="0"/>
    <n v="220"/>
    <n v="2130"/>
    <n v="182"/>
    <n v="5309"/>
  </r>
  <r>
    <x v="5"/>
    <x v="33"/>
    <x v="218"/>
    <x v="0"/>
    <n v="178"/>
    <n v="2"/>
    <n v="0"/>
    <n v="0"/>
    <n v="0"/>
    <n v="129"/>
    <n v="8"/>
    <n v="8"/>
    <n v="1"/>
    <n v="2"/>
    <n v="2"/>
    <n v="0"/>
    <n v="0"/>
    <n v="390"/>
    <n v="301"/>
    <n v="22"/>
    <n v="10"/>
    <n v="1"/>
    <n v="1840"/>
    <n v="1019"/>
    <n v="98"/>
    <n v="168"/>
    <n v="23"/>
    <n v="983"/>
    <n v="644"/>
    <n v="24"/>
    <n v="120"/>
    <n v="18"/>
    <n v="275"/>
    <n v="124"/>
    <n v="8"/>
    <n v="26"/>
    <n v="10"/>
    <n v="65"/>
    <n v="46"/>
    <n v="5"/>
    <n v="1"/>
    <n v="0"/>
    <n v="0"/>
    <n v="1"/>
    <n v="0"/>
    <n v="0"/>
    <n v="0"/>
    <n v="0"/>
    <n v="0"/>
    <n v="0"/>
    <n v="0"/>
    <n v="0"/>
    <n v="0"/>
    <n v="0"/>
    <n v="0"/>
    <n v="0"/>
    <n v="0"/>
    <n v="0"/>
    <n v="0"/>
    <n v="0"/>
    <n v="156"/>
    <n v="2"/>
    <n v="351"/>
    <n v="1460"/>
    <n v="792"/>
    <n v="218"/>
    <n v="56"/>
    <n v="7138"/>
    <n v="2685"/>
    <n v="0"/>
    <n v="203"/>
    <n v="1702"/>
    <n v="281"/>
    <n v="4544"/>
  </r>
  <r>
    <x v="5"/>
    <x v="33"/>
    <x v="218"/>
    <x v="1"/>
    <n v="178"/>
    <n v="2"/>
    <n v="0"/>
    <n v="0"/>
    <n v="0"/>
    <n v="130"/>
    <n v="8"/>
    <n v="8"/>
    <n v="1"/>
    <n v="2"/>
    <n v="2"/>
    <n v="0"/>
    <n v="0"/>
    <n v="392"/>
    <n v="304"/>
    <n v="22"/>
    <n v="10"/>
    <n v="1"/>
    <n v="1836"/>
    <n v="1020"/>
    <n v="98"/>
    <n v="167"/>
    <n v="25"/>
    <n v="980"/>
    <n v="645"/>
    <n v="24"/>
    <n v="119"/>
    <n v="18"/>
    <n v="277"/>
    <n v="129"/>
    <n v="8"/>
    <n v="25"/>
    <n v="10"/>
    <n v="66"/>
    <n v="51"/>
    <n v="5"/>
    <n v="1"/>
    <n v="0"/>
    <n v="0"/>
    <n v="1"/>
    <n v="0"/>
    <n v="0"/>
    <n v="0"/>
    <n v="0"/>
    <n v="0"/>
    <n v="0"/>
    <n v="0"/>
    <n v="0"/>
    <n v="0"/>
    <n v="0"/>
    <n v="0"/>
    <n v="0"/>
    <n v="0"/>
    <n v="0"/>
    <n v="0"/>
    <n v="0"/>
    <n v="156"/>
    <n v="2"/>
    <n v="354"/>
    <n v="1458"/>
    <n v="790"/>
    <n v="221"/>
    <n v="57"/>
    <n v="7141"/>
    <n v="2720"/>
    <n v="0"/>
    <n v="203"/>
    <n v="1696"/>
    <n v="285"/>
    <n v="4559"/>
  </r>
  <r>
    <x v="5"/>
    <x v="33"/>
    <x v="218"/>
    <x v="2"/>
    <n v="178"/>
    <n v="2"/>
    <n v="0"/>
    <n v="0"/>
    <n v="0"/>
    <n v="130"/>
    <n v="8"/>
    <n v="8"/>
    <n v="1"/>
    <n v="2"/>
    <n v="2"/>
    <n v="0"/>
    <n v="0"/>
    <n v="394"/>
    <n v="305"/>
    <n v="22"/>
    <n v="10"/>
    <n v="2"/>
    <n v="1840"/>
    <n v="1030"/>
    <n v="98"/>
    <n v="169"/>
    <n v="25"/>
    <n v="983"/>
    <n v="644"/>
    <n v="24"/>
    <n v="119"/>
    <n v="22"/>
    <n v="279"/>
    <n v="131"/>
    <n v="8"/>
    <n v="25"/>
    <n v="10"/>
    <n v="67"/>
    <n v="52"/>
    <n v="5"/>
    <n v="1"/>
    <n v="0"/>
    <n v="0"/>
    <n v="1"/>
    <n v="0"/>
    <n v="0"/>
    <n v="0"/>
    <n v="0"/>
    <n v="0"/>
    <n v="0"/>
    <n v="0"/>
    <n v="0"/>
    <n v="0"/>
    <n v="0"/>
    <n v="0"/>
    <n v="0"/>
    <n v="0"/>
    <n v="0"/>
    <n v="0"/>
    <n v="0"/>
    <n v="156"/>
    <n v="2"/>
    <n v="355"/>
    <n v="1464"/>
    <n v="788"/>
    <n v="223"/>
    <n v="59"/>
    <n v="7141"/>
    <n v="2738"/>
    <n v="0"/>
    <n v="203"/>
    <n v="1690"/>
    <n v="305"/>
    <n v="4550"/>
  </r>
  <r>
    <x v="5"/>
    <x v="33"/>
    <x v="218"/>
    <x v="2"/>
    <m/>
    <m/>
    <m/>
    <m/>
    <m/>
    <m/>
    <m/>
    <m/>
    <m/>
    <m/>
    <m/>
    <m/>
    <m/>
    <m/>
    <m/>
    <m/>
    <m/>
    <m/>
    <n v="1"/>
    <m/>
    <m/>
    <m/>
    <n v="1"/>
    <m/>
    <m/>
    <m/>
    <m/>
    <m/>
    <m/>
    <m/>
    <m/>
    <m/>
    <m/>
    <m/>
    <m/>
    <m/>
    <m/>
    <m/>
    <m/>
    <m/>
    <m/>
    <m/>
    <m/>
    <m/>
    <m/>
    <m/>
    <m/>
    <m/>
    <m/>
    <m/>
    <m/>
    <m/>
    <m/>
    <m/>
    <m/>
    <m/>
    <m/>
    <m/>
    <m/>
    <m/>
    <m/>
    <m/>
    <m/>
    <m/>
    <m/>
    <m/>
    <m/>
    <m/>
    <m/>
    <m/>
  </r>
  <r>
    <x v="5"/>
    <x v="39"/>
    <x v="219"/>
    <x v="0"/>
    <n v="62"/>
    <n v="3"/>
    <n v="1"/>
    <n v="2"/>
    <n v="1"/>
    <n v="43"/>
    <n v="3"/>
    <n v="7"/>
    <n v="2"/>
    <n v="59"/>
    <n v="48"/>
    <n v="5"/>
    <n v="0"/>
    <n v="122"/>
    <n v="96"/>
    <n v="8"/>
    <n v="3"/>
    <n v="2"/>
    <n v="743"/>
    <n v="390"/>
    <n v="14"/>
    <n v="116"/>
    <n v="8"/>
    <n v="381"/>
    <n v="172"/>
    <n v="1"/>
    <n v="66"/>
    <n v="26"/>
    <n v="114"/>
    <n v="57"/>
    <n v="0"/>
    <n v="21"/>
    <n v="4"/>
    <n v="42"/>
    <n v="33"/>
    <n v="3"/>
    <n v="0"/>
    <n v="0"/>
    <n v="0"/>
    <n v="1"/>
    <n v="0"/>
    <n v="0"/>
    <n v="0"/>
    <n v="1"/>
    <n v="0"/>
    <n v="0"/>
    <n v="0"/>
    <n v="0"/>
    <n v="1"/>
    <n v="0"/>
    <n v="1"/>
    <n v="0"/>
    <n v="0"/>
    <n v="0"/>
    <n v="2"/>
    <n v="1"/>
    <n v="50"/>
    <n v="51"/>
    <n v="107"/>
    <n v="569"/>
    <n v="272"/>
    <n v="86"/>
    <n v="39"/>
    <n v="4218"/>
    <n v="1428"/>
    <n v="0"/>
    <n v="10"/>
    <n v="1195"/>
    <n v="381"/>
    <n v="2445"/>
  </r>
  <r>
    <x v="5"/>
    <x v="39"/>
    <x v="219"/>
    <x v="1"/>
    <n v="62"/>
    <n v="3"/>
    <n v="1"/>
    <n v="2"/>
    <n v="1"/>
    <n v="43"/>
    <n v="3"/>
    <n v="7"/>
    <n v="2"/>
    <n v="59"/>
    <n v="49"/>
    <n v="5"/>
    <n v="0"/>
    <n v="122"/>
    <n v="97"/>
    <n v="8"/>
    <n v="4"/>
    <n v="1"/>
    <n v="747"/>
    <n v="396"/>
    <n v="13"/>
    <n v="115"/>
    <n v="9"/>
    <n v="378"/>
    <n v="173"/>
    <n v="1"/>
    <n v="65"/>
    <n v="26"/>
    <n v="114"/>
    <n v="56"/>
    <n v="0"/>
    <n v="21"/>
    <n v="4"/>
    <n v="43"/>
    <n v="35"/>
    <n v="3"/>
    <n v="0"/>
    <n v="0"/>
    <n v="0"/>
    <n v="1"/>
    <n v="0"/>
    <n v="0"/>
    <n v="0"/>
    <n v="1"/>
    <n v="0"/>
    <n v="0"/>
    <n v="0"/>
    <n v="0"/>
    <n v="1"/>
    <n v="0"/>
    <n v="1"/>
    <n v="0"/>
    <n v="0"/>
    <n v="0"/>
    <n v="2"/>
    <n v="1"/>
    <n v="50"/>
    <n v="51"/>
    <n v="107"/>
    <n v="572"/>
    <n v="269"/>
    <n v="86"/>
    <n v="40"/>
    <n v="4224"/>
    <n v="1466"/>
    <n v="0"/>
    <n v="11"/>
    <n v="1196"/>
    <n v="369"/>
    <n v="2453"/>
  </r>
  <r>
    <x v="5"/>
    <x v="39"/>
    <x v="219"/>
    <x v="2"/>
    <n v="61"/>
    <n v="3"/>
    <n v="1"/>
    <n v="2"/>
    <n v="1"/>
    <n v="42"/>
    <n v="3"/>
    <n v="8"/>
    <n v="1"/>
    <n v="61"/>
    <n v="50"/>
    <n v="5"/>
    <n v="1"/>
    <n v="124"/>
    <n v="98"/>
    <n v="8"/>
    <n v="5"/>
    <n v="1"/>
    <n v="744"/>
    <n v="397"/>
    <n v="13"/>
    <n v="114"/>
    <n v="8"/>
    <n v="376"/>
    <n v="172"/>
    <n v="1"/>
    <n v="64"/>
    <n v="25"/>
    <n v="115"/>
    <n v="59"/>
    <n v="0"/>
    <n v="21"/>
    <n v="4"/>
    <n v="42"/>
    <n v="35"/>
    <n v="2"/>
    <n v="0"/>
    <n v="0"/>
    <n v="0"/>
    <n v="1"/>
    <n v="0"/>
    <n v="0"/>
    <n v="0"/>
    <n v="1"/>
    <n v="0"/>
    <n v="0"/>
    <n v="0"/>
    <n v="0"/>
    <n v="1"/>
    <n v="0"/>
    <n v="1"/>
    <n v="0"/>
    <n v="0"/>
    <n v="0"/>
    <n v="2"/>
    <n v="1"/>
    <n v="49"/>
    <n v="52"/>
    <n v="108"/>
    <n v="571"/>
    <n v="269"/>
    <n v="87"/>
    <n v="40"/>
    <n v="4234"/>
    <n v="1501"/>
    <n v="0"/>
    <n v="11"/>
    <n v="1195"/>
    <n v="370"/>
    <n v="2460"/>
  </r>
  <r>
    <x v="5"/>
    <x v="38"/>
    <x v="220"/>
    <x v="0"/>
    <n v="58"/>
    <n v="2"/>
    <n v="0"/>
    <n v="0"/>
    <n v="0"/>
    <n v="34"/>
    <n v="1"/>
    <n v="9"/>
    <n v="2"/>
    <n v="6"/>
    <n v="4"/>
    <n v="0"/>
    <n v="0"/>
    <n v="160"/>
    <n v="120"/>
    <n v="15"/>
    <n v="2"/>
    <n v="0"/>
    <n v="506"/>
    <n v="285"/>
    <n v="17"/>
    <n v="80"/>
    <n v="5"/>
    <n v="329"/>
    <n v="175"/>
    <n v="7"/>
    <n v="58"/>
    <n v="29"/>
    <n v="120"/>
    <n v="53"/>
    <n v="2"/>
    <n v="20"/>
    <n v="2"/>
    <n v="37"/>
    <n v="25"/>
    <n v="3"/>
    <n v="0"/>
    <n v="0"/>
    <n v="0"/>
    <n v="0"/>
    <n v="0"/>
    <n v="0"/>
    <n v="0"/>
    <n v="0"/>
    <n v="0"/>
    <n v="0"/>
    <n v="0"/>
    <n v="0"/>
    <n v="0"/>
    <n v="0"/>
    <n v="0"/>
    <n v="0"/>
    <n v="0"/>
    <n v="0"/>
    <n v="0"/>
    <n v="0"/>
    <n v="41"/>
    <n v="5"/>
    <n v="138"/>
    <n v="382"/>
    <n v="228"/>
    <n v="88"/>
    <n v="33"/>
    <n v="2471"/>
    <n v="999"/>
    <n v="0"/>
    <n v="36"/>
    <n v="552"/>
    <n v="185"/>
    <n v="1562"/>
  </r>
  <r>
    <x v="5"/>
    <x v="38"/>
    <x v="220"/>
    <x v="1"/>
    <n v="56"/>
    <n v="2"/>
    <n v="0"/>
    <n v="0"/>
    <n v="0"/>
    <n v="33"/>
    <n v="1"/>
    <n v="8"/>
    <n v="2"/>
    <n v="6"/>
    <n v="4"/>
    <n v="0"/>
    <n v="0"/>
    <n v="161"/>
    <n v="120"/>
    <n v="15"/>
    <n v="2"/>
    <n v="1"/>
    <n v="508"/>
    <n v="289"/>
    <n v="18"/>
    <n v="79"/>
    <n v="5"/>
    <n v="329"/>
    <n v="176"/>
    <n v="7"/>
    <n v="58"/>
    <n v="29"/>
    <n v="120"/>
    <n v="53"/>
    <n v="2"/>
    <n v="19"/>
    <n v="3"/>
    <n v="38"/>
    <n v="26"/>
    <n v="3"/>
    <n v="0"/>
    <n v="0"/>
    <n v="0"/>
    <n v="0"/>
    <n v="0"/>
    <n v="0"/>
    <n v="0"/>
    <n v="0"/>
    <n v="0"/>
    <n v="0"/>
    <n v="0"/>
    <n v="0"/>
    <n v="0"/>
    <n v="0"/>
    <n v="0"/>
    <n v="0"/>
    <n v="0"/>
    <n v="0"/>
    <n v="0"/>
    <n v="0"/>
    <n v="40"/>
    <n v="5"/>
    <n v="138"/>
    <n v="386"/>
    <n v="228"/>
    <n v="88"/>
    <n v="34"/>
    <n v="2477"/>
    <n v="1009"/>
    <n v="0"/>
    <n v="36"/>
    <n v="550"/>
    <n v="193"/>
    <n v="1564"/>
  </r>
  <r>
    <x v="5"/>
    <x v="38"/>
    <x v="220"/>
    <x v="2"/>
    <n v="56"/>
    <n v="2"/>
    <n v="0"/>
    <n v="0"/>
    <n v="0"/>
    <n v="33"/>
    <n v="1"/>
    <n v="8"/>
    <n v="2"/>
    <n v="6"/>
    <n v="4"/>
    <n v="0"/>
    <n v="0"/>
    <n v="162"/>
    <n v="120"/>
    <n v="15"/>
    <n v="2"/>
    <n v="2"/>
    <n v="510"/>
    <n v="293"/>
    <n v="19"/>
    <n v="78"/>
    <n v="5"/>
    <n v="327"/>
    <n v="177"/>
    <n v="7"/>
    <n v="58"/>
    <n v="29"/>
    <n v="123"/>
    <n v="55"/>
    <n v="2"/>
    <n v="19"/>
    <n v="4"/>
    <n v="37"/>
    <n v="25"/>
    <n v="3"/>
    <n v="0"/>
    <n v="0"/>
    <n v="0"/>
    <n v="0"/>
    <n v="0"/>
    <n v="0"/>
    <n v="0"/>
    <n v="0"/>
    <n v="0"/>
    <n v="0"/>
    <n v="0"/>
    <n v="0"/>
    <n v="0"/>
    <n v="0"/>
    <n v="0"/>
    <n v="0"/>
    <n v="0"/>
    <n v="0"/>
    <n v="0"/>
    <n v="0"/>
    <n v="40"/>
    <n v="5"/>
    <n v="138"/>
    <n v="390"/>
    <n v="226"/>
    <n v="90"/>
    <n v="33"/>
    <n v="2477"/>
    <n v="1026"/>
    <n v="0"/>
    <n v="35"/>
    <n v="552"/>
    <n v="194"/>
    <n v="1563"/>
  </r>
  <r>
    <x v="5"/>
    <x v="34"/>
    <x v="221"/>
    <x v="0"/>
    <n v="146"/>
    <n v="5"/>
    <n v="4"/>
    <n v="1"/>
    <n v="0"/>
    <n v="84"/>
    <n v="14"/>
    <n v="4"/>
    <n v="4"/>
    <n v="6"/>
    <n v="1"/>
    <n v="0"/>
    <n v="1"/>
    <n v="424"/>
    <n v="296"/>
    <n v="26"/>
    <n v="7"/>
    <n v="4"/>
    <n v="1833"/>
    <n v="914"/>
    <n v="150"/>
    <n v="123"/>
    <n v="30"/>
    <n v="796"/>
    <n v="418"/>
    <n v="115"/>
    <n v="37"/>
    <n v="27"/>
    <n v="278"/>
    <n v="108"/>
    <n v="16"/>
    <n v="37"/>
    <n v="8"/>
    <n v="38"/>
    <n v="20"/>
    <n v="2"/>
    <n v="0"/>
    <n v="0"/>
    <n v="0"/>
    <n v="0"/>
    <n v="0"/>
    <n v="0"/>
    <n v="0"/>
    <n v="0"/>
    <n v="0"/>
    <n v="0"/>
    <n v="0"/>
    <n v="0"/>
    <n v="0"/>
    <n v="0"/>
    <n v="0"/>
    <n v="0"/>
    <n v="0"/>
    <n v="0"/>
    <n v="5"/>
    <n v="1"/>
    <n v="122"/>
    <n v="5"/>
    <n v="376"/>
    <n v="1433"/>
    <n v="591"/>
    <n v="194"/>
    <n v="33"/>
    <n v="10350"/>
    <n v="2613"/>
    <n v="0"/>
    <n v="228"/>
    <n v="3103"/>
    <n v="1291"/>
    <n v="5123"/>
  </r>
  <r>
    <x v="5"/>
    <x v="34"/>
    <x v="221"/>
    <x v="1"/>
    <n v="144"/>
    <n v="5"/>
    <n v="4"/>
    <n v="1"/>
    <n v="0"/>
    <n v="84"/>
    <n v="13"/>
    <n v="5"/>
    <n v="4"/>
    <n v="6"/>
    <n v="1"/>
    <n v="0"/>
    <n v="1"/>
    <n v="424"/>
    <n v="298"/>
    <n v="26"/>
    <n v="7"/>
    <n v="3"/>
    <n v="1834"/>
    <n v="923"/>
    <n v="150"/>
    <n v="124"/>
    <n v="30"/>
    <n v="800"/>
    <n v="424"/>
    <n v="115"/>
    <n v="37"/>
    <n v="27"/>
    <n v="279"/>
    <n v="108"/>
    <n v="16"/>
    <n v="37"/>
    <n v="8"/>
    <n v="39"/>
    <n v="23"/>
    <n v="2"/>
    <n v="0"/>
    <n v="0"/>
    <n v="0"/>
    <n v="0"/>
    <n v="0"/>
    <n v="0"/>
    <n v="0"/>
    <n v="0"/>
    <n v="0"/>
    <n v="0"/>
    <n v="0"/>
    <n v="0"/>
    <n v="0"/>
    <n v="0"/>
    <n v="0"/>
    <n v="0"/>
    <n v="0"/>
    <n v="0"/>
    <n v="5"/>
    <n v="1"/>
    <n v="121"/>
    <n v="5"/>
    <n v="378"/>
    <n v="1434"/>
    <n v="594"/>
    <n v="195"/>
    <n v="34"/>
    <n v="10376"/>
    <n v="2680"/>
    <n v="0"/>
    <n v="229"/>
    <n v="3091"/>
    <n v="1314"/>
    <n v="5146"/>
  </r>
  <r>
    <x v="5"/>
    <x v="34"/>
    <x v="221"/>
    <x v="2"/>
    <n v="144"/>
    <n v="5"/>
    <n v="4"/>
    <n v="1"/>
    <n v="1"/>
    <n v="86"/>
    <n v="14"/>
    <n v="4"/>
    <n v="4"/>
    <n v="6"/>
    <n v="1"/>
    <n v="0"/>
    <n v="1"/>
    <n v="424"/>
    <n v="300"/>
    <n v="26"/>
    <n v="7"/>
    <n v="4"/>
    <n v="1830"/>
    <n v="930"/>
    <n v="150"/>
    <n v="124"/>
    <n v="29"/>
    <n v="798"/>
    <n v="428"/>
    <n v="115"/>
    <n v="36"/>
    <n v="28"/>
    <n v="277"/>
    <n v="107"/>
    <n v="15"/>
    <n v="37"/>
    <n v="8"/>
    <n v="39"/>
    <n v="23"/>
    <n v="2"/>
    <n v="0"/>
    <n v="0"/>
    <n v="0"/>
    <n v="0"/>
    <n v="0"/>
    <n v="0"/>
    <n v="0"/>
    <n v="0"/>
    <n v="0"/>
    <n v="0"/>
    <n v="0"/>
    <n v="0"/>
    <n v="0"/>
    <n v="0"/>
    <n v="0"/>
    <n v="0"/>
    <n v="0"/>
    <n v="0"/>
    <n v="5"/>
    <n v="1"/>
    <n v="122"/>
    <n v="5"/>
    <n v="378"/>
    <n v="1434"/>
    <n v="594"/>
    <n v="195"/>
    <n v="34"/>
    <n v="10359"/>
    <n v="2735"/>
    <n v="0"/>
    <n v="228"/>
    <n v="3073"/>
    <n v="1310"/>
    <n v="5156"/>
  </r>
  <r>
    <x v="5"/>
    <x v="39"/>
    <x v="222"/>
    <x v="0"/>
    <n v="171"/>
    <n v="11"/>
    <n v="6"/>
    <n v="0"/>
    <n v="0"/>
    <n v="74"/>
    <n v="13"/>
    <n v="13"/>
    <n v="8"/>
    <n v="4"/>
    <n v="0"/>
    <n v="0"/>
    <n v="0"/>
    <n v="257"/>
    <n v="159"/>
    <n v="16"/>
    <n v="12"/>
    <n v="2"/>
    <n v="1946"/>
    <n v="555"/>
    <n v="107"/>
    <n v="239"/>
    <n v="37"/>
    <n v="764"/>
    <n v="252"/>
    <n v="15"/>
    <n v="112"/>
    <n v="53"/>
    <n v="360"/>
    <n v="57"/>
    <n v="16"/>
    <n v="59"/>
    <n v="4"/>
    <n v="61"/>
    <n v="23"/>
    <n v="8"/>
    <n v="3"/>
    <n v="0"/>
    <n v="0"/>
    <n v="2"/>
    <n v="1"/>
    <n v="0"/>
    <n v="0"/>
    <n v="0"/>
    <n v="0"/>
    <n v="0"/>
    <n v="0"/>
    <n v="0"/>
    <n v="0"/>
    <n v="0"/>
    <n v="0"/>
    <n v="0"/>
    <n v="0"/>
    <n v="0"/>
    <n v="8"/>
    <n v="0"/>
    <n v="128"/>
    <n v="4"/>
    <n v="224"/>
    <n v="1430"/>
    <n v="564"/>
    <n v="258"/>
    <n v="46"/>
    <n v="9592"/>
    <n v="866"/>
    <n v="0"/>
    <n v="141"/>
    <n v="2522"/>
    <n v="649"/>
    <n v="5849"/>
  </r>
  <r>
    <x v="5"/>
    <x v="39"/>
    <x v="222"/>
    <x v="1"/>
    <n v="172"/>
    <n v="11"/>
    <n v="6"/>
    <n v="0"/>
    <n v="0"/>
    <n v="74"/>
    <n v="13"/>
    <n v="15"/>
    <n v="6"/>
    <n v="4"/>
    <n v="0"/>
    <n v="0"/>
    <n v="0"/>
    <n v="257"/>
    <n v="159"/>
    <n v="16"/>
    <n v="12"/>
    <n v="2"/>
    <n v="1960"/>
    <n v="558"/>
    <n v="108"/>
    <n v="240"/>
    <n v="38"/>
    <n v="766"/>
    <n v="253"/>
    <n v="15"/>
    <n v="113"/>
    <n v="53"/>
    <n v="362"/>
    <n v="57"/>
    <n v="16"/>
    <n v="60"/>
    <n v="5"/>
    <n v="61"/>
    <n v="23"/>
    <n v="8"/>
    <n v="3"/>
    <n v="0"/>
    <n v="0"/>
    <n v="2"/>
    <n v="1"/>
    <n v="0"/>
    <n v="0"/>
    <n v="0"/>
    <n v="0"/>
    <n v="0"/>
    <n v="0"/>
    <n v="0"/>
    <n v="0"/>
    <n v="0"/>
    <n v="0"/>
    <n v="0"/>
    <n v="0"/>
    <n v="0"/>
    <n v="8"/>
    <n v="0"/>
    <n v="129"/>
    <n v="4"/>
    <n v="224"/>
    <n v="1440"/>
    <n v="565"/>
    <n v="259"/>
    <n v="46"/>
    <n v="9641"/>
    <n v="879"/>
    <n v="0"/>
    <n v="141"/>
    <n v="2525"/>
    <n v="683"/>
    <n v="5860"/>
  </r>
  <r>
    <x v="5"/>
    <x v="39"/>
    <x v="222"/>
    <x v="2"/>
    <n v="172"/>
    <n v="11"/>
    <n v="6"/>
    <n v="0"/>
    <n v="0"/>
    <n v="73"/>
    <n v="13"/>
    <n v="15"/>
    <n v="7"/>
    <n v="4"/>
    <n v="0"/>
    <n v="0"/>
    <n v="0"/>
    <n v="258"/>
    <n v="160"/>
    <n v="16"/>
    <n v="12"/>
    <n v="2"/>
    <n v="1959"/>
    <n v="558"/>
    <n v="109"/>
    <n v="238"/>
    <n v="39"/>
    <n v="766"/>
    <n v="252"/>
    <n v="15"/>
    <n v="111"/>
    <n v="56"/>
    <n v="362"/>
    <n v="65"/>
    <n v="16"/>
    <n v="60"/>
    <n v="4"/>
    <n v="62"/>
    <n v="23"/>
    <n v="8"/>
    <n v="3"/>
    <n v="0"/>
    <n v="0"/>
    <n v="2"/>
    <n v="1"/>
    <n v="0"/>
    <n v="0"/>
    <n v="0"/>
    <n v="0"/>
    <n v="0"/>
    <n v="0"/>
    <n v="0"/>
    <n v="0"/>
    <n v="0"/>
    <n v="0"/>
    <n v="0"/>
    <n v="0"/>
    <n v="0"/>
    <n v="8"/>
    <n v="0"/>
    <n v="128"/>
    <n v="4"/>
    <n v="225"/>
    <n v="1440"/>
    <n v="564"/>
    <n v="260"/>
    <n v="47"/>
    <n v="9618"/>
    <n v="885"/>
    <n v="0"/>
    <n v="141"/>
    <n v="2513"/>
    <n v="703"/>
    <n v="5830"/>
  </r>
  <r>
    <x v="5"/>
    <x v="37"/>
    <x v="223"/>
    <x v="0"/>
    <n v="31"/>
    <n v="0"/>
    <n v="0"/>
    <n v="0"/>
    <n v="0"/>
    <n v="26"/>
    <n v="0"/>
    <n v="0"/>
    <n v="0"/>
    <n v="0"/>
    <n v="0"/>
    <n v="0"/>
    <n v="0"/>
    <n v="128"/>
    <n v="112"/>
    <n v="1"/>
    <n v="4"/>
    <n v="0"/>
    <n v="257"/>
    <n v="196"/>
    <n v="2"/>
    <n v="19"/>
    <n v="8"/>
    <n v="296"/>
    <n v="205"/>
    <n v="1"/>
    <n v="34"/>
    <n v="23"/>
    <n v="49"/>
    <n v="32"/>
    <n v="0"/>
    <n v="6"/>
    <n v="3"/>
    <n v="10"/>
    <n v="10"/>
    <n v="0"/>
    <n v="0"/>
    <n v="0"/>
    <n v="0"/>
    <n v="0"/>
    <n v="0"/>
    <n v="0"/>
    <n v="0"/>
    <n v="0"/>
    <n v="0"/>
    <n v="0"/>
    <n v="0"/>
    <n v="0"/>
    <n v="0"/>
    <n v="0"/>
    <n v="0"/>
    <n v="0"/>
    <n v="0"/>
    <n v="0"/>
    <n v="0"/>
    <n v="0"/>
    <n v="29"/>
    <n v="0"/>
    <n v="122"/>
    <n v="223"/>
    <n v="233"/>
    <n v="40"/>
    <n v="10"/>
    <n v="1504"/>
    <n v="777"/>
    <n v="0"/>
    <n v="3"/>
    <n v="313"/>
    <n v="117"/>
    <n v="1025"/>
  </r>
  <r>
    <x v="5"/>
    <x v="37"/>
    <x v="223"/>
    <x v="1"/>
    <n v="31"/>
    <n v="0"/>
    <n v="0"/>
    <n v="0"/>
    <n v="0"/>
    <n v="26"/>
    <n v="0"/>
    <n v="0"/>
    <n v="0"/>
    <n v="0"/>
    <n v="0"/>
    <n v="0"/>
    <n v="0"/>
    <n v="128"/>
    <n v="112"/>
    <n v="1"/>
    <n v="4"/>
    <n v="0"/>
    <n v="258"/>
    <n v="197"/>
    <n v="2"/>
    <n v="19"/>
    <n v="8"/>
    <n v="295"/>
    <n v="204"/>
    <n v="1"/>
    <n v="34"/>
    <n v="23"/>
    <n v="49"/>
    <n v="31"/>
    <n v="0"/>
    <n v="6"/>
    <n v="3"/>
    <n v="10"/>
    <n v="10"/>
    <n v="0"/>
    <n v="0"/>
    <n v="0"/>
    <n v="0"/>
    <n v="0"/>
    <n v="0"/>
    <n v="0"/>
    <n v="0"/>
    <n v="0"/>
    <n v="0"/>
    <n v="0"/>
    <n v="0"/>
    <n v="0"/>
    <n v="0"/>
    <n v="0"/>
    <n v="0"/>
    <n v="0"/>
    <n v="0"/>
    <n v="0"/>
    <n v="0"/>
    <n v="0"/>
    <n v="29"/>
    <n v="0"/>
    <n v="122"/>
    <n v="224"/>
    <n v="232"/>
    <n v="40"/>
    <n v="10"/>
    <n v="1499"/>
    <n v="776"/>
    <n v="0"/>
    <n v="3"/>
    <n v="311"/>
    <n v="118"/>
    <n v="1021"/>
  </r>
  <r>
    <x v="5"/>
    <x v="37"/>
    <x v="223"/>
    <x v="2"/>
    <n v="31"/>
    <n v="0"/>
    <n v="0"/>
    <n v="0"/>
    <n v="0"/>
    <n v="26"/>
    <n v="0"/>
    <n v="0"/>
    <n v="0"/>
    <n v="1"/>
    <n v="1"/>
    <n v="0"/>
    <n v="0"/>
    <n v="128"/>
    <n v="112"/>
    <n v="1"/>
    <n v="4"/>
    <n v="0"/>
    <n v="258"/>
    <n v="197"/>
    <n v="2"/>
    <n v="19"/>
    <n v="8"/>
    <n v="295"/>
    <n v="206"/>
    <n v="1"/>
    <n v="33"/>
    <n v="23"/>
    <n v="49"/>
    <n v="32"/>
    <n v="0"/>
    <n v="6"/>
    <n v="3"/>
    <n v="10"/>
    <n v="10"/>
    <n v="0"/>
    <n v="0"/>
    <n v="0"/>
    <n v="0"/>
    <n v="0"/>
    <n v="0"/>
    <n v="0"/>
    <n v="0"/>
    <n v="0"/>
    <n v="0"/>
    <n v="0"/>
    <n v="0"/>
    <n v="0"/>
    <n v="0"/>
    <n v="0"/>
    <n v="0"/>
    <n v="0"/>
    <n v="0"/>
    <n v="0"/>
    <n v="0"/>
    <n v="0"/>
    <n v="29"/>
    <n v="1"/>
    <n v="122"/>
    <n v="224"/>
    <n v="233"/>
    <n v="40"/>
    <n v="10"/>
    <n v="1492"/>
    <n v="780"/>
    <n v="0"/>
    <n v="3"/>
    <n v="309"/>
    <n v="117"/>
    <n v="1019"/>
  </r>
  <r>
    <x v="5"/>
    <x v="39"/>
    <x v="224"/>
    <x v="0"/>
    <n v="191"/>
    <n v="7"/>
    <n v="6"/>
    <n v="1"/>
    <n v="1"/>
    <n v="113"/>
    <n v="2"/>
    <n v="17"/>
    <n v="2"/>
    <n v="17"/>
    <n v="13"/>
    <n v="0"/>
    <n v="0"/>
    <n v="321"/>
    <n v="208"/>
    <n v="22"/>
    <n v="7"/>
    <n v="10"/>
    <n v="2340"/>
    <n v="1166"/>
    <n v="28"/>
    <n v="287"/>
    <n v="35"/>
    <n v="795"/>
    <n v="426"/>
    <n v="0"/>
    <n v="124"/>
    <n v="38"/>
    <n v="437"/>
    <n v="196"/>
    <n v="1"/>
    <n v="70"/>
    <n v="6"/>
    <n v="81"/>
    <n v="45"/>
    <n v="10"/>
    <n v="3"/>
    <n v="0"/>
    <n v="0"/>
    <n v="0"/>
    <n v="0"/>
    <n v="0"/>
    <n v="0"/>
    <n v="0"/>
    <n v="0"/>
    <n v="0"/>
    <n v="0"/>
    <n v="0"/>
    <n v="0"/>
    <n v="0"/>
    <n v="0"/>
    <n v="0"/>
    <n v="0"/>
    <n v="0"/>
    <n v="7"/>
    <n v="1"/>
    <n v="163"/>
    <n v="17"/>
    <n v="270"/>
    <n v="1864"/>
    <n v="617"/>
    <n v="334"/>
    <n v="65"/>
    <n v="9738"/>
    <n v="3484"/>
    <n v="0"/>
    <n v="21"/>
    <n v="2280"/>
    <n v="675"/>
    <n v="6250"/>
  </r>
  <r>
    <x v="5"/>
    <x v="39"/>
    <x v="224"/>
    <x v="1"/>
    <n v="191"/>
    <n v="7"/>
    <n v="6"/>
    <n v="1"/>
    <n v="1"/>
    <n v="113"/>
    <n v="2"/>
    <n v="17"/>
    <n v="2"/>
    <n v="17"/>
    <n v="13"/>
    <n v="0"/>
    <n v="0"/>
    <n v="322"/>
    <n v="211"/>
    <n v="21"/>
    <n v="7"/>
    <n v="10"/>
    <n v="2345"/>
    <n v="1178"/>
    <n v="30"/>
    <n v="287"/>
    <n v="37"/>
    <n v="799"/>
    <n v="428"/>
    <n v="0"/>
    <n v="123"/>
    <n v="42"/>
    <n v="440"/>
    <n v="199"/>
    <n v="1"/>
    <n v="70"/>
    <n v="6"/>
    <n v="81"/>
    <n v="45"/>
    <n v="10"/>
    <n v="3"/>
    <n v="0"/>
    <n v="0"/>
    <n v="0"/>
    <n v="0"/>
    <n v="0"/>
    <n v="0"/>
    <n v="0"/>
    <n v="0"/>
    <n v="0"/>
    <n v="0"/>
    <n v="0"/>
    <n v="0"/>
    <n v="0"/>
    <n v="0"/>
    <n v="0"/>
    <n v="0"/>
    <n v="0"/>
    <n v="7"/>
    <n v="1"/>
    <n v="163"/>
    <n v="17"/>
    <n v="272"/>
    <n v="1870"/>
    <n v="617"/>
    <n v="336"/>
    <n v="65"/>
    <n v="9751"/>
    <n v="3560"/>
    <n v="0"/>
    <n v="21"/>
    <n v="2266"/>
    <n v="694"/>
    <n v="6265"/>
  </r>
  <r>
    <x v="5"/>
    <x v="39"/>
    <x v="224"/>
    <x v="2"/>
    <n v="192"/>
    <n v="7"/>
    <n v="6"/>
    <n v="1"/>
    <n v="1"/>
    <n v="114"/>
    <n v="2"/>
    <n v="17"/>
    <n v="2"/>
    <n v="17"/>
    <n v="13"/>
    <n v="0"/>
    <n v="0"/>
    <n v="323"/>
    <n v="214"/>
    <n v="21"/>
    <n v="7"/>
    <n v="10"/>
    <n v="2349"/>
    <n v="1192"/>
    <n v="30"/>
    <n v="287"/>
    <n v="37"/>
    <n v="802"/>
    <n v="433"/>
    <n v="0"/>
    <n v="123"/>
    <n v="42"/>
    <n v="444"/>
    <n v="203"/>
    <n v="1"/>
    <n v="71"/>
    <n v="6"/>
    <n v="82"/>
    <n v="46"/>
    <n v="10"/>
    <n v="3"/>
    <n v="0"/>
    <n v="0"/>
    <n v="0"/>
    <n v="0"/>
    <n v="0"/>
    <n v="0"/>
    <n v="0"/>
    <n v="0"/>
    <n v="0"/>
    <n v="0"/>
    <n v="0"/>
    <n v="0"/>
    <n v="0"/>
    <n v="0"/>
    <n v="0"/>
    <n v="0"/>
    <n v="0"/>
    <n v="7"/>
    <n v="1"/>
    <n v="164"/>
    <n v="17"/>
    <n v="273"/>
    <n v="1884"/>
    <n v="620"/>
    <n v="341"/>
    <n v="66"/>
    <n v="9781"/>
    <n v="3616"/>
    <n v="0"/>
    <n v="21"/>
    <n v="2267"/>
    <n v="704"/>
    <n v="6287"/>
  </r>
  <r>
    <x v="5"/>
    <x v="38"/>
    <x v="225"/>
    <x v="0"/>
    <n v="219"/>
    <n v="11"/>
    <n v="10"/>
    <n v="1"/>
    <n v="1"/>
    <n v="146"/>
    <n v="4"/>
    <n v="20"/>
    <n v="1"/>
    <n v="16"/>
    <n v="15"/>
    <n v="0"/>
    <n v="0"/>
    <n v="621"/>
    <n v="490"/>
    <n v="58"/>
    <n v="2"/>
    <n v="2"/>
    <n v="2147"/>
    <n v="1158"/>
    <n v="61"/>
    <n v="287"/>
    <n v="20"/>
    <n v="1319"/>
    <n v="839"/>
    <n v="12"/>
    <n v="160"/>
    <n v="64"/>
    <n v="373"/>
    <n v="147"/>
    <n v="9"/>
    <n v="80"/>
    <n v="9"/>
    <n v="131"/>
    <n v="90"/>
    <n v="11"/>
    <n v="2"/>
    <n v="0"/>
    <n v="0"/>
    <n v="0"/>
    <n v="0"/>
    <n v="0"/>
    <n v="0"/>
    <n v="0"/>
    <n v="0"/>
    <n v="0"/>
    <n v="0"/>
    <n v="0"/>
    <n v="0"/>
    <n v="0"/>
    <n v="0"/>
    <n v="0"/>
    <n v="0"/>
    <n v="0"/>
    <n v="11"/>
    <n v="1"/>
    <n v="187"/>
    <n v="16"/>
    <n v="549"/>
    <n v="1687"/>
    <n v="1052"/>
    <n v="255"/>
    <n v="115"/>
    <n v="7564"/>
    <n v="2809"/>
    <n v="0"/>
    <n v="106"/>
    <n v="1751"/>
    <n v="577"/>
    <n v="4746"/>
  </r>
  <r>
    <x v="5"/>
    <x v="38"/>
    <x v="225"/>
    <x v="1"/>
    <n v="220"/>
    <n v="12"/>
    <n v="10"/>
    <n v="1"/>
    <n v="1"/>
    <n v="148"/>
    <n v="4"/>
    <n v="20"/>
    <n v="2"/>
    <n v="17"/>
    <n v="16"/>
    <n v="0"/>
    <n v="0"/>
    <n v="622"/>
    <n v="490"/>
    <n v="58"/>
    <n v="3"/>
    <n v="2"/>
    <n v="2146"/>
    <n v="1167"/>
    <n v="61"/>
    <n v="285"/>
    <n v="20"/>
    <n v="1324"/>
    <n v="846"/>
    <n v="12"/>
    <n v="162"/>
    <n v="65"/>
    <n v="371"/>
    <n v="151"/>
    <n v="10"/>
    <n v="79"/>
    <n v="9"/>
    <n v="131"/>
    <n v="93"/>
    <n v="11"/>
    <n v="2"/>
    <n v="0"/>
    <n v="0"/>
    <n v="0"/>
    <n v="1"/>
    <n v="0"/>
    <n v="0"/>
    <n v="0"/>
    <n v="0"/>
    <n v="0"/>
    <n v="0"/>
    <n v="0"/>
    <n v="0"/>
    <n v="0"/>
    <n v="0"/>
    <n v="0"/>
    <n v="0"/>
    <n v="0"/>
    <n v="11"/>
    <n v="1"/>
    <n v="187"/>
    <n v="17"/>
    <n v="549"/>
    <n v="1691"/>
    <n v="1053"/>
    <n v="256"/>
    <n v="115"/>
    <n v="7575"/>
    <n v="2868"/>
    <n v="0"/>
    <n v="106"/>
    <n v="1747"/>
    <n v="586"/>
    <n v="4762"/>
  </r>
  <r>
    <x v="5"/>
    <x v="38"/>
    <x v="225"/>
    <x v="2"/>
    <n v="220"/>
    <n v="12"/>
    <n v="10"/>
    <n v="1"/>
    <n v="1"/>
    <n v="151"/>
    <n v="4"/>
    <n v="20"/>
    <n v="2"/>
    <n v="18"/>
    <n v="16"/>
    <n v="1"/>
    <n v="0"/>
    <n v="621"/>
    <n v="491"/>
    <n v="57"/>
    <n v="3"/>
    <n v="2"/>
    <n v="2155"/>
    <n v="1182"/>
    <n v="70"/>
    <n v="279"/>
    <n v="20"/>
    <n v="1321"/>
    <n v="847"/>
    <n v="12"/>
    <n v="161"/>
    <n v="66"/>
    <n v="372"/>
    <n v="153"/>
    <n v="10"/>
    <n v="79"/>
    <n v="9"/>
    <n v="135"/>
    <n v="96"/>
    <n v="12"/>
    <n v="2"/>
    <n v="0"/>
    <n v="0"/>
    <n v="0"/>
    <n v="1"/>
    <n v="0"/>
    <n v="0"/>
    <n v="0"/>
    <n v="0"/>
    <n v="0"/>
    <n v="0"/>
    <n v="0"/>
    <n v="0"/>
    <n v="0"/>
    <n v="0"/>
    <n v="0"/>
    <n v="0"/>
    <n v="0"/>
    <n v="11"/>
    <n v="1"/>
    <n v="187"/>
    <n v="17"/>
    <n v="549"/>
    <n v="1701"/>
    <n v="1050"/>
    <n v="257"/>
    <n v="118"/>
    <n v="7589"/>
    <n v="2900"/>
    <n v="0"/>
    <n v="107"/>
    <n v="1745"/>
    <n v="591"/>
    <n v="4776"/>
  </r>
  <r>
    <x v="5"/>
    <x v="39"/>
    <x v="226"/>
    <x v="0"/>
    <n v="53"/>
    <n v="2"/>
    <n v="2"/>
    <n v="0"/>
    <n v="0"/>
    <n v="32"/>
    <n v="0"/>
    <n v="4"/>
    <n v="4"/>
    <n v="0"/>
    <n v="0"/>
    <n v="0"/>
    <n v="0"/>
    <n v="97"/>
    <n v="65"/>
    <n v="13"/>
    <n v="3"/>
    <n v="1"/>
    <n v="624"/>
    <n v="333"/>
    <n v="13"/>
    <n v="95"/>
    <n v="7"/>
    <n v="287"/>
    <n v="137"/>
    <n v="3"/>
    <n v="62"/>
    <n v="17"/>
    <n v="135"/>
    <n v="50"/>
    <n v="0"/>
    <n v="26"/>
    <n v="1"/>
    <n v="25"/>
    <n v="18"/>
    <n v="2"/>
    <n v="1"/>
    <n v="0"/>
    <n v="0"/>
    <n v="0"/>
    <n v="0"/>
    <n v="0"/>
    <n v="0"/>
    <n v="0"/>
    <n v="0"/>
    <n v="0"/>
    <n v="0"/>
    <n v="0"/>
    <n v="0"/>
    <n v="0"/>
    <n v="0"/>
    <n v="0"/>
    <n v="0"/>
    <n v="0"/>
    <n v="2"/>
    <n v="0"/>
    <n v="43"/>
    <n v="0"/>
    <n v="79"/>
    <n v="484"/>
    <n v="200"/>
    <n v="94"/>
    <n v="21"/>
    <n v="2575"/>
    <n v="722"/>
    <n v="0"/>
    <n v="14"/>
    <n v="824"/>
    <n v="216"/>
    <n v="1376"/>
  </r>
  <r>
    <x v="5"/>
    <x v="39"/>
    <x v="226"/>
    <x v="1"/>
    <n v="53"/>
    <n v="2"/>
    <n v="2"/>
    <n v="0"/>
    <n v="0"/>
    <n v="33"/>
    <n v="0"/>
    <n v="4"/>
    <n v="4"/>
    <n v="0"/>
    <n v="0"/>
    <n v="0"/>
    <n v="0"/>
    <n v="97"/>
    <n v="66"/>
    <n v="13"/>
    <n v="3"/>
    <n v="1"/>
    <n v="625"/>
    <n v="337"/>
    <n v="14"/>
    <n v="95"/>
    <n v="7"/>
    <n v="287"/>
    <n v="138"/>
    <n v="3"/>
    <n v="62"/>
    <n v="17"/>
    <n v="135"/>
    <n v="52"/>
    <n v="0"/>
    <n v="27"/>
    <n v="0"/>
    <n v="25"/>
    <n v="18"/>
    <n v="2"/>
    <n v="1"/>
    <n v="0"/>
    <n v="0"/>
    <n v="0"/>
    <n v="0"/>
    <n v="0"/>
    <n v="0"/>
    <n v="0"/>
    <n v="0"/>
    <n v="0"/>
    <n v="0"/>
    <n v="0"/>
    <n v="0"/>
    <n v="0"/>
    <n v="0"/>
    <n v="0"/>
    <n v="0"/>
    <n v="0"/>
    <n v="2"/>
    <n v="0"/>
    <n v="43"/>
    <n v="0"/>
    <n v="79"/>
    <n v="485"/>
    <n v="201"/>
    <n v="95"/>
    <n v="21"/>
    <n v="2580"/>
    <n v="732"/>
    <n v="0"/>
    <n v="15"/>
    <n v="829"/>
    <n v="217"/>
    <n v="1379"/>
  </r>
  <r>
    <x v="5"/>
    <x v="39"/>
    <x v="226"/>
    <x v="2"/>
    <n v="53"/>
    <n v="2"/>
    <n v="2"/>
    <n v="0"/>
    <n v="0"/>
    <n v="33"/>
    <n v="0"/>
    <n v="4"/>
    <n v="4"/>
    <n v="0"/>
    <n v="0"/>
    <n v="0"/>
    <n v="0"/>
    <n v="97"/>
    <n v="67"/>
    <n v="13"/>
    <n v="3"/>
    <n v="1"/>
    <n v="627"/>
    <n v="342"/>
    <n v="14"/>
    <n v="95"/>
    <n v="7"/>
    <n v="287"/>
    <n v="138"/>
    <n v="3"/>
    <n v="61"/>
    <n v="17"/>
    <n v="134"/>
    <n v="53"/>
    <n v="0"/>
    <n v="27"/>
    <n v="0"/>
    <n v="25"/>
    <n v="18"/>
    <n v="2"/>
    <n v="1"/>
    <n v="0"/>
    <n v="0"/>
    <n v="0"/>
    <n v="0"/>
    <n v="0"/>
    <n v="0"/>
    <n v="0"/>
    <n v="0"/>
    <n v="0"/>
    <n v="0"/>
    <n v="0"/>
    <n v="0"/>
    <n v="0"/>
    <n v="0"/>
    <n v="0"/>
    <n v="0"/>
    <n v="0"/>
    <n v="2"/>
    <n v="0"/>
    <n v="43"/>
    <n v="0"/>
    <n v="79"/>
    <n v="488"/>
    <n v="201"/>
    <n v="94"/>
    <n v="21"/>
    <n v="2579"/>
    <n v="742"/>
    <n v="0"/>
    <n v="15"/>
    <n v="823"/>
    <n v="217"/>
    <n v="1382"/>
  </r>
  <r>
    <x v="5"/>
    <x v="39"/>
    <x v="226"/>
    <x v="2"/>
    <m/>
    <m/>
    <m/>
    <m/>
    <m/>
    <m/>
    <m/>
    <m/>
    <m/>
    <m/>
    <m/>
    <m/>
    <m/>
    <m/>
    <m/>
    <m/>
    <m/>
    <m/>
    <n v="1"/>
    <m/>
    <m/>
    <m/>
    <n v="1"/>
    <m/>
    <m/>
    <m/>
    <m/>
    <m/>
    <m/>
    <m/>
    <m/>
    <m/>
    <m/>
    <m/>
    <m/>
    <m/>
    <m/>
    <m/>
    <m/>
    <m/>
    <m/>
    <m/>
    <m/>
    <m/>
    <m/>
    <m/>
    <m/>
    <m/>
    <m/>
    <m/>
    <m/>
    <m/>
    <m/>
    <m/>
    <m/>
    <m/>
    <m/>
    <m/>
    <m/>
    <m/>
    <m/>
    <m/>
    <m/>
    <m/>
    <m/>
    <m/>
    <m/>
    <m/>
    <m/>
    <m/>
  </r>
  <r>
    <x v="5"/>
    <x v="36"/>
    <x v="227"/>
    <x v="0"/>
    <n v="86"/>
    <n v="0"/>
    <n v="0"/>
    <n v="0"/>
    <n v="0"/>
    <n v="46"/>
    <n v="9"/>
    <n v="3"/>
    <n v="0"/>
    <n v="0"/>
    <n v="0"/>
    <n v="0"/>
    <n v="0"/>
    <n v="180"/>
    <n v="123"/>
    <n v="25"/>
    <n v="0"/>
    <n v="3"/>
    <n v="867"/>
    <n v="456"/>
    <n v="67"/>
    <n v="63"/>
    <n v="7"/>
    <n v="458"/>
    <n v="245"/>
    <n v="70"/>
    <n v="42"/>
    <n v="5"/>
    <n v="200"/>
    <n v="99"/>
    <n v="3"/>
    <n v="24"/>
    <n v="2"/>
    <n v="25"/>
    <n v="14"/>
    <n v="3"/>
    <n v="0"/>
    <n v="0"/>
    <n v="0"/>
    <n v="0"/>
    <n v="0"/>
    <n v="0"/>
    <n v="0"/>
    <n v="0"/>
    <n v="0"/>
    <n v="0"/>
    <n v="0"/>
    <n v="0"/>
    <n v="0"/>
    <n v="0"/>
    <n v="0"/>
    <n v="0"/>
    <n v="0"/>
    <n v="0"/>
    <n v="0"/>
    <n v="0"/>
    <n v="73"/>
    <n v="0"/>
    <n v="145"/>
    <n v="686"/>
    <n v="326"/>
    <n v="160"/>
    <n v="20"/>
    <n v="6350"/>
    <n v="2383"/>
    <n v="0"/>
    <n v="126"/>
    <n v="1750"/>
    <n v="179"/>
    <n v="3970"/>
  </r>
  <r>
    <x v="5"/>
    <x v="36"/>
    <x v="227"/>
    <x v="1"/>
    <n v="86"/>
    <n v="0"/>
    <n v="0"/>
    <n v="0"/>
    <n v="0"/>
    <n v="46"/>
    <n v="9"/>
    <n v="3"/>
    <n v="0"/>
    <n v="0"/>
    <n v="0"/>
    <n v="0"/>
    <n v="0"/>
    <n v="182"/>
    <n v="126"/>
    <n v="26"/>
    <n v="0"/>
    <n v="3"/>
    <n v="874"/>
    <n v="461"/>
    <n v="66"/>
    <n v="64"/>
    <n v="8"/>
    <n v="462"/>
    <n v="246"/>
    <n v="70"/>
    <n v="43"/>
    <n v="5"/>
    <n v="204"/>
    <n v="102"/>
    <n v="4"/>
    <n v="24"/>
    <n v="2"/>
    <n v="27"/>
    <n v="14"/>
    <n v="3"/>
    <n v="1"/>
    <n v="0"/>
    <n v="0"/>
    <n v="0"/>
    <n v="0"/>
    <n v="0"/>
    <n v="0"/>
    <n v="0"/>
    <n v="0"/>
    <n v="0"/>
    <n v="0"/>
    <n v="0"/>
    <n v="0"/>
    <n v="0"/>
    <n v="0"/>
    <n v="0"/>
    <n v="0"/>
    <n v="0"/>
    <n v="0"/>
    <n v="0"/>
    <n v="73"/>
    <n v="0"/>
    <n v="147"/>
    <n v="691"/>
    <n v="328"/>
    <n v="162"/>
    <n v="20"/>
    <n v="6386"/>
    <n v="2444"/>
    <n v="0"/>
    <n v="126"/>
    <n v="1749"/>
    <n v="185"/>
    <n v="4003"/>
  </r>
  <r>
    <x v="5"/>
    <x v="36"/>
    <x v="227"/>
    <x v="2"/>
    <n v="87"/>
    <n v="0"/>
    <n v="0"/>
    <n v="0"/>
    <n v="0"/>
    <n v="47"/>
    <n v="9"/>
    <n v="3"/>
    <n v="0"/>
    <n v="0"/>
    <n v="0"/>
    <n v="0"/>
    <n v="0"/>
    <n v="181"/>
    <n v="125"/>
    <n v="26"/>
    <n v="0"/>
    <n v="3"/>
    <n v="874"/>
    <n v="467"/>
    <n v="67"/>
    <n v="64"/>
    <n v="9"/>
    <n v="463"/>
    <n v="249"/>
    <n v="69"/>
    <n v="44"/>
    <n v="3"/>
    <n v="200"/>
    <n v="101"/>
    <n v="4"/>
    <n v="23"/>
    <n v="2"/>
    <n v="29"/>
    <n v="16"/>
    <n v="3"/>
    <n v="1"/>
    <n v="0"/>
    <n v="0"/>
    <n v="0"/>
    <n v="0"/>
    <n v="0"/>
    <n v="0"/>
    <n v="0"/>
    <n v="0"/>
    <n v="0"/>
    <n v="0"/>
    <n v="0"/>
    <n v="0"/>
    <n v="0"/>
    <n v="0"/>
    <n v="0"/>
    <n v="0"/>
    <n v="0"/>
    <n v="0"/>
    <n v="0"/>
    <n v="74"/>
    <n v="0"/>
    <n v="146"/>
    <n v="691"/>
    <n v="331"/>
    <n v="159"/>
    <n v="22"/>
    <n v="6384"/>
    <n v="2495"/>
    <n v="0"/>
    <n v="124"/>
    <n v="1742"/>
    <n v="176"/>
    <n v="4015"/>
  </r>
  <r>
    <x v="5"/>
    <x v="36"/>
    <x v="228"/>
    <x v="0"/>
    <n v="177"/>
    <n v="4"/>
    <n v="2"/>
    <n v="0"/>
    <n v="0"/>
    <n v="105"/>
    <n v="12"/>
    <n v="15"/>
    <n v="5"/>
    <n v="8"/>
    <n v="7"/>
    <n v="0"/>
    <n v="0"/>
    <n v="520"/>
    <n v="419"/>
    <n v="23"/>
    <n v="5"/>
    <n v="8"/>
    <n v="1739"/>
    <n v="959"/>
    <n v="99"/>
    <n v="156"/>
    <n v="29"/>
    <n v="1014"/>
    <n v="623"/>
    <n v="45"/>
    <n v="81"/>
    <n v="40"/>
    <n v="348"/>
    <n v="131"/>
    <n v="14"/>
    <n v="51"/>
    <n v="9"/>
    <n v="83"/>
    <n v="53"/>
    <n v="7"/>
    <n v="0"/>
    <n v="2"/>
    <n v="0"/>
    <n v="0"/>
    <n v="0"/>
    <n v="0"/>
    <n v="0"/>
    <n v="0"/>
    <n v="0"/>
    <n v="0"/>
    <n v="0"/>
    <n v="0"/>
    <n v="0"/>
    <n v="0"/>
    <n v="0"/>
    <n v="0"/>
    <n v="0"/>
    <n v="0"/>
    <n v="4"/>
    <n v="0"/>
    <n v="137"/>
    <n v="8"/>
    <n v="473"/>
    <n v="1375"/>
    <n v="820"/>
    <n v="249"/>
    <n v="70"/>
    <n v="7816"/>
    <n v="2811"/>
    <n v="0"/>
    <n v="169"/>
    <n v="1865"/>
    <n v="565"/>
    <n v="4781"/>
  </r>
  <r>
    <x v="5"/>
    <x v="36"/>
    <x v="228"/>
    <x v="1"/>
    <n v="179"/>
    <n v="4"/>
    <n v="2"/>
    <n v="0"/>
    <n v="0"/>
    <n v="108"/>
    <n v="12"/>
    <n v="15"/>
    <n v="5"/>
    <n v="8"/>
    <n v="7"/>
    <n v="0"/>
    <n v="0"/>
    <n v="519"/>
    <n v="419"/>
    <n v="23"/>
    <n v="5"/>
    <n v="8"/>
    <n v="1735"/>
    <n v="958"/>
    <n v="98"/>
    <n v="155"/>
    <n v="28"/>
    <n v="1016"/>
    <n v="628"/>
    <n v="46"/>
    <n v="81"/>
    <n v="40"/>
    <n v="351"/>
    <n v="133"/>
    <n v="14"/>
    <n v="51"/>
    <n v="9"/>
    <n v="83"/>
    <n v="54"/>
    <n v="7"/>
    <n v="0"/>
    <n v="2"/>
    <n v="0"/>
    <n v="0"/>
    <n v="0"/>
    <n v="0"/>
    <n v="0"/>
    <n v="0"/>
    <n v="0"/>
    <n v="0"/>
    <n v="0"/>
    <n v="0"/>
    <n v="0"/>
    <n v="0"/>
    <n v="0"/>
    <n v="0"/>
    <n v="0"/>
    <n v="0"/>
    <n v="4"/>
    <n v="0"/>
    <n v="140"/>
    <n v="8"/>
    <n v="473"/>
    <n v="1373"/>
    <n v="821"/>
    <n v="253"/>
    <n v="70"/>
    <n v="7818"/>
    <n v="2866"/>
    <n v="0"/>
    <n v="170"/>
    <n v="1848"/>
    <n v="572"/>
    <n v="4787"/>
  </r>
  <r>
    <x v="5"/>
    <x v="36"/>
    <x v="228"/>
    <x v="2"/>
    <n v="179"/>
    <n v="4"/>
    <n v="2"/>
    <n v="0"/>
    <n v="0"/>
    <n v="108"/>
    <n v="12"/>
    <n v="15"/>
    <n v="5"/>
    <n v="8"/>
    <n v="7"/>
    <n v="0"/>
    <n v="0"/>
    <n v="520"/>
    <n v="420"/>
    <n v="23"/>
    <n v="5"/>
    <n v="8"/>
    <n v="1738"/>
    <n v="963"/>
    <n v="104"/>
    <n v="148"/>
    <n v="28"/>
    <n v="1017"/>
    <n v="631"/>
    <n v="46"/>
    <n v="81"/>
    <n v="41"/>
    <n v="351"/>
    <n v="133"/>
    <n v="14"/>
    <n v="51"/>
    <n v="10"/>
    <n v="82"/>
    <n v="53"/>
    <n v="7"/>
    <n v="0"/>
    <n v="2"/>
    <n v="0"/>
    <n v="0"/>
    <n v="0"/>
    <n v="0"/>
    <n v="0"/>
    <n v="0"/>
    <n v="0"/>
    <n v="0"/>
    <n v="0"/>
    <n v="0"/>
    <n v="0"/>
    <n v="0"/>
    <n v="0"/>
    <n v="0"/>
    <n v="0"/>
    <n v="0"/>
    <n v="4"/>
    <n v="0"/>
    <n v="140"/>
    <n v="8"/>
    <n v="474"/>
    <n v="1376"/>
    <n v="821"/>
    <n v="254"/>
    <n v="69"/>
    <n v="7808"/>
    <n v="2904"/>
    <n v="0"/>
    <n v="170"/>
    <n v="1830"/>
    <n v="572"/>
    <n v="4800"/>
  </r>
  <r>
    <x v="5"/>
    <x v="38"/>
    <x v="229"/>
    <x v="0"/>
    <n v="84"/>
    <n v="1"/>
    <n v="0"/>
    <n v="1"/>
    <n v="1"/>
    <n v="56"/>
    <n v="4"/>
    <n v="8"/>
    <n v="2"/>
    <n v="3"/>
    <n v="2"/>
    <n v="0"/>
    <n v="0"/>
    <n v="213"/>
    <n v="160"/>
    <n v="15"/>
    <n v="6"/>
    <n v="2"/>
    <n v="768"/>
    <n v="444"/>
    <n v="34"/>
    <n v="90"/>
    <n v="8"/>
    <n v="442"/>
    <n v="278"/>
    <n v="4"/>
    <n v="68"/>
    <n v="6"/>
    <n v="200"/>
    <n v="120"/>
    <n v="3"/>
    <n v="27"/>
    <n v="3"/>
    <n v="38"/>
    <n v="27"/>
    <n v="2"/>
    <n v="0"/>
    <n v="0"/>
    <n v="0"/>
    <n v="0"/>
    <n v="0"/>
    <n v="0"/>
    <n v="0"/>
    <n v="0"/>
    <n v="0"/>
    <n v="0"/>
    <n v="0"/>
    <n v="0"/>
    <n v="0"/>
    <n v="0"/>
    <n v="0"/>
    <n v="0"/>
    <n v="0"/>
    <n v="0"/>
    <n v="1"/>
    <n v="1"/>
    <n v="67"/>
    <n v="3"/>
    <n v="187"/>
    <n v="610"/>
    <n v="353"/>
    <n v="160"/>
    <n v="35"/>
    <n v="4238"/>
    <n v="2061"/>
    <n v="0"/>
    <n v="39"/>
    <n v="951"/>
    <n v="138"/>
    <n v="2941"/>
  </r>
  <r>
    <x v="5"/>
    <x v="38"/>
    <x v="229"/>
    <x v="1"/>
    <n v="83"/>
    <n v="1"/>
    <n v="0"/>
    <n v="1"/>
    <n v="1"/>
    <n v="56"/>
    <n v="4"/>
    <n v="7"/>
    <n v="2"/>
    <n v="3"/>
    <n v="2"/>
    <n v="0"/>
    <n v="0"/>
    <n v="210"/>
    <n v="158"/>
    <n v="15"/>
    <n v="6"/>
    <n v="2"/>
    <n v="762"/>
    <n v="444"/>
    <n v="34"/>
    <n v="90"/>
    <n v="8"/>
    <n v="440"/>
    <n v="279"/>
    <n v="4"/>
    <n v="67"/>
    <n v="6"/>
    <n v="196"/>
    <n v="117"/>
    <n v="3"/>
    <n v="27"/>
    <n v="3"/>
    <n v="37"/>
    <n v="27"/>
    <n v="2"/>
    <n v="0"/>
    <n v="0"/>
    <n v="0"/>
    <n v="0"/>
    <n v="0"/>
    <n v="0"/>
    <n v="0"/>
    <n v="0"/>
    <n v="0"/>
    <n v="0"/>
    <n v="0"/>
    <n v="0"/>
    <n v="0"/>
    <n v="0"/>
    <n v="0"/>
    <n v="0"/>
    <n v="0"/>
    <n v="0"/>
    <n v="1"/>
    <n v="1"/>
    <n v="67"/>
    <n v="3"/>
    <n v="184"/>
    <n v="604"/>
    <n v="352"/>
    <n v="155"/>
    <n v="35"/>
    <n v="4182"/>
    <n v="2057"/>
    <n v="0"/>
    <n v="39"/>
    <n v="939"/>
    <n v="137"/>
    <n v="2899"/>
  </r>
  <r>
    <x v="5"/>
    <x v="38"/>
    <x v="229"/>
    <x v="2"/>
    <n v="84"/>
    <n v="1"/>
    <n v="0"/>
    <n v="1"/>
    <n v="1"/>
    <n v="56"/>
    <n v="4"/>
    <n v="7"/>
    <n v="3"/>
    <n v="3"/>
    <n v="2"/>
    <n v="0"/>
    <n v="0"/>
    <n v="212"/>
    <n v="159"/>
    <n v="15"/>
    <n v="6"/>
    <n v="3"/>
    <n v="764"/>
    <n v="450"/>
    <n v="34"/>
    <n v="88"/>
    <n v="8"/>
    <n v="442"/>
    <n v="280"/>
    <n v="4"/>
    <n v="67"/>
    <n v="6"/>
    <n v="194"/>
    <n v="117"/>
    <n v="3"/>
    <n v="27"/>
    <n v="3"/>
    <n v="37"/>
    <n v="28"/>
    <n v="2"/>
    <n v="0"/>
    <n v="0"/>
    <n v="0"/>
    <n v="0"/>
    <n v="0"/>
    <n v="0"/>
    <n v="0"/>
    <n v="0"/>
    <n v="0"/>
    <n v="0"/>
    <n v="0"/>
    <n v="0"/>
    <n v="0"/>
    <n v="0"/>
    <n v="0"/>
    <n v="0"/>
    <n v="0"/>
    <n v="0"/>
    <n v="1"/>
    <n v="1"/>
    <n v="67"/>
    <n v="3"/>
    <n v="185"/>
    <n v="608"/>
    <n v="354"/>
    <n v="154"/>
    <n v="35"/>
    <n v="4163"/>
    <n v="2074"/>
    <n v="0"/>
    <n v="39"/>
    <n v="936"/>
    <n v="138"/>
    <n v="2886"/>
  </r>
  <r>
    <x v="5"/>
    <x v="37"/>
    <x v="230"/>
    <x v="0"/>
    <n v="162"/>
    <n v="2"/>
    <n v="2"/>
    <n v="0"/>
    <n v="0"/>
    <n v="126"/>
    <n v="3"/>
    <n v="8"/>
    <n v="3"/>
    <n v="0"/>
    <n v="0"/>
    <n v="0"/>
    <n v="0"/>
    <n v="470"/>
    <n v="383"/>
    <n v="39"/>
    <n v="6"/>
    <n v="4"/>
    <n v="1210"/>
    <n v="765"/>
    <n v="22"/>
    <n v="129"/>
    <n v="19"/>
    <n v="1295"/>
    <n v="844"/>
    <n v="9"/>
    <n v="192"/>
    <n v="74"/>
    <n v="282"/>
    <n v="148"/>
    <n v="3"/>
    <n v="41"/>
    <n v="2"/>
    <n v="38"/>
    <n v="30"/>
    <n v="2"/>
    <n v="1"/>
    <n v="0"/>
    <n v="0"/>
    <n v="0"/>
    <n v="0"/>
    <n v="0"/>
    <n v="0"/>
    <n v="0"/>
    <n v="0"/>
    <n v="0"/>
    <n v="0"/>
    <n v="0"/>
    <n v="0"/>
    <n v="0"/>
    <n v="0"/>
    <n v="0"/>
    <n v="0"/>
    <n v="0"/>
    <n v="2"/>
    <n v="0"/>
    <n v="141"/>
    <n v="0"/>
    <n v="417"/>
    <n v="996"/>
    <n v="987"/>
    <n v="213"/>
    <n v="34"/>
    <n v="8537"/>
    <n v="4021"/>
    <n v="0"/>
    <n v="67"/>
    <n v="1771"/>
    <n v="631"/>
    <n v="5738"/>
  </r>
  <r>
    <x v="5"/>
    <x v="37"/>
    <x v="230"/>
    <x v="1"/>
    <n v="160"/>
    <n v="2"/>
    <n v="2"/>
    <n v="0"/>
    <n v="0"/>
    <n v="126"/>
    <n v="3"/>
    <n v="8"/>
    <n v="3"/>
    <n v="0"/>
    <n v="0"/>
    <n v="0"/>
    <n v="0"/>
    <n v="467"/>
    <n v="384"/>
    <n v="38"/>
    <n v="6"/>
    <n v="4"/>
    <n v="1213"/>
    <n v="770"/>
    <n v="21"/>
    <n v="129"/>
    <n v="19"/>
    <n v="1298"/>
    <n v="847"/>
    <n v="9"/>
    <n v="191"/>
    <n v="74"/>
    <n v="283"/>
    <n v="152"/>
    <n v="3"/>
    <n v="41"/>
    <n v="2"/>
    <n v="36"/>
    <n v="29"/>
    <n v="1"/>
    <n v="1"/>
    <n v="0"/>
    <n v="0"/>
    <n v="0"/>
    <n v="0"/>
    <n v="0"/>
    <n v="0"/>
    <n v="0"/>
    <n v="0"/>
    <n v="0"/>
    <n v="0"/>
    <n v="0"/>
    <n v="0"/>
    <n v="0"/>
    <n v="0"/>
    <n v="0"/>
    <n v="0"/>
    <n v="0"/>
    <n v="2"/>
    <n v="0"/>
    <n v="141"/>
    <n v="0"/>
    <n v="415"/>
    <n v="1001"/>
    <n v="991"/>
    <n v="214"/>
    <n v="33"/>
    <n v="8536"/>
    <n v="4073"/>
    <n v="0"/>
    <n v="66"/>
    <n v="1755"/>
    <n v="640"/>
    <n v="5744"/>
  </r>
  <r>
    <x v="5"/>
    <x v="37"/>
    <x v="230"/>
    <x v="2"/>
    <n v="161"/>
    <n v="2"/>
    <n v="2"/>
    <n v="0"/>
    <n v="0"/>
    <n v="127"/>
    <n v="3"/>
    <n v="8"/>
    <n v="3"/>
    <n v="0"/>
    <n v="0"/>
    <n v="0"/>
    <n v="0"/>
    <n v="465"/>
    <n v="383"/>
    <n v="37"/>
    <n v="6"/>
    <n v="4"/>
    <n v="1217"/>
    <n v="775"/>
    <n v="21"/>
    <n v="129"/>
    <n v="19"/>
    <n v="1301"/>
    <n v="849"/>
    <n v="10"/>
    <n v="192"/>
    <n v="73"/>
    <n v="283"/>
    <n v="152"/>
    <n v="4"/>
    <n v="39"/>
    <n v="2"/>
    <n v="36"/>
    <n v="29"/>
    <n v="1"/>
    <n v="1"/>
    <n v="0"/>
    <n v="0"/>
    <n v="0"/>
    <n v="0"/>
    <n v="0"/>
    <n v="0"/>
    <n v="0"/>
    <n v="0"/>
    <n v="0"/>
    <n v="0"/>
    <n v="0"/>
    <n v="0"/>
    <n v="0"/>
    <n v="0"/>
    <n v="0"/>
    <n v="0"/>
    <n v="0"/>
    <n v="2"/>
    <n v="0"/>
    <n v="142"/>
    <n v="0"/>
    <n v="414"/>
    <n v="1005"/>
    <n v="993"/>
    <n v="215"/>
    <n v="33"/>
    <n v="8540"/>
    <n v="4113"/>
    <n v="0"/>
    <n v="81"/>
    <n v="1738"/>
    <n v="636"/>
    <n v="5756"/>
  </r>
  <r>
    <x v="5"/>
    <x v="39"/>
    <x v="231"/>
    <x v="0"/>
    <n v="225"/>
    <n v="7"/>
    <n v="4"/>
    <n v="1"/>
    <n v="1"/>
    <n v="140"/>
    <n v="5"/>
    <n v="30"/>
    <n v="2"/>
    <n v="26"/>
    <n v="25"/>
    <n v="0"/>
    <n v="0"/>
    <n v="578"/>
    <n v="434"/>
    <n v="15"/>
    <n v="26"/>
    <n v="4"/>
    <n v="2642"/>
    <n v="1338"/>
    <n v="42"/>
    <n v="372"/>
    <n v="22"/>
    <n v="1161"/>
    <n v="707"/>
    <n v="9"/>
    <n v="177"/>
    <n v="14"/>
    <n v="430"/>
    <n v="170"/>
    <n v="3"/>
    <n v="83"/>
    <n v="9"/>
    <n v="148"/>
    <n v="108"/>
    <n v="9"/>
    <n v="0"/>
    <n v="0"/>
    <n v="0"/>
    <n v="1"/>
    <n v="0"/>
    <n v="0"/>
    <n v="0"/>
    <n v="0"/>
    <n v="0"/>
    <n v="0"/>
    <n v="0"/>
    <n v="0"/>
    <n v="0"/>
    <n v="0"/>
    <n v="0"/>
    <n v="0"/>
    <n v="0"/>
    <n v="0"/>
    <n v="4"/>
    <n v="1"/>
    <n v="179"/>
    <n v="25"/>
    <n v="524"/>
    <n v="2098"/>
    <n v="926"/>
    <n v="302"/>
    <n v="135"/>
    <n v="10330"/>
    <n v="3216"/>
    <n v="0"/>
    <n v="31"/>
    <n v="3208"/>
    <n v="444"/>
    <n v="5993"/>
  </r>
  <r>
    <x v="5"/>
    <x v="39"/>
    <x v="231"/>
    <x v="1"/>
    <n v="225"/>
    <n v="7"/>
    <n v="4"/>
    <n v="1"/>
    <n v="1"/>
    <n v="141"/>
    <n v="5"/>
    <n v="30"/>
    <n v="2"/>
    <n v="25"/>
    <n v="24"/>
    <n v="0"/>
    <n v="0"/>
    <n v="578"/>
    <n v="439"/>
    <n v="15"/>
    <n v="26"/>
    <n v="5"/>
    <n v="2648"/>
    <n v="1353"/>
    <n v="42"/>
    <n v="367"/>
    <n v="23"/>
    <n v="1166"/>
    <n v="717"/>
    <n v="9"/>
    <n v="177"/>
    <n v="14"/>
    <n v="427"/>
    <n v="169"/>
    <n v="3"/>
    <n v="83"/>
    <n v="9"/>
    <n v="148"/>
    <n v="110"/>
    <n v="8"/>
    <n v="0"/>
    <n v="0"/>
    <n v="0"/>
    <n v="1"/>
    <n v="0"/>
    <n v="0"/>
    <n v="0"/>
    <n v="0"/>
    <n v="0"/>
    <n v="0"/>
    <n v="0"/>
    <n v="0"/>
    <n v="0"/>
    <n v="0"/>
    <n v="0"/>
    <n v="0"/>
    <n v="0"/>
    <n v="0"/>
    <n v="4"/>
    <n v="1"/>
    <n v="178"/>
    <n v="24"/>
    <n v="524"/>
    <n v="2106"/>
    <n v="933"/>
    <n v="299"/>
    <n v="135"/>
    <n v="10365"/>
    <n v="3281"/>
    <n v="0"/>
    <n v="31"/>
    <n v="3201"/>
    <n v="469"/>
    <n v="6024"/>
  </r>
  <r>
    <x v="5"/>
    <x v="39"/>
    <x v="231"/>
    <x v="2"/>
    <n v="223"/>
    <n v="7"/>
    <n v="4"/>
    <n v="1"/>
    <n v="1"/>
    <n v="140"/>
    <n v="5"/>
    <n v="30"/>
    <n v="2"/>
    <n v="26"/>
    <n v="25"/>
    <n v="0"/>
    <n v="0"/>
    <n v="580"/>
    <n v="441"/>
    <n v="15"/>
    <n v="25"/>
    <n v="4"/>
    <n v="2649"/>
    <n v="1368"/>
    <n v="42"/>
    <n v="367"/>
    <n v="23"/>
    <n v="1168"/>
    <n v="720"/>
    <n v="9"/>
    <n v="177"/>
    <n v="15"/>
    <n v="431"/>
    <n v="172"/>
    <n v="3"/>
    <n v="82"/>
    <n v="9"/>
    <n v="147"/>
    <n v="109"/>
    <n v="8"/>
    <n v="0"/>
    <n v="0"/>
    <n v="0"/>
    <n v="1"/>
    <n v="0"/>
    <n v="0"/>
    <n v="0"/>
    <n v="0"/>
    <n v="0"/>
    <n v="0"/>
    <n v="0"/>
    <n v="0"/>
    <n v="0"/>
    <n v="0"/>
    <n v="0"/>
    <n v="0"/>
    <n v="0"/>
    <n v="0"/>
    <n v="4"/>
    <n v="1"/>
    <n v="176"/>
    <n v="25"/>
    <n v="527"/>
    <n v="2110"/>
    <n v="936"/>
    <n v="305"/>
    <n v="134"/>
    <n v="10380"/>
    <n v="3322"/>
    <n v="0"/>
    <n v="32"/>
    <n v="3181"/>
    <n v="485"/>
    <n v="6054"/>
  </r>
  <r>
    <x v="6"/>
    <x v="40"/>
    <x v="232"/>
    <x v="0"/>
    <n v="97"/>
    <n v="0"/>
    <n v="0"/>
    <n v="1"/>
    <n v="0"/>
    <n v="52"/>
    <n v="5"/>
    <n v="16"/>
    <n v="1"/>
    <n v="1"/>
    <n v="0"/>
    <n v="0"/>
    <n v="0"/>
    <n v="388"/>
    <n v="240"/>
    <n v="44"/>
    <n v="33"/>
    <n v="5"/>
    <n v="1117"/>
    <n v="495"/>
    <n v="35"/>
    <n v="223"/>
    <n v="39"/>
    <n v="1012"/>
    <n v="424"/>
    <n v="8"/>
    <n v="313"/>
    <n v="29"/>
    <n v="195"/>
    <n v="89"/>
    <n v="0"/>
    <n v="15"/>
    <n v="29"/>
    <n v="11"/>
    <n v="3"/>
    <n v="1"/>
    <n v="1"/>
    <n v="0"/>
    <n v="0"/>
    <n v="0"/>
    <n v="0"/>
    <n v="0"/>
    <n v="0"/>
    <n v="0"/>
    <n v="1"/>
    <n v="0"/>
    <n v="0"/>
    <n v="0"/>
    <n v="0"/>
    <n v="0"/>
    <n v="0"/>
    <n v="0"/>
    <n v="0"/>
    <n v="0"/>
    <n v="0"/>
    <n v="0"/>
    <n v="72"/>
    <n v="1"/>
    <n v="291"/>
    <n v="770"/>
    <n v="627"/>
    <n v="142"/>
    <n v="9"/>
    <n v="7047"/>
    <n v="2333"/>
    <n v="0"/>
    <n v="35"/>
    <n v="820"/>
    <n v="2015"/>
    <n v="3876"/>
  </r>
  <r>
    <x v="6"/>
    <x v="40"/>
    <x v="232"/>
    <x v="1"/>
    <n v="97"/>
    <n v="0"/>
    <n v="0"/>
    <n v="1"/>
    <n v="0"/>
    <n v="52"/>
    <n v="5"/>
    <n v="16"/>
    <n v="1"/>
    <n v="1"/>
    <n v="0"/>
    <n v="0"/>
    <n v="0"/>
    <n v="389"/>
    <n v="243"/>
    <n v="44"/>
    <n v="33"/>
    <n v="5"/>
    <n v="1123"/>
    <n v="501"/>
    <n v="35"/>
    <n v="224"/>
    <n v="40"/>
    <n v="1013"/>
    <n v="426"/>
    <n v="9"/>
    <n v="315"/>
    <n v="27"/>
    <n v="196"/>
    <n v="92"/>
    <n v="0"/>
    <n v="15"/>
    <n v="29"/>
    <n v="11"/>
    <n v="3"/>
    <n v="1"/>
    <n v="1"/>
    <n v="0"/>
    <n v="0"/>
    <n v="0"/>
    <n v="0"/>
    <n v="0"/>
    <n v="0"/>
    <n v="0"/>
    <n v="1"/>
    <n v="0"/>
    <n v="0"/>
    <n v="0"/>
    <n v="0"/>
    <n v="0"/>
    <n v="0"/>
    <n v="0"/>
    <n v="0"/>
    <n v="0"/>
    <n v="0"/>
    <n v="0"/>
    <n v="72"/>
    <n v="1"/>
    <n v="292"/>
    <n v="776"/>
    <n v="627"/>
    <n v="143"/>
    <n v="9"/>
    <n v="7089"/>
    <n v="2366"/>
    <n v="0"/>
    <n v="36"/>
    <n v="822"/>
    <n v="2036"/>
    <n v="3891"/>
  </r>
  <r>
    <x v="6"/>
    <x v="40"/>
    <x v="232"/>
    <x v="2"/>
    <n v="98"/>
    <n v="0"/>
    <n v="0"/>
    <n v="1"/>
    <n v="0"/>
    <n v="52"/>
    <n v="5"/>
    <n v="16"/>
    <n v="1"/>
    <n v="1"/>
    <n v="0"/>
    <n v="0"/>
    <n v="0"/>
    <n v="391"/>
    <n v="246"/>
    <n v="44"/>
    <n v="33"/>
    <n v="5"/>
    <n v="1125"/>
    <n v="505"/>
    <n v="35"/>
    <n v="224"/>
    <n v="40"/>
    <n v="1015"/>
    <n v="428"/>
    <n v="9"/>
    <n v="317"/>
    <n v="27"/>
    <n v="198"/>
    <n v="94"/>
    <n v="0"/>
    <n v="15"/>
    <n v="29"/>
    <n v="10"/>
    <n v="4"/>
    <n v="1"/>
    <n v="1"/>
    <n v="0"/>
    <n v="0"/>
    <n v="0"/>
    <n v="0"/>
    <n v="0"/>
    <n v="0"/>
    <n v="0"/>
    <n v="1"/>
    <n v="0"/>
    <n v="0"/>
    <n v="0"/>
    <n v="0"/>
    <n v="0"/>
    <n v="0"/>
    <n v="0"/>
    <n v="0"/>
    <n v="0"/>
    <n v="0"/>
    <n v="0"/>
    <n v="73"/>
    <n v="1"/>
    <n v="294"/>
    <n v="779"/>
    <n v="628"/>
    <n v="144"/>
    <n v="8"/>
    <n v="7119"/>
    <n v="2412"/>
    <n v="0"/>
    <n v="36"/>
    <n v="826"/>
    <n v="2025"/>
    <n v="3933"/>
  </r>
  <r>
    <x v="6"/>
    <x v="41"/>
    <x v="233"/>
    <x v="0"/>
    <n v="145"/>
    <n v="3"/>
    <n v="3"/>
    <n v="0"/>
    <n v="0"/>
    <n v="96"/>
    <n v="15"/>
    <n v="11"/>
    <n v="0"/>
    <n v="1"/>
    <n v="1"/>
    <n v="0"/>
    <n v="0"/>
    <n v="521"/>
    <n v="380"/>
    <n v="46"/>
    <n v="25"/>
    <n v="3"/>
    <n v="1261"/>
    <n v="689"/>
    <n v="93"/>
    <n v="168"/>
    <n v="9"/>
    <n v="1060"/>
    <n v="610"/>
    <n v="55"/>
    <n v="169"/>
    <n v="26"/>
    <n v="135"/>
    <n v="56"/>
    <n v="5"/>
    <n v="21"/>
    <n v="16"/>
    <n v="29"/>
    <n v="18"/>
    <n v="3"/>
    <n v="1"/>
    <n v="0"/>
    <n v="0"/>
    <n v="0"/>
    <n v="0"/>
    <n v="0"/>
    <n v="0"/>
    <n v="0"/>
    <n v="0"/>
    <n v="0"/>
    <n v="0"/>
    <n v="0"/>
    <n v="0"/>
    <n v="0"/>
    <n v="0"/>
    <n v="0"/>
    <n v="0"/>
    <n v="0"/>
    <n v="3"/>
    <n v="0"/>
    <n v="115"/>
    <n v="1"/>
    <n v="441"/>
    <n v="957"/>
    <n v="790"/>
    <n v="85"/>
    <n v="24"/>
    <n v="4392"/>
    <n v="1687"/>
    <n v="0"/>
    <n v="101"/>
    <n v="665"/>
    <n v="800"/>
    <n v="2641"/>
  </r>
  <r>
    <x v="6"/>
    <x v="41"/>
    <x v="233"/>
    <x v="1"/>
    <n v="143"/>
    <n v="2"/>
    <n v="2"/>
    <n v="0"/>
    <n v="0"/>
    <n v="94"/>
    <n v="15"/>
    <n v="11"/>
    <n v="0"/>
    <n v="1"/>
    <n v="1"/>
    <n v="0"/>
    <n v="0"/>
    <n v="522"/>
    <n v="380"/>
    <n v="46"/>
    <n v="25"/>
    <n v="3"/>
    <n v="1269"/>
    <n v="697"/>
    <n v="93"/>
    <n v="168"/>
    <n v="9"/>
    <n v="1056"/>
    <n v="617"/>
    <n v="54"/>
    <n v="165"/>
    <n v="26"/>
    <n v="134"/>
    <n v="55"/>
    <n v="5"/>
    <n v="28"/>
    <n v="9"/>
    <n v="29"/>
    <n v="18"/>
    <n v="3"/>
    <n v="1"/>
    <n v="0"/>
    <n v="0"/>
    <n v="0"/>
    <n v="0"/>
    <n v="0"/>
    <n v="0"/>
    <n v="0"/>
    <n v="0"/>
    <n v="0"/>
    <n v="0"/>
    <n v="0"/>
    <n v="0"/>
    <n v="0"/>
    <n v="0"/>
    <n v="0"/>
    <n v="0"/>
    <n v="0"/>
    <n v="2"/>
    <n v="0"/>
    <n v="113"/>
    <n v="1"/>
    <n v="442"/>
    <n v="967"/>
    <n v="791"/>
    <n v="84"/>
    <n v="24"/>
    <n v="4395"/>
    <n v="1709"/>
    <n v="0"/>
    <n v="101"/>
    <n v="1247"/>
    <n v="219"/>
    <n v="2648"/>
  </r>
  <r>
    <x v="6"/>
    <x v="41"/>
    <x v="233"/>
    <x v="2"/>
    <n v="144"/>
    <n v="2"/>
    <n v="2"/>
    <n v="0"/>
    <n v="0"/>
    <n v="95"/>
    <n v="15"/>
    <n v="11"/>
    <n v="0"/>
    <n v="1"/>
    <n v="1"/>
    <n v="0"/>
    <n v="0"/>
    <n v="522"/>
    <n v="381"/>
    <n v="46"/>
    <n v="25"/>
    <n v="3"/>
    <n v="1272"/>
    <n v="703"/>
    <n v="92"/>
    <n v="166"/>
    <n v="9"/>
    <n v="1053"/>
    <n v="617"/>
    <n v="53"/>
    <n v="166"/>
    <n v="25"/>
    <n v="134"/>
    <n v="57"/>
    <n v="5"/>
    <n v="27"/>
    <n v="9"/>
    <n v="28"/>
    <n v="17"/>
    <n v="3"/>
    <n v="1"/>
    <n v="0"/>
    <n v="0"/>
    <n v="0"/>
    <n v="0"/>
    <n v="0"/>
    <n v="0"/>
    <n v="0"/>
    <n v="0"/>
    <n v="0"/>
    <n v="0"/>
    <n v="0"/>
    <n v="0"/>
    <n v="0"/>
    <n v="0"/>
    <n v="0"/>
    <n v="0"/>
    <n v="0"/>
    <n v="2"/>
    <n v="0"/>
    <n v="113"/>
    <n v="1"/>
    <n v="442"/>
    <n v="973"/>
    <n v="789"/>
    <n v="84"/>
    <n v="23"/>
    <n v="4386"/>
    <n v="1714"/>
    <n v="0"/>
    <n v="101"/>
    <n v="1237"/>
    <n v="218"/>
    <n v="2651"/>
  </r>
  <r>
    <x v="6"/>
    <x v="42"/>
    <x v="234"/>
    <x v="0"/>
    <n v="113"/>
    <n v="0"/>
    <n v="0"/>
    <n v="0"/>
    <n v="0"/>
    <n v="80"/>
    <n v="6"/>
    <n v="5"/>
    <n v="1"/>
    <n v="1"/>
    <n v="1"/>
    <n v="0"/>
    <n v="0"/>
    <n v="394"/>
    <n v="326"/>
    <n v="27"/>
    <n v="2"/>
    <n v="3"/>
    <n v="1091"/>
    <n v="675"/>
    <n v="71"/>
    <n v="91"/>
    <n v="16"/>
    <n v="1051"/>
    <n v="663"/>
    <n v="43"/>
    <n v="128"/>
    <n v="33"/>
    <n v="266"/>
    <n v="155"/>
    <n v="2"/>
    <n v="46"/>
    <n v="8"/>
    <n v="22"/>
    <n v="17"/>
    <n v="4"/>
    <n v="0"/>
    <n v="0"/>
    <n v="0"/>
    <n v="0"/>
    <n v="0"/>
    <n v="0"/>
    <n v="0"/>
    <n v="0"/>
    <n v="0"/>
    <n v="0"/>
    <n v="0"/>
    <n v="0"/>
    <n v="0"/>
    <n v="0"/>
    <n v="0"/>
    <n v="0"/>
    <n v="0"/>
    <n v="0"/>
    <n v="0"/>
    <n v="0"/>
    <n v="99"/>
    <n v="1"/>
    <n v="353"/>
    <n v="882"/>
    <n v="820"/>
    <n v="202"/>
    <n v="17"/>
    <n v="5790"/>
    <n v="2796"/>
    <n v="0"/>
    <n v="104"/>
    <n v="1196"/>
    <n v="256"/>
    <n v="3988"/>
  </r>
  <r>
    <x v="6"/>
    <x v="42"/>
    <x v="234"/>
    <x v="1"/>
    <n v="113"/>
    <n v="0"/>
    <n v="0"/>
    <n v="0"/>
    <n v="0"/>
    <n v="83"/>
    <n v="6"/>
    <n v="5"/>
    <n v="1"/>
    <n v="1"/>
    <n v="1"/>
    <n v="0"/>
    <n v="0"/>
    <n v="396"/>
    <n v="327"/>
    <n v="27"/>
    <n v="2"/>
    <n v="4"/>
    <n v="1095"/>
    <n v="679"/>
    <n v="71"/>
    <n v="92"/>
    <n v="18"/>
    <n v="1052"/>
    <n v="665"/>
    <n v="43"/>
    <n v="127"/>
    <n v="33"/>
    <n v="267"/>
    <n v="157"/>
    <n v="2"/>
    <n v="46"/>
    <n v="7"/>
    <n v="22"/>
    <n v="17"/>
    <n v="4"/>
    <n v="0"/>
    <n v="0"/>
    <n v="0"/>
    <n v="0"/>
    <n v="0"/>
    <n v="0"/>
    <n v="0"/>
    <n v="0"/>
    <n v="0"/>
    <n v="0"/>
    <n v="0"/>
    <n v="0"/>
    <n v="0"/>
    <n v="0"/>
    <n v="0"/>
    <n v="0"/>
    <n v="0"/>
    <n v="0"/>
    <n v="0"/>
    <n v="0"/>
    <n v="99"/>
    <n v="1"/>
    <n v="354"/>
    <n v="882"/>
    <n v="823"/>
    <n v="206"/>
    <n v="17"/>
    <n v="5787"/>
    <n v="2822"/>
    <n v="0"/>
    <n v="104"/>
    <n v="1189"/>
    <n v="259"/>
    <n v="3994"/>
  </r>
  <r>
    <x v="6"/>
    <x v="42"/>
    <x v="234"/>
    <x v="2"/>
    <n v="115"/>
    <n v="0"/>
    <n v="0"/>
    <n v="0"/>
    <n v="0"/>
    <n v="86"/>
    <n v="6"/>
    <n v="5"/>
    <n v="0"/>
    <n v="1"/>
    <n v="1"/>
    <n v="0"/>
    <n v="0"/>
    <n v="397"/>
    <n v="329"/>
    <n v="27"/>
    <n v="2"/>
    <n v="5"/>
    <n v="1099"/>
    <n v="680"/>
    <n v="72"/>
    <n v="92"/>
    <n v="20"/>
    <n v="1052"/>
    <n v="666"/>
    <n v="43"/>
    <n v="127"/>
    <n v="35"/>
    <n v="267"/>
    <n v="158"/>
    <n v="1"/>
    <n v="46"/>
    <n v="6"/>
    <n v="22"/>
    <n v="17"/>
    <n v="4"/>
    <n v="0"/>
    <n v="0"/>
    <n v="0"/>
    <n v="0"/>
    <n v="0"/>
    <n v="0"/>
    <n v="0"/>
    <n v="0"/>
    <n v="0"/>
    <n v="0"/>
    <n v="0"/>
    <n v="0"/>
    <n v="0"/>
    <n v="0"/>
    <n v="0"/>
    <n v="0"/>
    <n v="0"/>
    <n v="0"/>
    <n v="0"/>
    <n v="0"/>
    <n v="101"/>
    <n v="1"/>
    <n v="354"/>
    <n v="882"/>
    <n v="821"/>
    <n v="207"/>
    <n v="17"/>
    <n v="5790"/>
    <n v="2861"/>
    <n v="0"/>
    <n v="103"/>
    <n v="1185"/>
    <n v="261"/>
    <n v="4010"/>
  </r>
  <r>
    <x v="6"/>
    <x v="42"/>
    <x v="234"/>
    <x v="2"/>
    <m/>
    <m/>
    <m/>
    <m/>
    <m/>
    <m/>
    <m/>
    <m/>
    <m/>
    <m/>
    <m/>
    <m/>
    <m/>
    <m/>
    <m/>
    <m/>
    <m/>
    <m/>
    <n v="1"/>
    <m/>
    <m/>
    <m/>
    <m/>
    <m/>
    <m/>
    <m/>
    <m/>
    <m/>
    <m/>
    <m/>
    <m/>
    <m/>
    <m/>
    <m/>
    <m/>
    <m/>
    <m/>
    <m/>
    <m/>
    <m/>
    <m/>
    <m/>
    <m/>
    <m/>
    <m/>
    <m/>
    <m/>
    <m/>
    <m/>
    <m/>
    <m/>
    <m/>
    <m/>
    <m/>
    <m/>
    <m/>
    <m/>
    <m/>
    <m/>
    <n v="1"/>
    <m/>
    <m/>
    <m/>
    <m/>
    <m/>
    <m/>
    <m/>
    <m/>
    <m/>
    <m/>
  </r>
  <r>
    <x v="6"/>
    <x v="41"/>
    <x v="235"/>
    <x v="0"/>
    <n v="234"/>
    <n v="5"/>
    <n v="5"/>
    <n v="2"/>
    <n v="1"/>
    <n v="165"/>
    <n v="13"/>
    <n v="10"/>
    <n v="0"/>
    <n v="40"/>
    <n v="35"/>
    <n v="1"/>
    <n v="1"/>
    <n v="571"/>
    <n v="463"/>
    <n v="32"/>
    <n v="11"/>
    <n v="3"/>
    <n v="1888"/>
    <n v="1101"/>
    <n v="106"/>
    <n v="213"/>
    <n v="22"/>
    <n v="1729"/>
    <n v="1168"/>
    <n v="24"/>
    <n v="218"/>
    <n v="20"/>
    <n v="439"/>
    <n v="269"/>
    <n v="5"/>
    <n v="57"/>
    <n v="7"/>
    <n v="87"/>
    <n v="66"/>
    <n v="4"/>
    <n v="2"/>
    <n v="1"/>
    <n v="0"/>
    <n v="0"/>
    <n v="0"/>
    <n v="0"/>
    <n v="0"/>
    <n v="1"/>
    <n v="0"/>
    <n v="0"/>
    <n v="0"/>
    <n v="0"/>
    <n v="1"/>
    <n v="0"/>
    <n v="0"/>
    <n v="0"/>
    <n v="0"/>
    <n v="0"/>
    <n v="5"/>
    <n v="1"/>
    <n v="203"/>
    <n v="37"/>
    <n v="515"/>
    <n v="1478"/>
    <n v="1427"/>
    <n v="359"/>
    <n v="78"/>
    <n v="9236"/>
    <n v="4784"/>
    <n v="0"/>
    <n v="84"/>
    <n v="1814"/>
    <n v="319"/>
    <n v="6675"/>
  </r>
  <r>
    <x v="6"/>
    <x v="41"/>
    <x v="235"/>
    <x v="1"/>
    <n v="234"/>
    <n v="6"/>
    <n v="5"/>
    <n v="2"/>
    <n v="1"/>
    <n v="165"/>
    <n v="13"/>
    <n v="10"/>
    <n v="0"/>
    <n v="40"/>
    <n v="34"/>
    <n v="1"/>
    <n v="1"/>
    <n v="573"/>
    <n v="464"/>
    <n v="33"/>
    <n v="11"/>
    <n v="3"/>
    <n v="1892"/>
    <n v="1109"/>
    <n v="112"/>
    <n v="209"/>
    <n v="24"/>
    <n v="1735"/>
    <n v="1178"/>
    <n v="25"/>
    <n v="216"/>
    <n v="21"/>
    <n v="443"/>
    <n v="274"/>
    <n v="6"/>
    <n v="58"/>
    <n v="7"/>
    <n v="87"/>
    <n v="66"/>
    <n v="4"/>
    <n v="2"/>
    <n v="1"/>
    <n v="0"/>
    <n v="1"/>
    <n v="0"/>
    <n v="0"/>
    <n v="0"/>
    <n v="1"/>
    <n v="0"/>
    <n v="0"/>
    <n v="0"/>
    <n v="0"/>
    <n v="1"/>
    <n v="0"/>
    <n v="0"/>
    <n v="0"/>
    <n v="0"/>
    <n v="0"/>
    <n v="5"/>
    <n v="1"/>
    <n v="203"/>
    <n v="37"/>
    <n v="516"/>
    <n v="1479"/>
    <n v="1433"/>
    <n v="362"/>
    <n v="78"/>
    <n v="9250"/>
    <n v="4848"/>
    <n v="0"/>
    <n v="102"/>
    <n v="1796"/>
    <n v="316"/>
    <n v="6703"/>
  </r>
  <r>
    <x v="6"/>
    <x v="41"/>
    <x v="235"/>
    <x v="2"/>
    <n v="234"/>
    <n v="6"/>
    <n v="5"/>
    <n v="2"/>
    <n v="1"/>
    <n v="166"/>
    <n v="13"/>
    <n v="10"/>
    <n v="0"/>
    <n v="40"/>
    <n v="34"/>
    <n v="1"/>
    <n v="1"/>
    <n v="571"/>
    <n v="463"/>
    <n v="33"/>
    <n v="10"/>
    <n v="2"/>
    <n v="1894"/>
    <n v="1115"/>
    <n v="111"/>
    <n v="212"/>
    <n v="21"/>
    <n v="1736"/>
    <n v="1182"/>
    <n v="27"/>
    <n v="213"/>
    <n v="20"/>
    <n v="447"/>
    <n v="278"/>
    <n v="7"/>
    <n v="57"/>
    <n v="7"/>
    <n v="88"/>
    <n v="67"/>
    <n v="4"/>
    <n v="2"/>
    <n v="1"/>
    <n v="0"/>
    <n v="1"/>
    <n v="0"/>
    <n v="0"/>
    <n v="0"/>
    <n v="1"/>
    <n v="0"/>
    <n v="0"/>
    <n v="0"/>
    <n v="0"/>
    <n v="1"/>
    <n v="0"/>
    <n v="0"/>
    <n v="0"/>
    <n v="0"/>
    <n v="0"/>
    <n v="5"/>
    <n v="1"/>
    <n v="204"/>
    <n v="37"/>
    <n v="515"/>
    <n v="1486"/>
    <n v="1437"/>
    <n v="365"/>
    <n v="80"/>
    <n v="9246"/>
    <n v="4879"/>
    <n v="0"/>
    <n v="106"/>
    <n v="1774"/>
    <n v="318"/>
    <n v="6721"/>
  </r>
  <r>
    <x v="6"/>
    <x v="41"/>
    <x v="235"/>
    <x v="2"/>
    <m/>
    <m/>
    <m/>
    <m/>
    <m/>
    <m/>
    <m/>
    <m/>
    <m/>
    <m/>
    <m/>
    <m/>
    <m/>
    <m/>
    <m/>
    <m/>
    <m/>
    <m/>
    <n v="1"/>
    <m/>
    <m/>
    <m/>
    <m/>
    <m/>
    <m/>
    <m/>
    <m/>
    <m/>
    <m/>
    <m/>
    <m/>
    <m/>
    <m/>
    <m/>
    <m/>
    <m/>
    <m/>
    <m/>
    <m/>
    <m/>
    <m/>
    <m/>
    <m/>
    <m/>
    <m/>
    <m/>
    <m/>
    <m/>
    <m/>
    <m/>
    <m/>
    <m/>
    <m/>
    <m/>
    <m/>
    <m/>
    <m/>
    <m/>
    <m/>
    <n v="1"/>
    <m/>
    <m/>
    <m/>
    <n v="1"/>
    <m/>
    <m/>
    <m/>
    <m/>
    <n v="1"/>
    <m/>
  </r>
  <r>
    <x v="6"/>
    <x v="43"/>
    <x v="236"/>
    <x v="0"/>
    <n v="150"/>
    <n v="8"/>
    <n v="6"/>
    <n v="0"/>
    <n v="0"/>
    <n v="123"/>
    <n v="4"/>
    <n v="4"/>
    <n v="0"/>
    <n v="36"/>
    <n v="34"/>
    <n v="2"/>
    <n v="0"/>
    <n v="836"/>
    <n v="754"/>
    <n v="35"/>
    <n v="7"/>
    <n v="8"/>
    <n v="1274"/>
    <n v="818"/>
    <n v="29"/>
    <n v="104"/>
    <n v="78"/>
    <n v="1288"/>
    <n v="910"/>
    <n v="24"/>
    <n v="120"/>
    <n v="51"/>
    <n v="212"/>
    <n v="102"/>
    <n v="7"/>
    <n v="31"/>
    <n v="15"/>
    <n v="85"/>
    <n v="82"/>
    <n v="2"/>
    <n v="0"/>
    <n v="0"/>
    <n v="0"/>
    <n v="0"/>
    <n v="0"/>
    <n v="0"/>
    <n v="0"/>
    <n v="0"/>
    <n v="0"/>
    <n v="0"/>
    <n v="0"/>
    <n v="0"/>
    <n v="0"/>
    <n v="0"/>
    <n v="0"/>
    <n v="0"/>
    <n v="0"/>
    <n v="0"/>
    <n v="7"/>
    <n v="0"/>
    <n v="141"/>
    <n v="34"/>
    <n v="779"/>
    <n v="1019"/>
    <n v="1065"/>
    <n v="152"/>
    <n v="83"/>
    <n v="5031"/>
    <n v="2101"/>
    <n v="0"/>
    <n v="57"/>
    <n v="212"/>
    <n v="1324"/>
    <n v="3237"/>
  </r>
  <r>
    <x v="6"/>
    <x v="43"/>
    <x v="236"/>
    <x v="1"/>
    <n v="150"/>
    <n v="8"/>
    <n v="6"/>
    <n v="0"/>
    <n v="0"/>
    <n v="123"/>
    <n v="4"/>
    <n v="4"/>
    <n v="0"/>
    <n v="34"/>
    <n v="32"/>
    <n v="2"/>
    <n v="0"/>
    <n v="833"/>
    <n v="753"/>
    <n v="35"/>
    <n v="7"/>
    <n v="7"/>
    <n v="1273"/>
    <n v="826"/>
    <n v="30"/>
    <n v="102"/>
    <n v="77"/>
    <n v="1283"/>
    <n v="908"/>
    <n v="24"/>
    <n v="118"/>
    <n v="52"/>
    <n v="210"/>
    <n v="103"/>
    <n v="7"/>
    <n v="30"/>
    <n v="15"/>
    <n v="82"/>
    <n v="80"/>
    <n v="1"/>
    <n v="0"/>
    <n v="0"/>
    <n v="0"/>
    <n v="0"/>
    <n v="0"/>
    <n v="0"/>
    <n v="0"/>
    <n v="0"/>
    <n v="0"/>
    <n v="0"/>
    <n v="0"/>
    <n v="0"/>
    <n v="0"/>
    <n v="0"/>
    <n v="0"/>
    <n v="0"/>
    <n v="0"/>
    <n v="0"/>
    <n v="7"/>
    <n v="0"/>
    <n v="141"/>
    <n v="32"/>
    <n v="777"/>
    <n v="1020"/>
    <n v="1060"/>
    <n v="151"/>
    <n v="81"/>
    <n v="5009"/>
    <n v="2132"/>
    <n v="0"/>
    <n v="57"/>
    <n v="210"/>
    <n v="1306"/>
    <n v="3235"/>
  </r>
  <r>
    <x v="6"/>
    <x v="43"/>
    <x v="236"/>
    <x v="2"/>
    <n v="149"/>
    <n v="8"/>
    <n v="6"/>
    <n v="0"/>
    <n v="0"/>
    <n v="122"/>
    <n v="4"/>
    <n v="4"/>
    <n v="0"/>
    <n v="34"/>
    <n v="32"/>
    <n v="2"/>
    <n v="0"/>
    <n v="835"/>
    <n v="756"/>
    <n v="34"/>
    <n v="7"/>
    <n v="7"/>
    <n v="1283"/>
    <n v="829"/>
    <n v="30"/>
    <n v="105"/>
    <n v="80"/>
    <n v="1285"/>
    <n v="911"/>
    <n v="24"/>
    <n v="117"/>
    <n v="51"/>
    <n v="209"/>
    <n v="103"/>
    <n v="7"/>
    <n v="30"/>
    <n v="15"/>
    <n v="82"/>
    <n v="80"/>
    <n v="1"/>
    <n v="0"/>
    <n v="0"/>
    <n v="0"/>
    <n v="0"/>
    <n v="0"/>
    <n v="0"/>
    <n v="0"/>
    <n v="0"/>
    <n v="0"/>
    <n v="0"/>
    <n v="0"/>
    <n v="0"/>
    <n v="0"/>
    <n v="0"/>
    <n v="0"/>
    <n v="0"/>
    <n v="0"/>
    <n v="0"/>
    <n v="7"/>
    <n v="0"/>
    <n v="140"/>
    <n v="32"/>
    <n v="780"/>
    <n v="1023"/>
    <n v="1063"/>
    <n v="150"/>
    <n v="81"/>
    <n v="5018"/>
    <n v="2148"/>
    <n v="0"/>
    <n v="56"/>
    <n v="211"/>
    <n v="1296"/>
    <n v="3252"/>
  </r>
  <r>
    <x v="6"/>
    <x v="43"/>
    <x v="236"/>
    <x v="2"/>
    <m/>
    <m/>
    <m/>
    <m/>
    <m/>
    <m/>
    <m/>
    <m/>
    <m/>
    <m/>
    <m/>
    <m/>
    <m/>
    <n v="1"/>
    <n v="1"/>
    <m/>
    <m/>
    <m/>
    <n v="1"/>
    <m/>
    <m/>
    <m/>
    <n v="1"/>
    <m/>
    <m/>
    <m/>
    <m/>
    <m/>
    <m/>
    <m/>
    <m/>
    <m/>
    <m/>
    <m/>
    <m/>
    <m/>
    <m/>
    <m/>
    <m/>
    <m/>
    <m/>
    <m/>
    <m/>
    <m/>
    <m/>
    <m/>
    <m/>
    <m/>
    <m/>
    <m/>
    <m/>
    <m/>
    <m/>
    <m/>
    <m/>
    <m/>
    <m/>
    <m/>
    <n v="1"/>
    <m/>
    <m/>
    <m/>
    <m/>
    <m/>
    <m/>
    <m/>
    <m/>
    <m/>
    <m/>
    <m/>
  </r>
  <r>
    <x v="6"/>
    <x v="43"/>
    <x v="237"/>
    <x v="0"/>
    <n v="224"/>
    <n v="16"/>
    <n v="11"/>
    <n v="5"/>
    <n v="4"/>
    <n v="164"/>
    <n v="7"/>
    <n v="10"/>
    <n v="1"/>
    <n v="79"/>
    <n v="67"/>
    <n v="3"/>
    <n v="0"/>
    <n v="1242"/>
    <n v="1098"/>
    <n v="55"/>
    <n v="23"/>
    <n v="0"/>
    <n v="1953"/>
    <n v="1219"/>
    <n v="83"/>
    <n v="196"/>
    <n v="80"/>
    <n v="2139"/>
    <n v="1482"/>
    <n v="59"/>
    <n v="218"/>
    <n v="39"/>
    <n v="263"/>
    <n v="109"/>
    <n v="14"/>
    <n v="28"/>
    <n v="21"/>
    <n v="164"/>
    <n v="131"/>
    <n v="11"/>
    <n v="2"/>
    <n v="2"/>
    <n v="0"/>
    <n v="0"/>
    <n v="0"/>
    <n v="0"/>
    <n v="0"/>
    <n v="0"/>
    <n v="0"/>
    <n v="1"/>
    <n v="0"/>
    <n v="0"/>
    <n v="1"/>
    <n v="0"/>
    <n v="1"/>
    <n v="0"/>
    <n v="0"/>
    <n v="0"/>
    <n v="15"/>
    <n v="4"/>
    <n v="201"/>
    <n v="72"/>
    <n v="1153"/>
    <n v="1535"/>
    <n v="1788"/>
    <n v="191"/>
    <n v="146"/>
    <n v="7378"/>
    <n v="3194"/>
    <n v="0"/>
    <n v="125"/>
    <n v="424"/>
    <n v="1673"/>
    <n v="4839"/>
  </r>
  <r>
    <x v="6"/>
    <x v="43"/>
    <x v="237"/>
    <x v="1"/>
    <n v="222"/>
    <n v="16"/>
    <n v="11"/>
    <n v="5"/>
    <n v="4"/>
    <n v="163"/>
    <n v="7"/>
    <n v="9"/>
    <n v="1"/>
    <n v="78"/>
    <n v="66"/>
    <n v="3"/>
    <n v="0"/>
    <n v="1244"/>
    <n v="1103"/>
    <n v="54"/>
    <n v="23"/>
    <n v="0"/>
    <n v="1952"/>
    <n v="1225"/>
    <n v="83"/>
    <n v="196"/>
    <n v="78"/>
    <n v="2141"/>
    <n v="1491"/>
    <n v="59"/>
    <n v="217"/>
    <n v="39"/>
    <n v="262"/>
    <n v="115"/>
    <n v="14"/>
    <n v="27"/>
    <n v="19"/>
    <n v="164"/>
    <n v="132"/>
    <n v="11"/>
    <n v="2"/>
    <n v="2"/>
    <n v="0"/>
    <n v="0"/>
    <n v="0"/>
    <n v="0"/>
    <n v="0"/>
    <n v="0"/>
    <n v="0"/>
    <n v="1"/>
    <n v="0"/>
    <n v="0"/>
    <n v="1"/>
    <n v="0"/>
    <n v="1"/>
    <n v="0"/>
    <n v="0"/>
    <n v="0"/>
    <n v="15"/>
    <n v="4"/>
    <n v="200"/>
    <n v="71"/>
    <n v="1155"/>
    <n v="1538"/>
    <n v="1790"/>
    <n v="192"/>
    <n v="146"/>
    <n v="7381"/>
    <n v="3244"/>
    <n v="0"/>
    <n v="125"/>
    <n v="420"/>
    <n v="1667"/>
    <n v="4851"/>
  </r>
  <r>
    <x v="6"/>
    <x v="43"/>
    <x v="237"/>
    <x v="2"/>
    <n v="224"/>
    <n v="16"/>
    <n v="12"/>
    <n v="5"/>
    <n v="4"/>
    <n v="164"/>
    <n v="8"/>
    <n v="10"/>
    <n v="1"/>
    <n v="77"/>
    <n v="66"/>
    <n v="3"/>
    <n v="0"/>
    <n v="1247"/>
    <n v="1106"/>
    <n v="54"/>
    <n v="22"/>
    <n v="0"/>
    <n v="1951"/>
    <n v="1224"/>
    <n v="84"/>
    <n v="197"/>
    <n v="80"/>
    <n v="2147"/>
    <n v="1493"/>
    <n v="59"/>
    <n v="217"/>
    <n v="43"/>
    <n v="264"/>
    <n v="116"/>
    <n v="14"/>
    <n v="26"/>
    <n v="21"/>
    <n v="163"/>
    <n v="133"/>
    <n v="11"/>
    <n v="2"/>
    <n v="2"/>
    <n v="0"/>
    <n v="0"/>
    <n v="0"/>
    <n v="0"/>
    <n v="0"/>
    <n v="0"/>
    <n v="0"/>
    <n v="1"/>
    <n v="0"/>
    <n v="0"/>
    <n v="1"/>
    <n v="0"/>
    <n v="1"/>
    <n v="0"/>
    <n v="0"/>
    <n v="0"/>
    <n v="15"/>
    <n v="4"/>
    <n v="200"/>
    <n v="70"/>
    <n v="1159"/>
    <n v="1534"/>
    <n v="1793"/>
    <n v="193"/>
    <n v="145"/>
    <n v="7388"/>
    <n v="3260"/>
    <n v="0"/>
    <n v="124"/>
    <n v="422"/>
    <n v="1671"/>
    <n v="4861"/>
  </r>
  <r>
    <x v="6"/>
    <x v="41"/>
    <x v="238"/>
    <x v="0"/>
    <n v="48"/>
    <n v="1"/>
    <n v="1"/>
    <n v="0"/>
    <n v="0"/>
    <n v="34"/>
    <n v="5"/>
    <n v="0"/>
    <n v="0"/>
    <n v="0"/>
    <n v="0"/>
    <n v="0"/>
    <n v="0"/>
    <n v="160"/>
    <n v="109"/>
    <n v="27"/>
    <n v="0"/>
    <n v="2"/>
    <n v="410"/>
    <n v="196"/>
    <n v="43"/>
    <n v="34"/>
    <n v="3"/>
    <n v="421"/>
    <n v="228"/>
    <n v="20"/>
    <n v="52"/>
    <n v="20"/>
    <n v="60"/>
    <n v="26"/>
    <n v="5"/>
    <n v="6"/>
    <n v="3"/>
    <n v="18"/>
    <n v="10"/>
    <n v="4"/>
    <n v="0"/>
    <n v="1"/>
    <n v="0"/>
    <n v="0"/>
    <n v="0"/>
    <n v="0"/>
    <n v="0"/>
    <n v="0"/>
    <n v="0"/>
    <n v="0"/>
    <n v="0"/>
    <n v="0"/>
    <n v="0"/>
    <n v="0"/>
    <n v="0"/>
    <n v="0"/>
    <n v="0"/>
    <n v="0"/>
    <n v="1"/>
    <n v="0"/>
    <n v="43"/>
    <n v="0"/>
    <n v="128"/>
    <n v="311"/>
    <n v="318"/>
    <n v="40"/>
    <n v="13"/>
    <n v="1575"/>
    <n v="540"/>
    <n v="0"/>
    <n v="46"/>
    <n v="382"/>
    <n v="93"/>
    <n v="969"/>
  </r>
  <r>
    <x v="6"/>
    <x v="41"/>
    <x v="238"/>
    <x v="1"/>
    <n v="48"/>
    <n v="1"/>
    <n v="1"/>
    <n v="0"/>
    <n v="0"/>
    <n v="35"/>
    <n v="5"/>
    <n v="0"/>
    <n v="0"/>
    <n v="0"/>
    <n v="0"/>
    <n v="0"/>
    <n v="0"/>
    <n v="160"/>
    <n v="109"/>
    <n v="27"/>
    <n v="0"/>
    <n v="2"/>
    <n v="412"/>
    <n v="196"/>
    <n v="43"/>
    <n v="35"/>
    <n v="3"/>
    <n v="422"/>
    <n v="230"/>
    <n v="20"/>
    <n v="52"/>
    <n v="21"/>
    <n v="60"/>
    <n v="27"/>
    <n v="5"/>
    <n v="6"/>
    <n v="3"/>
    <n v="18"/>
    <n v="10"/>
    <n v="4"/>
    <n v="0"/>
    <n v="1"/>
    <n v="0"/>
    <n v="0"/>
    <n v="0"/>
    <n v="0"/>
    <n v="0"/>
    <n v="0"/>
    <n v="0"/>
    <n v="0"/>
    <n v="0"/>
    <n v="0"/>
    <n v="0"/>
    <n v="0"/>
    <n v="0"/>
    <n v="0"/>
    <n v="0"/>
    <n v="0"/>
    <n v="1"/>
    <n v="0"/>
    <n v="43"/>
    <n v="0"/>
    <n v="128"/>
    <n v="312"/>
    <n v="318"/>
    <n v="40"/>
    <n v="13"/>
    <n v="1576"/>
    <n v="546"/>
    <n v="0"/>
    <n v="46"/>
    <n v="379"/>
    <n v="95"/>
    <n v="969"/>
  </r>
  <r>
    <x v="6"/>
    <x v="41"/>
    <x v="238"/>
    <x v="2"/>
    <n v="48"/>
    <n v="1"/>
    <n v="1"/>
    <n v="0"/>
    <n v="0"/>
    <n v="35"/>
    <n v="5"/>
    <n v="0"/>
    <n v="0"/>
    <n v="0"/>
    <n v="0"/>
    <n v="0"/>
    <n v="0"/>
    <n v="160"/>
    <n v="109"/>
    <n v="27"/>
    <n v="0"/>
    <n v="2"/>
    <n v="413"/>
    <n v="199"/>
    <n v="43"/>
    <n v="35"/>
    <n v="3"/>
    <n v="422"/>
    <n v="232"/>
    <n v="20"/>
    <n v="53"/>
    <n v="20"/>
    <n v="60"/>
    <n v="27"/>
    <n v="5"/>
    <n v="6"/>
    <n v="3"/>
    <n v="18"/>
    <n v="10"/>
    <n v="4"/>
    <n v="0"/>
    <n v="1"/>
    <n v="0"/>
    <n v="0"/>
    <n v="0"/>
    <n v="0"/>
    <n v="0"/>
    <n v="0"/>
    <n v="0"/>
    <n v="0"/>
    <n v="0"/>
    <n v="0"/>
    <n v="0"/>
    <n v="0"/>
    <n v="0"/>
    <n v="0"/>
    <n v="0"/>
    <n v="0"/>
    <n v="1"/>
    <n v="0"/>
    <n v="43"/>
    <n v="0"/>
    <n v="128"/>
    <n v="313"/>
    <n v="318"/>
    <n v="40"/>
    <n v="13"/>
    <n v="1584"/>
    <n v="553"/>
    <n v="0"/>
    <n v="46"/>
    <n v="381"/>
    <n v="93"/>
    <n v="978"/>
  </r>
  <r>
    <x v="6"/>
    <x v="41"/>
    <x v="239"/>
    <x v="0"/>
    <n v="56"/>
    <n v="2"/>
    <n v="2"/>
    <n v="0"/>
    <n v="0"/>
    <n v="26"/>
    <n v="6"/>
    <n v="7"/>
    <n v="1"/>
    <n v="2"/>
    <n v="2"/>
    <n v="0"/>
    <n v="0"/>
    <n v="250"/>
    <n v="189"/>
    <n v="32"/>
    <n v="1"/>
    <n v="0"/>
    <n v="761"/>
    <n v="372"/>
    <n v="68"/>
    <n v="111"/>
    <n v="14"/>
    <n v="760"/>
    <n v="391"/>
    <n v="64"/>
    <n v="138"/>
    <n v="16"/>
    <n v="101"/>
    <n v="36"/>
    <n v="4"/>
    <n v="21"/>
    <n v="2"/>
    <n v="16"/>
    <n v="13"/>
    <n v="2"/>
    <n v="0"/>
    <n v="0"/>
    <n v="0"/>
    <n v="0"/>
    <n v="0"/>
    <n v="0"/>
    <n v="0"/>
    <n v="0"/>
    <n v="0"/>
    <n v="0"/>
    <n v="0"/>
    <n v="0"/>
    <n v="0"/>
    <n v="0"/>
    <n v="0"/>
    <n v="0"/>
    <n v="0"/>
    <n v="0"/>
    <n v="2"/>
    <n v="0"/>
    <n v="41"/>
    <n v="2"/>
    <n v="214"/>
    <n v="543"/>
    <n v="530"/>
    <n v="69"/>
    <n v="14"/>
    <n v="3563"/>
    <n v="1163"/>
    <n v="0"/>
    <n v="212"/>
    <n v="1029"/>
    <n v="145"/>
    <n v="2021"/>
  </r>
  <r>
    <x v="6"/>
    <x v="41"/>
    <x v="239"/>
    <x v="1"/>
    <n v="56"/>
    <n v="2"/>
    <n v="2"/>
    <n v="0"/>
    <n v="0"/>
    <n v="26"/>
    <n v="6"/>
    <n v="7"/>
    <n v="1"/>
    <n v="2"/>
    <n v="2"/>
    <n v="0"/>
    <n v="0"/>
    <n v="251"/>
    <n v="193"/>
    <n v="32"/>
    <n v="1"/>
    <n v="0"/>
    <n v="766"/>
    <n v="380"/>
    <n v="68"/>
    <n v="110"/>
    <n v="14"/>
    <n v="761"/>
    <n v="394"/>
    <n v="64"/>
    <n v="138"/>
    <n v="16"/>
    <n v="103"/>
    <n v="36"/>
    <n v="4"/>
    <n v="22"/>
    <n v="2"/>
    <n v="16"/>
    <n v="13"/>
    <n v="2"/>
    <n v="0"/>
    <n v="0"/>
    <n v="0"/>
    <n v="0"/>
    <n v="0"/>
    <n v="0"/>
    <n v="0"/>
    <n v="0"/>
    <n v="0"/>
    <n v="0"/>
    <n v="0"/>
    <n v="0"/>
    <n v="0"/>
    <n v="0"/>
    <n v="0"/>
    <n v="0"/>
    <n v="0"/>
    <n v="0"/>
    <n v="2"/>
    <n v="0"/>
    <n v="41"/>
    <n v="2"/>
    <n v="215"/>
    <n v="549"/>
    <n v="531"/>
    <n v="69"/>
    <n v="14"/>
    <n v="3580"/>
    <n v="1178"/>
    <n v="0"/>
    <n v="211"/>
    <n v="1029"/>
    <n v="154"/>
    <n v="2031"/>
  </r>
  <r>
    <x v="6"/>
    <x v="41"/>
    <x v="239"/>
    <x v="2"/>
    <n v="56"/>
    <n v="2"/>
    <n v="2"/>
    <n v="0"/>
    <n v="0"/>
    <n v="26"/>
    <n v="6"/>
    <n v="7"/>
    <n v="1"/>
    <n v="2"/>
    <n v="2"/>
    <n v="0"/>
    <n v="0"/>
    <n v="252"/>
    <n v="193"/>
    <n v="32"/>
    <n v="2"/>
    <n v="0"/>
    <n v="765"/>
    <n v="383"/>
    <n v="68"/>
    <n v="108"/>
    <n v="14"/>
    <n v="761"/>
    <n v="396"/>
    <n v="64"/>
    <n v="138"/>
    <n v="16"/>
    <n v="104"/>
    <n v="36"/>
    <n v="5"/>
    <n v="22"/>
    <n v="2"/>
    <n v="16"/>
    <n v="13"/>
    <n v="2"/>
    <n v="0"/>
    <n v="0"/>
    <n v="0"/>
    <n v="0"/>
    <n v="0"/>
    <n v="0"/>
    <n v="0"/>
    <n v="0"/>
    <n v="0"/>
    <n v="0"/>
    <n v="0"/>
    <n v="0"/>
    <n v="0"/>
    <n v="0"/>
    <n v="0"/>
    <n v="0"/>
    <n v="0"/>
    <n v="0"/>
    <n v="2"/>
    <n v="0"/>
    <n v="41"/>
    <n v="2"/>
    <n v="215"/>
    <n v="550"/>
    <n v="531"/>
    <n v="69"/>
    <n v="14"/>
    <n v="3594"/>
    <n v="1187"/>
    <n v="0"/>
    <n v="211"/>
    <n v="1029"/>
    <n v="158"/>
    <n v="2040"/>
  </r>
  <r>
    <x v="6"/>
    <x v="42"/>
    <x v="240"/>
    <x v="0"/>
    <n v="72"/>
    <n v="1"/>
    <n v="0"/>
    <n v="0"/>
    <n v="0"/>
    <n v="46"/>
    <n v="4"/>
    <n v="4"/>
    <n v="1"/>
    <n v="2"/>
    <n v="2"/>
    <n v="0"/>
    <n v="0"/>
    <n v="229"/>
    <n v="168"/>
    <n v="28"/>
    <n v="5"/>
    <n v="3"/>
    <n v="716"/>
    <n v="303"/>
    <n v="40"/>
    <n v="116"/>
    <n v="25"/>
    <n v="802"/>
    <n v="334"/>
    <n v="11"/>
    <n v="175"/>
    <n v="112"/>
    <n v="152"/>
    <n v="54"/>
    <n v="1"/>
    <n v="45"/>
    <n v="2"/>
    <n v="18"/>
    <n v="12"/>
    <n v="2"/>
    <n v="1"/>
    <n v="0"/>
    <n v="0"/>
    <n v="0"/>
    <n v="0"/>
    <n v="0"/>
    <n v="0"/>
    <n v="0"/>
    <n v="0"/>
    <n v="0"/>
    <n v="0"/>
    <n v="0"/>
    <n v="0"/>
    <n v="0"/>
    <n v="0"/>
    <n v="0"/>
    <n v="0"/>
    <n v="0"/>
    <n v="1"/>
    <n v="0"/>
    <n v="59"/>
    <n v="2"/>
    <n v="192"/>
    <n v="493"/>
    <n v="479"/>
    <n v="96"/>
    <n v="15"/>
    <n v="4516"/>
    <n v="1216"/>
    <n v="0"/>
    <n v="39"/>
    <n v="1489"/>
    <n v="545"/>
    <n v="2266"/>
  </r>
  <r>
    <x v="6"/>
    <x v="42"/>
    <x v="240"/>
    <x v="1"/>
    <n v="72"/>
    <n v="1"/>
    <n v="0"/>
    <n v="0"/>
    <n v="0"/>
    <n v="46"/>
    <n v="4"/>
    <n v="4"/>
    <n v="1"/>
    <n v="2"/>
    <n v="2"/>
    <n v="0"/>
    <n v="0"/>
    <n v="228"/>
    <n v="168"/>
    <n v="28"/>
    <n v="5"/>
    <n v="3"/>
    <n v="714"/>
    <n v="303"/>
    <n v="39"/>
    <n v="116"/>
    <n v="25"/>
    <n v="802"/>
    <n v="337"/>
    <n v="11"/>
    <n v="175"/>
    <n v="112"/>
    <n v="153"/>
    <n v="56"/>
    <n v="1"/>
    <n v="45"/>
    <n v="2"/>
    <n v="19"/>
    <n v="12"/>
    <n v="2"/>
    <n v="1"/>
    <n v="0"/>
    <n v="0"/>
    <n v="0"/>
    <n v="0"/>
    <n v="0"/>
    <n v="0"/>
    <n v="0"/>
    <n v="0"/>
    <n v="0"/>
    <n v="0"/>
    <n v="0"/>
    <n v="0"/>
    <n v="0"/>
    <n v="0"/>
    <n v="0"/>
    <n v="0"/>
    <n v="0"/>
    <n v="1"/>
    <n v="0"/>
    <n v="59"/>
    <n v="2"/>
    <n v="191"/>
    <n v="493"/>
    <n v="480"/>
    <n v="97"/>
    <n v="16"/>
    <n v="4521"/>
    <n v="1244"/>
    <n v="0"/>
    <n v="40"/>
    <n v="1486"/>
    <n v="546"/>
    <n v="2279"/>
  </r>
  <r>
    <x v="6"/>
    <x v="42"/>
    <x v="240"/>
    <x v="2"/>
    <n v="73"/>
    <n v="1"/>
    <n v="0"/>
    <n v="0"/>
    <n v="0"/>
    <n v="48"/>
    <n v="4"/>
    <n v="4"/>
    <n v="1"/>
    <n v="2"/>
    <n v="2"/>
    <n v="0"/>
    <n v="0"/>
    <n v="228"/>
    <n v="168"/>
    <n v="28"/>
    <n v="5"/>
    <n v="2"/>
    <n v="715"/>
    <n v="306"/>
    <n v="38"/>
    <n v="118"/>
    <n v="25"/>
    <n v="804"/>
    <n v="339"/>
    <n v="11"/>
    <n v="175"/>
    <n v="112"/>
    <n v="156"/>
    <n v="58"/>
    <n v="1"/>
    <n v="45"/>
    <n v="3"/>
    <n v="19"/>
    <n v="12"/>
    <n v="2"/>
    <n v="1"/>
    <n v="0"/>
    <n v="0"/>
    <n v="0"/>
    <n v="0"/>
    <n v="0"/>
    <n v="0"/>
    <n v="0"/>
    <n v="0"/>
    <n v="0"/>
    <n v="0"/>
    <n v="0"/>
    <n v="0"/>
    <n v="0"/>
    <n v="0"/>
    <n v="0"/>
    <n v="0"/>
    <n v="0"/>
    <n v="1"/>
    <n v="0"/>
    <n v="60"/>
    <n v="2"/>
    <n v="191"/>
    <n v="497"/>
    <n v="481"/>
    <n v="99"/>
    <n v="16"/>
    <n v="4527"/>
    <n v="1264"/>
    <n v="0"/>
    <n v="42"/>
    <n v="1483"/>
    <n v="546"/>
    <n v="2285"/>
  </r>
  <r>
    <x v="6"/>
    <x v="42"/>
    <x v="241"/>
    <x v="2"/>
    <m/>
    <m/>
    <m/>
    <m/>
    <m/>
    <m/>
    <m/>
    <m/>
    <m/>
    <m/>
    <m/>
    <m/>
    <m/>
    <n v="2"/>
    <m/>
    <m/>
    <m/>
    <n v="2"/>
    <m/>
    <m/>
    <m/>
    <m/>
    <m/>
    <n v="8"/>
    <m/>
    <m/>
    <m/>
    <n v="8"/>
    <m/>
    <m/>
    <m/>
    <m/>
    <m/>
    <m/>
    <m/>
    <m/>
    <m/>
    <m/>
    <m/>
    <m/>
    <m/>
    <m/>
    <m/>
    <m/>
    <m/>
    <m/>
    <m/>
    <m/>
    <m/>
    <m/>
    <m/>
    <m/>
    <m/>
    <m/>
    <m/>
    <m/>
    <m/>
    <m/>
    <m/>
    <m/>
    <m/>
    <m/>
    <m/>
    <n v="44"/>
    <m/>
    <m/>
    <m/>
    <m/>
    <n v="44"/>
    <m/>
  </r>
  <r>
    <x v="6"/>
    <x v="42"/>
    <x v="241"/>
    <x v="2"/>
    <n v="138"/>
    <n v="8"/>
    <n v="6"/>
    <m/>
    <m/>
    <n v="83"/>
    <n v="4"/>
    <n v="1"/>
    <n v="18"/>
    <n v="4"/>
    <n v="3"/>
    <m/>
    <m/>
    <n v="418"/>
    <n v="327"/>
    <n v="9"/>
    <n v="3"/>
    <n v="41"/>
    <n v="964"/>
    <n v="58"/>
    <n v="39"/>
    <n v="13"/>
    <n v="151"/>
    <n v="977"/>
    <n v="97"/>
    <n v="5"/>
    <n v="113"/>
    <n v="144"/>
    <n v="113"/>
    <n v="9"/>
    <n v="6"/>
    <m/>
    <n v="35"/>
    <n v="107"/>
    <n v="85"/>
    <m/>
    <m/>
    <n v="7"/>
    <m/>
    <m/>
    <m/>
    <m/>
    <m/>
    <m/>
    <m/>
    <m/>
    <m/>
    <m/>
    <m/>
    <m/>
    <m/>
    <m/>
    <m/>
    <m/>
    <n v="7"/>
    <m/>
    <n v="108"/>
    <n v="4"/>
    <n v="362"/>
    <n v="730"/>
    <n v="703"/>
    <n v="67"/>
    <n v="99"/>
    <n v="4213"/>
    <n v="883"/>
    <m/>
    <n v="168"/>
    <n v="188"/>
    <n v="1270"/>
    <n v="2395"/>
  </r>
  <r>
    <x v="6"/>
    <x v="40"/>
    <x v="242"/>
    <x v="0"/>
    <n v="84"/>
    <n v="0"/>
    <n v="0"/>
    <n v="0"/>
    <n v="0"/>
    <n v="48"/>
    <n v="1"/>
    <n v="12"/>
    <n v="4"/>
    <n v="1"/>
    <n v="1"/>
    <n v="0"/>
    <n v="0"/>
    <n v="244"/>
    <n v="177"/>
    <n v="4"/>
    <n v="21"/>
    <n v="3"/>
    <n v="753"/>
    <n v="390"/>
    <n v="14"/>
    <n v="121"/>
    <n v="16"/>
    <n v="645"/>
    <n v="264"/>
    <n v="10"/>
    <n v="142"/>
    <n v="39"/>
    <n v="130"/>
    <n v="74"/>
    <n v="5"/>
    <n v="15"/>
    <n v="1"/>
    <n v="11"/>
    <n v="9"/>
    <n v="1"/>
    <n v="0"/>
    <n v="0"/>
    <n v="0"/>
    <n v="0"/>
    <n v="0"/>
    <n v="0"/>
    <n v="0"/>
    <n v="0"/>
    <n v="0"/>
    <n v="0"/>
    <n v="0"/>
    <n v="0"/>
    <n v="0"/>
    <n v="0"/>
    <n v="0"/>
    <n v="0"/>
    <n v="0"/>
    <n v="0"/>
    <n v="0"/>
    <n v="0"/>
    <n v="62"/>
    <n v="1"/>
    <n v="211"/>
    <n v="579"/>
    <n v="431"/>
    <n v="102"/>
    <n v="10"/>
    <n v="4476"/>
    <n v="1465"/>
    <n v="0"/>
    <n v="74"/>
    <n v="1329"/>
    <n v="332"/>
    <n v="2549"/>
  </r>
  <r>
    <x v="6"/>
    <x v="40"/>
    <x v="242"/>
    <x v="1"/>
    <n v="84"/>
    <n v="0"/>
    <n v="0"/>
    <n v="0"/>
    <n v="0"/>
    <n v="49"/>
    <n v="1"/>
    <n v="12"/>
    <n v="4"/>
    <n v="1"/>
    <n v="1"/>
    <n v="0"/>
    <n v="0"/>
    <n v="244"/>
    <n v="178"/>
    <n v="4"/>
    <n v="21"/>
    <n v="3"/>
    <n v="755"/>
    <n v="394"/>
    <n v="14"/>
    <n v="120"/>
    <n v="16"/>
    <n v="643"/>
    <n v="269"/>
    <n v="10"/>
    <n v="142"/>
    <n v="39"/>
    <n v="130"/>
    <n v="73"/>
    <n v="5"/>
    <n v="15"/>
    <n v="2"/>
    <n v="11"/>
    <n v="9"/>
    <n v="1"/>
    <n v="0"/>
    <n v="0"/>
    <n v="0"/>
    <n v="0"/>
    <n v="0"/>
    <n v="0"/>
    <n v="0"/>
    <n v="0"/>
    <n v="0"/>
    <n v="0"/>
    <n v="0"/>
    <n v="0"/>
    <n v="0"/>
    <n v="0"/>
    <n v="0"/>
    <n v="0"/>
    <n v="0"/>
    <n v="0"/>
    <n v="0"/>
    <n v="0"/>
    <n v="62"/>
    <n v="1"/>
    <n v="211"/>
    <n v="582"/>
    <n v="430"/>
    <n v="102"/>
    <n v="10"/>
    <n v="4481"/>
    <n v="1485"/>
    <n v="0"/>
    <n v="74"/>
    <n v="1325"/>
    <n v="341"/>
    <n v="2555"/>
  </r>
  <r>
    <x v="6"/>
    <x v="40"/>
    <x v="242"/>
    <x v="2"/>
    <n v="85"/>
    <n v="0"/>
    <n v="0"/>
    <n v="0"/>
    <n v="0"/>
    <n v="50"/>
    <n v="1"/>
    <n v="12"/>
    <n v="4"/>
    <n v="1"/>
    <n v="1"/>
    <n v="0"/>
    <n v="0"/>
    <n v="243"/>
    <n v="177"/>
    <n v="4"/>
    <n v="21"/>
    <n v="3"/>
    <n v="757"/>
    <n v="396"/>
    <n v="14"/>
    <n v="120"/>
    <n v="16"/>
    <n v="645"/>
    <n v="273"/>
    <n v="10"/>
    <n v="142"/>
    <n v="40"/>
    <n v="132"/>
    <n v="75"/>
    <n v="5"/>
    <n v="14"/>
    <n v="3"/>
    <n v="11"/>
    <n v="9"/>
    <n v="1"/>
    <n v="0"/>
    <n v="0"/>
    <n v="0"/>
    <n v="0"/>
    <n v="0"/>
    <n v="0"/>
    <n v="0"/>
    <n v="0"/>
    <n v="0"/>
    <n v="0"/>
    <n v="0"/>
    <n v="0"/>
    <n v="0"/>
    <n v="0"/>
    <n v="0"/>
    <n v="0"/>
    <n v="0"/>
    <n v="0"/>
    <n v="0"/>
    <n v="0"/>
    <n v="63"/>
    <n v="1"/>
    <n v="211"/>
    <n v="583"/>
    <n v="431"/>
    <n v="103"/>
    <n v="10"/>
    <n v="4492"/>
    <n v="1499"/>
    <n v="0"/>
    <n v="74"/>
    <n v="1321"/>
    <n v="355"/>
    <n v="2556"/>
  </r>
  <r>
    <x v="6"/>
    <x v="44"/>
    <x v="243"/>
    <x v="0"/>
    <n v="81"/>
    <n v="1"/>
    <n v="1"/>
    <n v="0"/>
    <n v="0"/>
    <n v="57"/>
    <n v="2"/>
    <n v="9"/>
    <n v="1"/>
    <n v="1"/>
    <n v="1"/>
    <n v="0"/>
    <n v="0"/>
    <n v="376"/>
    <n v="296"/>
    <n v="8"/>
    <n v="15"/>
    <n v="2"/>
    <n v="784"/>
    <n v="424"/>
    <n v="10"/>
    <n v="110"/>
    <n v="16"/>
    <n v="754"/>
    <n v="424"/>
    <n v="4"/>
    <n v="117"/>
    <n v="60"/>
    <n v="158"/>
    <n v="75"/>
    <n v="1"/>
    <n v="31"/>
    <n v="1"/>
    <n v="29"/>
    <n v="25"/>
    <n v="0"/>
    <n v="2"/>
    <n v="1"/>
    <n v="0"/>
    <n v="0"/>
    <n v="0"/>
    <n v="0"/>
    <n v="0"/>
    <n v="0"/>
    <n v="0"/>
    <n v="0"/>
    <n v="0"/>
    <n v="0"/>
    <n v="0"/>
    <n v="0"/>
    <n v="0"/>
    <n v="0"/>
    <n v="0"/>
    <n v="0"/>
    <n v="1"/>
    <n v="0"/>
    <n v="67"/>
    <n v="1"/>
    <n v="346"/>
    <n v="620"/>
    <n v="561"/>
    <n v="118"/>
    <n v="26"/>
    <n v="4188"/>
    <n v="1631"/>
    <n v="0"/>
    <n v="8"/>
    <n v="713"/>
    <n v="682"/>
    <n v="2655"/>
  </r>
  <r>
    <x v="6"/>
    <x v="44"/>
    <x v="243"/>
    <x v="1"/>
    <n v="81"/>
    <n v="1"/>
    <n v="1"/>
    <n v="0"/>
    <n v="0"/>
    <n v="57"/>
    <n v="2"/>
    <n v="9"/>
    <n v="1"/>
    <n v="1"/>
    <n v="1"/>
    <n v="0"/>
    <n v="0"/>
    <n v="377"/>
    <n v="298"/>
    <n v="8"/>
    <n v="15"/>
    <n v="2"/>
    <n v="782"/>
    <n v="428"/>
    <n v="10"/>
    <n v="111"/>
    <n v="15"/>
    <n v="756"/>
    <n v="424"/>
    <n v="4"/>
    <n v="117"/>
    <n v="61"/>
    <n v="159"/>
    <n v="75"/>
    <n v="1"/>
    <n v="31"/>
    <n v="1"/>
    <n v="29"/>
    <n v="25"/>
    <n v="0"/>
    <n v="2"/>
    <n v="1"/>
    <n v="0"/>
    <n v="0"/>
    <n v="0"/>
    <n v="0"/>
    <n v="0"/>
    <n v="0"/>
    <n v="0"/>
    <n v="0"/>
    <n v="0"/>
    <n v="0"/>
    <n v="0"/>
    <n v="0"/>
    <n v="0"/>
    <n v="0"/>
    <n v="0"/>
    <n v="0"/>
    <n v="1"/>
    <n v="0"/>
    <n v="67"/>
    <n v="1"/>
    <n v="348"/>
    <n v="621"/>
    <n v="563"/>
    <n v="120"/>
    <n v="26"/>
    <n v="4210"/>
    <n v="1658"/>
    <n v="0"/>
    <n v="8"/>
    <n v="714"/>
    <n v="683"/>
    <n v="2679"/>
  </r>
  <r>
    <x v="6"/>
    <x v="44"/>
    <x v="243"/>
    <x v="2"/>
    <n v="81"/>
    <n v="1"/>
    <n v="1"/>
    <n v="0"/>
    <n v="0"/>
    <n v="58"/>
    <n v="2"/>
    <n v="9"/>
    <n v="1"/>
    <n v="1"/>
    <n v="1"/>
    <n v="0"/>
    <n v="0"/>
    <n v="377"/>
    <n v="299"/>
    <n v="8"/>
    <n v="15"/>
    <n v="2"/>
    <n v="783"/>
    <n v="434"/>
    <n v="10"/>
    <n v="112"/>
    <n v="14"/>
    <n v="756"/>
    <n v="427"/>
    <n v="4"/>
    <n v="117"/>
    <n v="61"/>
    <n v="161"/>
    <n v="77"/>
    <n v="1"/>
    <n v="31"/>
    <n v="1"/>
    <n v="29"/>
    <n v="25"/>
    <n v="0"/>
    <n v="2"/>
    <n v="1"/>
    <n v="0"/>
    <n v="0"/>
    <n v="0"/>
    <n v="0"/>
    <n v="0"/>
    <n v="0"/>
    <n v="0"/>
    <n v="0"/>
    <n v="0"/>
    <n v="0"/>
    <n v="0"/>
    <n v="0"/>
    <n v="0"/>
    <n v="0"/>
    <n v="0"/>
    <n v="0"/>
    <n v="1"/>
    <n v="0"/>
    <n v="67"/>
    <n v="1"/>
    <n v="348"/>
    <n v="623"/>
    <n v="564"/>
    <n v="122"/>
    <n v="26"/>
    <n v="4197"/>
    <n v="1669"/>
    <n v="0"/>
    <n v="8"/>
    <n v="710"/>
    <n v="684"/>
    <n v="2677"/>
  </r>
  <r>
    <x v="6"/>
    <x v="45"/>
    <x v="178"/>
    <x v="0"/>
    <n v="105"/>
    <n v="3"/>
    <n v="2"/>
    <n v="0"/>
    <n v="0"/>
    <n v="72"/>
    <n v="1"/>
    <n v="14"/>
    <n v="5"/>
    <n v="14"/>
    <n v="12"/>
    <n v="0"/>
    <n v="0"/>
    <n v="432"/>
    <n v="321"/>
    <n v="10"/>
    <n v="10"/>
    <n v="50"/>
    <n v="909"/>
    <n v="489"/>
    <n v="8"/>
    <n v="128"/>
    <n v="47"/>
    <n v="958"/>
    <n v="537"/>
    <n v="8"/>
    <n v="89"/>
    <n v="181"/>
    <n v="125"/>
    <n v="59"/>
    <n v="1"/>
    <n v="15"/>
    <n v="14"/>
    <n v="44"/>
    <n v="36"/>
    <n v="3"/>
    <n v="1"/>
    <n v="0"/>
    <n v="0"/>
    <n v="0"/>
    <n v="0"/>
    <n v="0"/>
    <n v="0"/>
    <n v="0"/>
    <n v="0"/>
    <n v="0"/>
    <n v="0"/>
    <n v="0"/>
    <n v="0"/>
    <n v="0"/>
    <n v="0"/>
    <n v="0"/>
    <n v="0"/>
    <n v="0"/>
    <n v="3"/>
    <n v="0"/>
    <n v="79"/>
    <n v="13"/>
    <n v="356"/>
    <n v="696"/>
    <n v="657"/>
    <n v="90"/>
    <n v="39"/>
    <n v="4422"/>
    <n v="1641"/>
    <n v="0"/>
    <n v="22"/>
    <n v="879"/>
    <n v="803"/>
    <n v="2530"/>
  </r>
  <r>
    <x v="6"/>
    <x v="45"/>
    <x v="178"/>
    <x v="1"/>
    <n v="105"/>
    <n v="3"/>
    <n v="2"/>
    <n v="0"/>
    <n v="0"/>
    <n v="72"/>
    <n v="1"/>
    <n v="14"/>
    <n v="5"/>
    <n v="14"/>
    <n v="12"/>
    <n v="0"/>
    <n v="0"/>
    <n v="433"/>
    <n v="322"/>
    <n v="10"/>
    <n v="10"/>
    <n v="51"/>
    <n v="902"/>
    <n v="489"/>
    <n v="8"/>
    <n v="126"/>
    <n v="46"/>
    <n v="958"/>
    <n v="537"/>
    <n v="8"/>
    <n v="88"/>
    <n v="180"/>
    <n v="124"/>
    <n v="59"/>
    <n v="1"/>
    <n v="15"/>
    <n v="14"/>
    <n v="44"/>
    <n v="36"/>
    <n v="3"/>
    <n v="1"/>
    <n v="0"/>
    <n v="0"/>
    <n v="0"/>
    <n v="0"/>
    <n v="0"/>
    <n v="0"/>
    <n v="0"/>
    <n v="0"/>
    <n v="0"/>
    <n v="0"/>
    <n v="0"/>
    <n v="0"/>
    <n v="0"/>
    <n v="0"/>
    <n v="0"/>
    <n v="0"/>
    <n v="0"/>
    <n v="3"/>
    <n v="0"/>
    <n v="79"/>
    <n v="13"/>
    <n v="356"/>
    <n v="692"/>
    <n v="658"/>
    <n v="89"/>
    <n v="39"/>
    <n v="4411"/>
    <n v="1650"/>
    <n v="0"/>
    <n v="22"/>
    <n v="875"/>
    <n v="797"/>
    <n v="2530"/>
  </r>
  <r>
    <x v="6"/>
    <x v="45"/>
    <x v="178"/>
    <x v="2"/>
    <n v="105"/>
    <n v="3"/>
    <n v="2"/>
    <n v="0"/>
    <n v="0"/>
    <n v="73"/>
    <n v="1"/>
    <n v="14"/>
    <n v="5"/>
    <n v="14"/>
    <n v="12"/>
    <n v="0"/>
    <n v="0"/>
    <n v="429"/>
    <n v="320"/>
    <n v="10"/>
    <n v="10"/>
    <n v="50"/>
    <n v="899"/>
    <n v="492"/>
    <n v="8"/>
    <n v="125"/>
    <n v="44"/>
    <n v="956"/>
    <n v="540"/>
    <n v="8"/>
    <n v="88"/>
    <n v="178"/>
    <n v="126"/>
    <n v="59"/>
    <n v="1"/>
    <n v="15"/>
    <n v="15"/>
    <n v="44"/>
    <n v="36"/>
    <n v="3"/>
    <n v="1"/>
    <n v="0"/>
    <n v="0"/>
    <n v="0"/>
    <n v="0"/>
    <n v="0"/>
    <n v="0"/>
    <n v="0"/>
    <n v="0"/>
    <n v="0"/>
    <n v="0"/>
    <n v="0"/>
    <n v="0"/>
    <n v="0"/>
    <n v="0"/>
    <n v="0"/>
    <n v="0"/>
    <n v="0"/>
    <n v="3"/>
    <n v="0"/>
    <n v="79"/>
    <n v="13"/>
    <n v="353"/>
    <n v="692"/>
    <n v="658"/>
    <n v="91"/>
    <n v="39"/>
    <n v="4405"/>
    <n v="1664"/>
    <n v="0"/>
    <n v="23"/>
    <n v="862"/>
    <n v="796"/>
    <n v="2537"/>
  </r>
  <r>
    <x v="6"/>
    <x v="40"/>
    <x v="244"/>
    <x v="0"/>
    <n v="52"/>
    <n v="0"/>
    <n v="0"/>
    <n v="0"/>
    <n v="0"/>
    <n v="33"/>
    <n v="0"/>
    <n v="4"/>
    <n v="1"/>
    <n v="2"/>
    <n v="2"/>
    <n v="0"/>
    <n v="0"/>
    <n v="185"/>
    <n v="148"/>
    <n v="8"/>
    <n v="9"/>
    <n v="3"/>
    <n v="352"/>
    <n v="208"/>
    <n v="2"/>
    <n v="51"/>
    <n v="8"/>
    <n v="403"/>
    <n v="194"/>
    <n v="1"/>
    <n v="60"/>
    <n v="53"/>
    <n v="59"/>
    <n v="28"/>
    <n v="0"/>
    <n v="6"/>
    <n v="9"/>
    <n v="24"/>
    <n v="21"/>
    <n v="1"/>
    <n v="0"/>
    <n v="0"/>
    <n v="0"/>
    <n v="0"/>
    <n v="0"/>
    <n v="0"/>
    <n v="0"/>
    <n v="0"/>
    <n v="0"/>
    <n v="0"/>
    <n v="0"/>
    <n v="0"/>
    <n v="0"/>
    <n v="0"/>
    <n v="0"/>
    <n v="0"/>
    <n v="0"/>
    <n v="0"/>
    <n v="0"/>
    <n v="0"/>
    <n v="44"/>
    <n v="2"/>
    <n v="162"/>
    <n v="283"/>
    <n v="278"/>
    <n v="42"/>
    <n v="23"/>
    <n v="2246"/>
    <n v="762"/>
    <n v="0"/>
    <n v="5"/>
    <n v="425"/>
    <n v="417"/>
    <n v="1318"/>
  </r>
  <r>
    <x v="6"/>
    <x v="40"/>
    <x v="244"/>
    <x v="1"/>
    <n v="52"/>
    <n v="0"/>
    <n v="0"/>
    <n v="0"/>
    <n v="0"/>
    <n v="34"/>
    <n v="0"/>
    <n v="4"/>
    <n v="1"/>
    <n v="2"/>
    <n v="2"/>
    <n v="0"/>
    <n v="0"/>
    <n v="186"/>
    <n v="149"/>
    <n v="8"/>
    <n v="9"/>
    <n v="3"/>
    <n v="352"/>
    <n v="212"/>
    <n v="2"/>
    <n v="50"/>
    <n v="7"/>
    <n v="398"/>
    <n v="193"/>
    <n v="1"/>
    <n v="57"/>
    <n v="52"/>
    <n v="59"/>
    <n v="28"/>
    <n v="0"/>
    <n v="6"/>
    <n v="9"/>
    <n v="24"/>
    <n v="21"/>
    <n v="1"/>
    <n v="0"/>
    <n v="0"/>
    <n v="0"/>
    <n v="0"/>
    <n v="0"/>
    <n v="0"/>
    <n v="0"/>
    <n v="0"/>
    <n v="0"/>
    <n v="0"/>
    <n v="0"/>
    <n v="0"/>
    <n v="0"/>
    <n v="0"/>
    <n v="0"/>
    <n v="0"/>
    <n v="0"/>
    <n v="0"/>
    <n v="0"/>
    <n v="0"/>
    <n v="44"/>
    <n v="2"/>
    <n v="163"/>
    <n v="283"/>
    <n v="278"/>
    <n v="42"/>
    <n v="23"/>
    <n v="2233"/>
    <n v="774"/>
    <n v="0"/>
    <n v="5"/>
    <n v="410"/>
    <n v="417"/>
    <n v="1323"/>
  </r>
  <r>
    <x v="6"/>
    <x v="40"/>
    <x v="244"/>
    <x v="2"/>
    <n v="52"/>
    <n v="0"/>
    <n v="0"/>
    <n v="0"/>
    <n v="0"/>
    <n v="35"/>
    <n v="0"/>
    <n v="4"/>
    <n v="1"/>
    <n v="2"/>
    <n v="2"/>
    <n v="0"/>
    <n v="0"/>
    <n v="185"/>
    <n v="149"/>
    <n v="8"/>
    <n v="8"/>
    <n v="3"/>
    <n v="351"/>
    <n v="214"/>
    <n v="2"/>
    <n v="48"/>
    <n v="8"/>
    <n v="402"/>
    <n v="196"/>
    <n v="1"/>
    <n v="57"/>
    <n v="52"/>
    <n v="58"/>
    <n v="29"/>
    <n v="0"/>
    <n v="6"/>
    <n v="9"/>
    <n v="24"/>
    <n v="21"/>
    <n v="1"/>
    <n v="0"/>
    <n v="0"/>
    <n v="0"/>
    <n v="0"/>
    <n v="0"/>
    <n v="0"/>
    <n v="0"/>
    <n v="0"/>
    <n v="0"/>
    <n v="0"/>
    <n v="0"/>
    <n v="0"/>
    <n v="0"/>
    <n v="0"/>
    <n v="0"/>
    <n v="0"/>
    <n v="0"/>
    <n v="0"/>
    <n v="0"/>
    <n v="0"/>
    <n v="44"/>
    <n v="2"/>
    <n v="163"/>
    <n v="283"/>
    <n v="281"/>
    <n v="41"/>
    <n v="23"/>
    <n v="2232"/>
    <n v="783"/>
    <n v="0"/>
    <n v="5"/>
    <n v="410"/>
    <n v="417"/>
    <n v="1326"/>
  </r>
  <r>
    <x v="6"/>
    <x v="43"/>
    <x v="245"/>
    <x v="2"/>
    <m/>
    <m/>
    <m/>
    <m/>
    <m/>
    <m/>
    <m/>
    <m/>
    <m/>
    <m/>
    <m/>
    <m/>
    <m/>
    <n v="2"/>
    <m/>
    <m/>
    <m/>
    <n v="2"/>
    <m/>
    <m/>
    <m/>
    <m/>
    <m/>
    <n v="22"/>
    <m/>
    <m/>
    <m/>
    <n v="22"/>
    <m/>
    <m/>
    <m/>
    <m/>
    <m/>
    <m/>
    <m/>
    <m/>
    <m/>
    <m/>
    <m/>
    <m/>
    <m/>
    <m/>
    <m/>
    <m/>
    <m/>
    <m/>
    <m/>
    <m/>
    <m/>
    <m/>
    <m/>
    <m/>
    <m/>
    <m/>
    <m/>
    <m/>
    <m/>
    <m/>
    <m/>
    <m/>
    <m/>
    <m/>
    <m/>
    <n v="120"/>
    <m/>
    <m/>
    <m/>
    <m/>
    <n v="120"/>
    <m/>
  </r>
  <r>
    <x v="6"/>
    <x v="43"/>
    <x v="245"/>
    <x v="2"/>
    <n v="240"/>
    <n v="9"/>
    <n v="9"/>
    <n v="1"/>
    <n v="1"/>
    <n v="97"/>
    <n v="3"/>
    <m/>
    <n v="13"/>
    <n v="26"/>
    <n v="22"/>
    <n v="1"/>
    <m/>
    <n v="1494"/>
    <n v="985"/>
    <n v="66"/>
    <m/>
    <n v="26"/>
    <n v="2101"/>
    <n v="940"/>
    <n v="47"/>
    <n v="9"/>
    <n v="243"/>
    <n v="2612"/>
    <n v="848"/>
    <n v="43"/>
    <n v="1"/>
    <n v="207"/>
    <n v="254"/>
    <n v="96"/>
    <n v="8"/>
    <n v="3"/>
    <n v="35"/>
    <n v="181"/>
    <n v="96"/>
    <n v="4"/>
    <n v="2"/>
    <n v="2"/>
    <m/>
    <m/>
    <m/>
    <m/>
    <m/>
    <m/>
    <m/>
    <m/>
    <m/>
    <m/>
    <m/>
    <m/>
    <m/>
    <m/>
    <m/>
    <m/>
    <n v="9"/>
    <n v="1"/>
    <n v="222"/>
    <n v="23"/>
    <n v="1393"/>
    <n v="1775"/>
    <n v="2324"/>
    <n v="201"/>
    <n v="168"/>
    <n v="9028"/>
    <n v="5266"/>
    <m/>
    <n v="131"/>
    <n v="22"/>
    <n v="1680"/>
    <n v="6985"/>
  </r>
  <r>
    <x v="6"/>
    <x v="44"/>
    <x v="246"/>
    <x v="0"/>
    <n v="25"/>
    <n v="0"/>
    <n v="0"/>
    <n v="0"/>
    <n v="0"/>
    <n v="13"/>
    <n v="0"/>
    <n v="2"/>
    <n v="2"/>
    <n v="0"/>
    <n v="0"/>
    <n v="0"/>
    <n v="0"/>
    <n v="107"/>
    <n v="72"/>
    <n v="9"/>
    <n v="7"/>
    <n v="1"/>
    <n v="237"/>
    <n v="103"/>
    <n v="12"/>
    <n v="41"/>
    <n v="3"/>
    <n v="293"/>
    <n v="101"/>
    <n v="5"/>
    <n v="70"/>
    <n v="47"/>
    <n v="48"/>
    <n v="15"/>
    <n v="3"/>
    <n v="9"/>
    <n v="1"/>
    <n v="11"/>
    <n v="8"/>
    <n v="0"/>
    <n v="0"/>
    <n v="0"/>
    <n v="0"/>
    <n v="0"/>
    <n v="0"/>
    <n v="0"/>
    <n v="0"/>
    <n v="0"/>
    <n v="0"/>
    <n v="0"/>
    <n v="0"/>
    <n v="0"/>
    <n v="0"/>
    <n v="0"/>
    <n v="0"/>
    <n v="0"/>
    <n v="0"/>
    <n v="0"/>
    <n v="0"/>
    <n v="0"/>
    <n v="21"/>
    <n v="0"/>
    <n v="89"/>
    <n v="169"/>
    <n v="161"/>
    <n v="34"/>
    <n v="10"/>
    <n v="1353"/>
    <n v="269"/>
    <n v="0"/>
    <n v="34"/>
    <n v="403"/>
    <n v="277"/>
    <n v="580"/>
  </r>
  <r>
    <x v="6"/>
    <x v="44"/>
    <x v="246"/>
    <x v="1"/>
    <n v="25"/>
    <n v="0"/>
    <n v="0"/>
    <n v="0"/>
    <n v="0"/>
    <n v="13"/>
    <n v="0"/>
    <n v="2"/>
    <n v="2"/>
    <n v="0"/>
    <n v="0"/>
    <n v="0"/>
    <n v="0"/>
    <n v="107"/>
    <n v="72"/>
    <n v="9"/>
    <n v="7"/>
    <n v="1"/>
    <n v="238"/>
    <n v="103"/>
    <n v="14"/>
    <n v="39"/>
    <n v="3"/>
    <n v="295"/>
    <n v="103"/>
    <n v="5"/>
    <n v="72"/>
    <n v="47"/>
    <n v="49"/>
    <n v="15"/>
    <n v="3"/>
    <n v="10"/>
    <n v="1"/>
    <n v="11"/>
    <n v="8"/>
    <n v="0"/>
    <n v="0"/>
    <n v="0"/>
    <n v="0"/>
    <n v="0"/>
    <n v="0"/>
    <n v="0"/>
    <n v="0"/>
    <n v="0"/>
    <n v="0"/>
    <n v="0"/>
    <n v="0"/>
    <n v="0"/>
    <n v="0"/>
    <n v="0"/>
    <n v="0"/>
    <n v="0"/>
    <n v="0"/>
    <n v="0"/>
    <n v="0"/>
    <n v="0"/>
    <n v="21"/>
    <n v="0"/>
    <n v="89"/>
    <n v="168"/>
    <n v="162"/>
    <n v="34"/>
    <n v="10"/>
    <n v="1347"/>
    <n v="274"/>
    <n v="0"/>
    <n v="36"/>
    <n v="398"/>
    <n v="273"/>
    <n v="581"/>
  </r>
  <r>
    <x v="6"/>
    <x v="44"/>
    <x v="246"/>
    <x v="2"/>
    <n v="25"/>
    <n v="0"/>
    <n v="0"/>
    <n v="0"/>
    <n v="0"/>
    <n v="13"/>
    <n v="0"/>
    <n v="2"/>
    <n v="2"/>
    <n v="0"/>
    <n v="0"/>
    <n v="0"/>
    <n v="0"/>
    <n v="107"/>
    <n v="73"/>
    <n v="8"/>
    <n v="8"/>
    <n v="0"/>
    <n v="237"/>
    <n v="102"/>
    <n v="14"/>
    <n v="37"/>
    <n v="4"/>
    <n v="294"/>
    <n v="105"/>
    <n v="6"/>
    <n v="70"/>
    <n v="46"/>
    <n v="51"/>
    <n v="15"/>
    <n v="3"/>
    <n v="10"/>
    <n v="1"/>
    <n v="11"/>
    <n v="8"/>
    <n v="0"/>
    <n v="0"/>
    <n v="0"/>
    <n v="0"/>
    <n v="0"/>
    <n v="0"/>
    <n v="0"/>
    <n v="0"/>
    <n v="0"/>
    <n v="0"/>
    <n v="0"/>
    <n v="0"/>
    <n v="0"/>
    <n v="0"/>
    <n v="0"/>
    <n v="0"/>
    <n v="0"/>
    <n v="0"/>
    <n v="0"/>
    <n v="0"/>
    <n v="0"/>
    <n v="21"/>
    <n v="0"/>
    <n v="90"/>
    <n v="169"/>
    <n v="163"/>
    <n v="36"/>
    <n v="10"/>
    <n v="1346"/>
    <n v="277"/>
    <n v="0"/>
    <n v="38"/>
    <n v="396"/>
    <n v="269"/>
    <n v="585"/>
  </r>
  <r>
    <x v="6"/>
    <x v="45"/>
    <x v="247"/>
    <x v="0"/>
    <n v="66"/>
    <n v="1"/>
    <n v="1"/>
    <n v="1"/>
    <n v="1"/>
    <n v="44"/>
    <n v="4"/>
    <n v="4"/>
    <n v="0"/>
    <n v="18"/>
    <n v="17"/>
    <n v="0"/>
    <n v="0"/>
    <n v="167"/>
    <n v="124"/>
    <n v="14"/>
    <n v="4"/>
    <n v="6"/>
    <n v="738"/>
    <n v="409"/>
    <n v="14"/>
    <n v="111"/>
    <n v="33"/>
    <n v="613"/>
    <n v="297"/>
    <n v="18"/>
    <n v="106"/>
    <n v="53"/>
    <n v="196"/>
    <n v="100"/>
    <n v="1"/>
    <n v="26"/>
    <n v="6"/>
    <n v="8"/>
    <n v="6"/>
    <n v="0"/>
    <n v="0"/>
    <n v="0"/>
    <n v="0"/>
    <n v="0"/>
    <n v="0"/>
    <n v="0"/>
    <n v="0"/>
    <n v="0"/>
    <n v="0"/>
    <n v="0"/>
    <n v="0"/>
    <n v="0"/>
    <n v="0"/>
    <n v="0"/>
    <n v="0"/>
    <n v="0"/>
    <n v="0"/>
    <n v="0"/>
    <n v="1"/>
    <n v="1"/>
    <n v="57"/>
    <n v="17"/>
    <n v="141"/>
    <n v="559"/>
    <n v="426"/>
    <n v="146"/>
    <n v="8"/>
    <n v="3747"/>
    <n v="1480"/>
    <n v="0"/>
    <n v="39"/>
    <n v="981"/>
    <n v="275"/>
    <n v="2301"/>
  </r>
  <r>
    <x v="6"/>
    <x v="45"/>
    <x v="247"/>
    <x v="1"/>
    <n v="67"/>
    <n v="1"/>
    <n v="1"/>
    <n v="1"/>
    <n v="1"/>
    <n v="45"/>
    <n v="4"/>
    <n v="3"/>
    <n v="0"/>
    <n v="18"/>
    <n v="17"/>
    <n v="0"/>
    <n v="0"/>
    <n v="167"/>
    <n v="125"/>
    <n v="14"/>
    <n v="4"/>
    <n v="6"/>
    <n v="738"/>
    <n v="408"/>
    <n v="13"/>
    <n v="110"/>
    <n v="34"/>
    <n v="617"/>
    <n v="299"/>
    <n v="18"/>
    <n v="106"/>
    <n v="55"/>
    <n v="199"/>
    <n v="102"/>
    <n v="1"/>
    <n v="27"/>
    <n v="6"/>
    <n v="8"/>
    <n v="6"/>
    <n v="0"/>
    <n v="0"/>
    <n v="0"/>
    <n v="0"/>
    <n v="0"/>
    <n v="0"/>
    <n v="0"/>
    <n v="0"/>
    <n v="0"/>
    <n v="0"/>
    <n v="0"/>
    <n v="0"/>
    <n v="0"/>
    <n v="0"/>
    <n v="0"/>
    <n v="0"/>
    <n v="0"/>
    <n v="0"/>
    <n v="0"/>
    <n v="1"/>
    <n v="1"/>
    <n v="58"/>
    <n v="17"/>
    <n v="141"/>
    <n v="561"/>
    <n v="428"/>
    <n v="148"/>
    <n v="8"/>
    <n v="3756"/>
    <n v="1501"/>
    <n v="0"/>
    <n v="39"/>
    <n v="980"/>
    <n v="284"/>
    <n v="2302"/>
  </r>
  <r>
    <x v="6"/>
    <x v="45"/>
    <x v="247"/>
    <x v="2"/>
    <n v="68"/>
    <n v="1"/>
    <n v="1"/>
    <n v="1"/>
    <n v="1"/>
    <n v="47"/>
    <n v="4"/>
    <n v="3"/>
    <n v="0"/>
    <n v="18"/>
    <n v="17"/>
    <n v="0"/>
    <n v="0"/>
    <n v="168"/>
    <n v="125"/>
    <n v="14"/>
    <n v="4"/>
    <n v="6"/>
    <n v="742"/>
    <n v="410"/>
    <n v="12"/>
    <n v="109"/>
    <n v="36"/>
    <n v="619"/>
    <n v="302"/>
    <n v="18"/>
    <n v="108"/>
    <n v="55"/>
    <n v="201"/>
    <n v="104"/>
    <n v="1"/>
    <n v="27"/>
    <n v="8"/>
    <n v="8"/>
    <n v="6"/>
    <n v="0"/>
    <n v="0"/>
    <n v="0"/>
    <n v="0"/>
    <n v="0"/>
    <n v="0"/>
    <n v="0"/>
    <n v="0"/>
    <n v="0"/>
    <n v="0"/>
    <n v="0"/>
    <n v="0"/>
    <n v="0"/>
    <n v="0"/>
    <n v="0"/>
    <n v="0"/>
    <n v="0"/>
    <n v="0"/>
    <n v="0"/>
    <n v="1"/>
    <n v="1"/>
    <n v="59"/>
    <n v="17"/>
    <n v="142"/>
    <n v="564"/>
    <n v="428"/>
    <n v="148"/>
    <n v="8"/>
    <n v="3765"/>
    <n v="1513"/>
    <n v="0"/>
    <n v="40"/>
    <n v="974"/>
    <n v="288"/>
    <n v="2311"/>
  </r>
  <r>
    <x v="6"/>
    <x v="42"/>
    <x v="248"/>
    <x v="0"/>
    <n v="68"/>
    <n v="8"/>
    <n v="5"/>
    <n v="0"/>
    <n v="0"/>
    <n v="58"/>
    <n v="0"/>
    <n v="2"/>
    <n v="1"/>
    <n v="0"/>
    <n v="0"/>
    <n v="0"/>
    <n v="0"/>
    <n v="470"/>
    <n v="420"/>
    <n v="19"/>
    <n v="11"/>
    <n v="6"/>
    <n v="540"/>
    <n v="340"/>
    <n v="12"/>
    <n v="67"/>
    <n v="14"/>
    <n v="543"/>
    <n v="396"/>
    <n v="23"/>
    <n v="38"/>
    <n v="10"/>
    <n v="74"/>
    <n v="36"/>
    <n v="2"/>
    <n v="13"/>
    <n v="2"/>
    <n v="83"/>
    <n v="62"/>
    <n v="1"/>
    <n v="1"/>
    <n v="0"/>
    <n v="0"/>
    <n v="0"/>
    <n v="0"/>
    <n v="0"/>
    <n v="0"/>
    <n v="0"/>
    <n v="0"/>
    <n v="0"/>
    <n v="0"/>
    <n v="0"/>
    <n v="0"/>
    <n v="0"/>
    <n v="0"/>
    <n v="0"/>
    <n v="0"/>
    <n v="0"/>
    <n v="8"/>
    <n v="0"/>
    <n v="65"/>
    <n v="0"/>
    <n v="433"/>
    <n v="427"/>
    <n v="464"/>
    <n v="55"/>
    <n v="80"/>
    <n v="2035"/>
    <n v="956"/>
    <n v="0"/>
    <n v="52"/>
    <n v="356"/>
    <n v="118"/>
    <n v="1443"/>
  </r>
  <r>
    <x v="6"/>
    <x v="42"/>
    <x v="248"/>
    <x v="1"/>
    <n v="68"/>
    <n v="8"/>
    <n v="5"/>
    <n v="0"/>
    <n v="0"/>
    <n v="58"/>
    <n v="0"/>
    <n v="2"/>
    <n v="1"/>
    <n v="0"/>
    <n v="0"/>
    <n v="0"/>
    <n v="0"/>
    <n v="470"/>
    <n v="420"/>
    <n v="19"/>
    <n v="11"/>
    <n v="6"/>
    <n v="536"/>
    <n v="337"/>
    <n v="11"/>
    <n v="67"/>
    <n v="14"/>
    <n v="542"/>
    <n v="395"/>
    <n v="23"/>
    <n v="38"/>
    <n v="11"/>
    <n v="74"/>
    <n v="37"/>
    <n v="2"/>
    <n v="13"/>
    <n v="2"/>
    <n v="82"/>
    <n v="62"/>
    <n v="1"/>
    <n v="1"/>
    <n v="0"/>
    <n v="0"/>
    <n v="0"/>
    <n v="0"/>
    <n v="0"/>
    <n v="0"/>
    <n v="0"/>
    <n v="0"/>
    <n v="0"/>
    <n v="0"/>
    <n v="0"/>
    <n v="0"/>
    <n v="0"/>
    <n v="0"/>
    <n v="0"/>
    <n v="0"/>
    <n v="0"/>
    <n v="8"/>
    <n v="0"/>
    <n v="65"/>
    <n v="0"/>
    <n v="433"/>
    <n v="425"/>
    <n v="462"/>
    <n v="55"/>
    <n v="79"/>
    <n v="2037"/>
    <n v="971"/>
    <n v="0"/>
    <n v="52"/>
    <n v="354"/>
    <n v="121"/>
    <n v="1445"/>
  </r>
  <r>
    <x v="6"/>
    <x v="42"/>
    <x v="248"/>
    <x v="2"/>
    <n v="67"/>
    <n v="8"/>
    <n v="5"/>
    <n v="0"/>
    <n v="0"/>
    <n v="58"/>
    <n v="0"/>
    <n v="2"/>
    <n v="1"/>
    <n v="0"/>
    <n v="0"/>
    <n v="0"/>
    <n v="0"/>
    <n v="471"/>
    <n v="420"/>
    <n v="19"/>
    <n v="11"/>
    <n v="6"/>
    <n v="534"/>
    <n v="337"/>
    <n v="11"/>
    <n v="67"/>
    <n v="14"/>
    <n v="542"/>
    <n v="397"/>
    <n v="23"/>
    <n v="38"/>
    <n v="11"/>
    <n v="74"/>
    <n v="38"/>
    <n v="2"/>
    <n v="13"/>
    <n v="2"/>
    <n v="82"/>
    <n v="62"/>
    <n v="1"/>
    <n v="1"/>
    <n v="0"/>
    <n v="0"/>
    <n v="0"/>
    <n v="0"/>
    <n v="0"/>
    <n v="0"/>
    <n v="0"/>
    <n v="0"/>
    <n v="0"/>
    <n v="0"/>
    <n v="0"/>
    <n v="0"/>
    <n v="0"/>
    <n v="0"/>
    <n v="0"/>
    <n v="0"/>
    <n v="0"/>
    <n v="8"/>
    <n v="0"/>
    <n v="64"/>
    <n v="0"/>
    <n v="434"/>
    <n v="425"/>
    <n v="462"/>
    <n v="55"/>
    <n v="79"/>
    <n v="2042"/>
    <n v="989"/>
    <n v="0"/>
    <n v="52"/>
    <n v="352"/>
    <n v="123"/>
    <n v="1446"/>
  </r>
  <r>
    <x v="6"/>
    <x v="44"/>
    <x v="249"/>
    <x v="0"/>
    <n v="60"/>
    <n v="2"/>
    <n v="0"/>
    <n v="0"/>
    <n v="0"/>
    <n v="33"/>
    <n v="5"/>
    <n v="3"/>
    <n v="0"/>
    <n v="7"/>
    <n v="7"/>
    <n v="0"/>
    <n v="0"/>
    <n v="204"/>
    <n v="152"/>
    <n v="15"/>
    <n v="6"/>
    <n v="0"/>
    <n v="529"/>
    <n v="220"/>
    <n v="65"/>
    <n v="73"/>
    <n v="23"/>
    <n v="447"/>
    <n v="184"/>
    <n v="7"/>
    <n v="127"/>
    <n v="12"/>
    <n v="62"/>
    <n v="18"/>
    <n v="1"/>
    <n v="12"/>
    <n v="7"/>
    <n v="14"/>
    <n v="10"/>
    <n v="1"/>
    <n v="0"/>
    <n v="0"/>
    <n v="0"/>
    <n v="0"/>
    <n v="0"/>
    <n v="0"/>
    <n v="0"/>
    <n v="0"/>
    <n v="0"/>
    <n v="0"/>
    <n v="0"/>
    <n v="0"/>
    <n v="0"/>
    <n v="0"/>
    <n v="0"/>
    <n v="0"/>
    <n v="0"/>
    <n v="0"/>
    <n v="2"/>
    <n v="0"/>
    <n v="48"/>
    <n v="7"/>
    <n v="181"/>
    <n v="344"/>
    <n v="291"/>
    <n v="41"/>
    <n v="13"/>
    <n v="2307"/>
    <n v="581"/>
    <n v="0"/>
    <n v="31"/>
    <n v="856"/>
    <n v="177"/>
    <n v="1160"/>
  </r>
  <r>
    <x v="6"/>
    <x v="44"/>
    <x v="249"/>
    <x v="1"/>
    <n v="60"/>
    <n v="2"/>
    <n v="0"/>
    <n v="0"/>
    <n v="0"/>
    <n v="33"/>
    <n v="5"/>
    <n v="3"/>
    <n v="0"/>
    <n v="7"/>
    <n v="7"/>
    <n v="0"/>
    <n v="0"/>
    <n v="204"/>
    <n v="152"/>
    <n v="15"/>
    <n v="6"/>
    <n v="0"/>
    <n v="532"/>
    <n v="221"/>
    <n v="65"/>
    <n v="74"/>
    <n v="25"/>
    <n v="449"/>
    <n v="188"/>
    <n v="7"/>
    <n v="128"/>
    <n v="13"/>
    <n v="62"/>
    <n v="19"/>
    <n v="1"/>
    <n v="12"/>
    <n v="7"/>
    <n v="14"/>
    <n v="10"/>
    <n v="1"/>
    <n v="0"/>
    <n v="0"/>
    <n v="0"/>
    <n v="0"/>
    <n v="0"/>
    <n v="0"/>
    <n v="0"/>
    <n v="0"/>
    <n v="0"/>
    <n v="0"/>
    <n v="0"/>
    <n v="0"/>
    <n v="0"/>
    <n v="0"/>
    <n v="0"/>
    <n v="0"/>
    <n v="0"/>
    <n v="0"/>
    <n v="2"/>
    <n v="0"/>
    <n v="48"/>
    <n v="7"/>
    <n v="181"/>
    <n v="344"/>
    <n v="292"/>
    <n v="41"/>
    <n v="13"/>
    <n v="2313"/>
    <n v="591"/>
    <n v="0"/>
    <n v="31"/>
    <n v="854"/>
    <n v="183"/>
    <n v="1164"/>
  </r>
  <r>
    <x v="6"/>
    <x v="44"/>
    <x v="249"/>
    <x v="2"/>
    <n v="60"/>
    <n v="2"/>
    <n v="0"/>
    <n v="0"/>
    <n v="0"/>
    <n v="33"/>
    <n v="5"/>
    <n v="3"/>
    <n v="0"/>
    <n v="7"/>
    <n v="7"/>
    <n v="0"/>
    <n v="0"/>
    <n v="205"/>
    <n v="153"/>
    <n v="15"/>
    <n v="6"/>
    <n v="0"/>
    <n v="528"/>
    <n v="218"/>
    <n v="65"/>
    <n v="73"/>
    <n v="26"/>
    <n v="449"/>
    <n v="188"/>
    <n v="7"/>
    <n v="128"/>
    <n v="12"/>
    <n v="62"/>
    <n v="19"/>
    <n v="1"/>
    <n v="12"/>
    <n v="7"/>
    <n v="14"/>
    <n v="10"/>
    <n v="1"/>
    <n v="0"/>
    <n v="0"/>
    <n v="0"/>
    <n v="0"/>
    <n v="0"/>
    <n v="0"/>
    <n v="0"/>
    <n v="0"/>
    <n v="0"/>
    <n v="0"/>
    <n v="0"/>
    <n v="0"/>
    <n v="0"/>
    <n v="0"/>
    <n v="0"/>
    <n v="0"/>
    <n v="0"/>
    <n v="0"/>
    <n v="2"/>
    <n v="0"/>
    <n v="48"/>
    <n v="7"/>
    <n v="182"/>
    <n v="340"/>
    <n v="292"/>
    <n v="41"/>
    <n v="13"/>
    <n v="2309"/>
    <n v="594"/>
    <n v="0"/>
    <n v="31"/>
    <n v="852"/>
    <n v="176"/>
    <n v="1166"/>
  </r>
  <r>
    <x v="6"/>
    <x v="42"/>
    <x v="250"/>
    <x v="0"/>
    <n v="124"/>
    <n v="5"/>
    <n v="4"/>
    <n v="1"/>
    <n v="1"/>
    <n v="79"/>
    <n v="3"/>
    <n v="15"/>
    <n v="3"/>
    <n v="3"/>
    <n v="3"/>
    <n v="0"/>
    <n v="0"/>
    <n v="716"/>
    <n v="555"/>
    <n v="50"/>
    <n v="38"/>
    <n v="24"/>
    <n v="1094"/>
    <n v="595"/>
    <n v="25"/>
    <n v="195"/>
    <n v="18"/>
    <n v="1286"/>
    <n v="745"/>
    <n v="22"/>
    <n v="192"/>
    <n v="49"/>
    <n v="158"/>
    <n v="65"/>
    <n v="5"/>
    <n v="29"/>
    <n v="4"/>
    <n v="93"/>
    <n v="66"/>
    <n v="6"/>
    <n v="2"/>
    <n v="2"/>
    <n v="0"/>
    <n v="0"/>
    <n v="0"/>
    <n v="0"/>
    <n v="0"/>
    <n v="0"/>
    <n v="0"/>
    <n v="0"/>
    <n v="0"/>
    <n v="0"/>
    <n v="0"/>
    <n v="0"/>
    <n v="0"/>
    <n v="0"/>
    <n v="0"/>
    <n v="0"/>
    <n v="5"/>
    <n v="1"/>
    <n v="98"/>
    <n v="3"/>
    <n v="592"/>
    <n v="817"/>
    <n v="987"/>
    <n v="109"/>
    <n v="81"/>
    <n v="4818"/>
    <n v="1872"/>
    <n v="0"/>
    <n v="102"/>
    <n v="1266"/>
    <n v="216"/>
    <n v="3011"/>
  </r>
  <r>
    <x v="6"/>
    <x v="42"/>
    <x v="250"/>
    <x v="1"/>
    <n v="124"/>
    <n v="5"/>
    <n v="4"/>
    <n v="1"/>
    <n v="1"/>
    <n v="80"/>
    <n v="3"/>
    <n v="15"/>
    <n v="3"/>
    <n v="3"/>
    <n v="3"/>
    <n v="0"/>
    <n v="0"/>
    <n v="716"/>
    <n v="555"/>
    <n v="50"/>
    <n v="38"/>
    <n v="24"/>
    <n v="1096"/>
    <n v="600"/>
    <n v="26"/>
    <n v="196"/>
    <n v="18"/>
    <n v="1285"/>
    <n v="752"/>
    <n v="22"/>
    <n v="190"/>
    <n v="47"/>
    <n v="159"/>
    <n v="66"/>
    <n v="5"/>
    <n v="30"/>
    <n v="4"/>
    <n v="93"/>
    <n v="66"/>
    <n v="6"/>
    <n v="2"/>
    <n v="2"/>
    <n v="0"/>
    <n v="0"/>
    <n v="0"/>
    <n v="0"/>
    <n v="0"/>
    <n v="0"/>
    <n v="0"/>
    <n v="0"/>
    <n v="0"/>
    <n v="0"/>
    <n v="0"/>
    <n v="0"/>
    <n v="0"/>
    <n v="0"/>
    <n v="0"/>
    <n v="0"/>
    <n v="5"/>
    <n v="1"/>
    <n v="98"/>
    <n v="3"/>
    <n v="592"/>
    <n v="817"/>
    <n v="991"/>
    <n v="109"/>
    <n v="81"/>
    <n v="4818"/>
    <n v="1901"/>
    <n v="0"/>
    <n v="102"/>
    <n v="1259"/>
    <n v="215"/>
    <n v="3028"/>
  </r>
  <r>
    <x v="6"/>
    <x v="42"/>
    <x v="250"/>
    <x v="2"/>
    <n v="125"/>
    <n v="5"/>
    <n v="4"/>
    <n v="1"/>
    <n v="1"/>
    <n v="81"/>
    <n v="3"/>
    <n v="15"/>
    <n v="3"/>
    <n v="3"/>
    <n v="3"/>
    <n v="0"/>
    <n v="0"/>
    <n v="718"/>
    <n v="559"/>
    <n v="50"/>
    <n v="38"/>
    <n v="24"/>
    <n v="1096"/>
    <n v="607"/>
    <n v="26"/>
    <n v="196"/>
    <n v="20"/>
    <n v="1286"/>
    <n v="755"/>
    <n v="22"/>
    <n v="189"/>
    <n v="48"/>
    <n v="159"/>
    <n v="67"/>
    <n v="5"/>
    <n v="29"/>
    <n v="4"/>
    <n v="91"/>
    <n v="65"/>
    <n v="6"/>
    <n v="2"/>
    <n v="2"/>
    <n v="0"/>
    <n v="0"/>
    <n v="0"/>
    <n v="0"/>
    <n v="0"/>
    <n v="0"/>
    <n v="0"/>
    <n v="0"/>
    <n v="0"/>
    <n v="0"/>
    <n v="0"/>
    <n v="0"/>
    <n v="0"/>
    <n v="0"/>
    <n v="0"/>
    <n v="0"/>
    <n v="5"/>
    <n v="1"/>
    <n v="99"/>
    <n v="3"/>
    <n v="594"/>
    <n v="817"/>
    <n v="995"/>
    <n v="111"/>
    <n v="79"/>
    <n v="4819"/>
    <n v="1916"/>
    <n v="0"/>
    <n v="103"/>
    <n v="1250"/>
    <n v="215"/>
    <n v="3045"/>
  </r>
  <r>
    <x v="6"/>
    <x v="46"/>
    <x v="251"/>
    <x v="2"/>
    <m/>
    <m/>
    <m/>
    <m/>
    <m/>
    <m/>
    <m/>
    <m/>
    <m/>
    <m/>
    <m/>
    <m/>
    <m/>
    <n v="5"/>
    <m/>
    <m/>
    <m/>
    <n v="5"/>
    <m/>
    <m/>
    <m/>
    <m/>
    <m/>
    <n v="9"/>
    <m/>
    <m/>
    <m/>
    <n v="9"/>
    <m/>
    <m/>
    <m/>
    <m/>
    <m/>
    <m/>
    <m/>
    <m/>
    <m/>
    <m/>
    <m/>
    <m/>
    <m/>
    <m/>
    <m/>
    <m/>
    <m/>
    <m/>
    <m/>
    <m/>
    <m/>
    <m/>
    <m/>
    <m/>
    <m/>
    <m/>
    <m/>
    <m/>
    <m/>
    <m/>
    <m/>
    <m/>
    <m/>
    <m/>
    <m/>
    <n v="77"/>
    <m/>
    <m/>
    <m/>
    <m/>
    <n v="77"/>
    <m/>
  </r>
  <r>
    <x v="6"/>
    <x v="46"/>
    <x v="251"/>
    <x v="2"/>
    <n v="162"/>
    <n v="2"/>
    <n v="1"/>
    <m/>
    <m/>
    <n v="97"/>
    <n v="7"/>
    <n v="24"/>
    <n v="4"/>
    <n v="11"/>
    <n v="9"/>
    <n v="1"/>
    <m/>
    <n v="601"/>
    <n v="441"/>
    <n v="39"/>
    <n v="34"/>
    <n v="3"/>
    <n v="1950"/>
    <n v="999"/>
    <n v="30"/>
    <n v="434"/>
    <n v="9"/>
    <n v="1653"/>
    <n v="789"/>
    <n v="29"/>
    <n v="458"/>
    <n v="37"/>
    <n v="284"/>
    <n v="97"/>
    <n v="1"/>
    <n v="90"/>
    <n v="7"/>
    <n v="55"/>
    <n v="5"/>
    <n v="9"/>
    <n v="1"/>
    <n v="3"/>
    <m/>
    <m/>
    <m/>
    <m/>
    <m/>
    <m/>
    <m/>
    <m/>
    <m/>
    <m/>
    <m/>
    <m/>
    <m/>
    <m/>
    <m/>
    <m/>
    <n v="2"/>
    <m/>
    <n v="130"/>
    <n v="9"/>
    <n v="518"/>
    <n v="1442"/>
    <n v="1099"/>
    <n v="176"/>
    <n v="40"/>
    <n v="9332"/>
    <n v="2956"/>
    <m/>
    <n v="64"/>
    <n v="3607"/>
    <n v="345"/>
    <n v="5065"/>
  </r>
  <r>
    <x v="6"/>
    <x v="42"/>
    <x v="252"/>
    <x v="0"/>
    <n v="99"/>
    <n v="4"/>
    <n v="3"/>
    <n v="0"/>
    <n v="0"/>
    <n v="63"/>
    <n v="2"/>
    <n v="12"/>
    <n v="4"/>
    <n v="0"/>
    <n v="0"/>
    <n v="0"/>
    <n v="0"/>
    <n v="343"/>
    <n v="257"/>
    <n v="9"/>
    <n v="11"/>
    <n v="23"/>
    <n v="906"/>
    <n v="479"/>
    <n v="22"/>
    <n v="139"/>
    <n v="30"/>
    <n v="720"/>
    <n v="377"/>
    <n v="10"/>
    <n v="129"/>
    <n v="45"/>
    <n v="189"/>
    <n v="74"/>
    <n v="6"/>
    <n v="41"/>
    <n v="5"/>
    <n v="35"/>
    <n v="23"/>
    <n v="5"/>
    <n v="2"/>
    <n v="0"/>
    <n v="0"/>
    <n v="0"/>
    <n v="0"/>
    <n v="0"/>
    <n v="0"/>
    <n v="0"/>
    <n v="0"/>
    <n v="0"/>
    <n v="0"/>
    <n v="0"/>
    <n v="0"/>
    <n v="0"/>
    <n v="0"/>
    <n v="0"/>
    <n v="0"/>
    <n v="0"/>
    <n v="4"/>
    <n v="0"/>
    <n v="80"/>
    <n v="0"/>
    <n v="295"/>
    <n v="675"/>
    <n v="519"/>
    <n v="127"/>
    <n v="28"/>
    <n v="3585"/>
    <n v="1421"/>
    <n v="0"/>
    <n v="41"/>
    <n v="870"/>
    <n v="293"/>
    <n v="2249"/>
  </r>
  <r>
    <x v="6"/>
    <x v="42"/>
    <x v="252"/>
    <x v="1"/>
    <n v="98"/>
    <n v="4"/>
    <n v="4"/>
    <n v="0"/>
    <n v="0"/>
    <n v="64"/>
    <n v="2"/>
    <n v="11"/>
    <n v="4"/>
    <n v="0"/>
    <n v="0"/>
    <n v="0"/>
    <n v="0"/>
    <n v="344"/>
    <n v="258"/>
    <n v="9"/>
    <n v="11"/>
    <n v="23"/>
    <n v="907"/>
    <n v="481"/>
    <n v="22"/>
    <n v="139"/>
    <n v="30"/>
    <n v="718"/>
    <n v="376"/>
    <n v="10"/>
    <n v="128"/>
    <n v="45"/>
    <n v="191"/>
    <n v="76"/>
    <n v="6"/>
    <n v="41"/>
    <n v="5"/>
    <n v="35"/>
    <n v="23"/>
    <n v="5"/>
    <n v="2"/>
    <n v="0"/>
    <n v="0"/>
    <n v="0"/>
    <n v="0"/>
    <n v="0"/>
    <n v="0"/>
    <n v="0"/>
    <n v="0"/>
    <n v="0"/>
    <n v="0"/>
    <n v="0"/>
    <n v="0"/>
    <n v="0"/>
    <n v="0"/>
    <n v="0"/>
    <n v="0"/>
    <n v="0"/>
    <n v="4"/>
    <n v="0"/>
    <n v="80"/>
    <n v="0"/>
    <n v="296"/>
    <n v="676"/>
    <n v="517"/>
    <n v="130"/>
    <n v="28"/>
    <n v="3581"/>
    <n v="1440"/>
    <n v="0"/>
    <n v="42"/>
    <n v="865"/>
    <n v="293"/>
    <n v="2249"/>
  </r>
  <r>
    <x v="6"/>
    <x v="42"/>
    <x v="252"/>
    <x v="2"/>
    <n v="98"/>
    <n v="4"/>
    <n v="4"/>
    <n v="0"/>
    <n v="0"/>
    <n v="64"/>
    <n v="2"/>
    <n v="11"/>
    <n v="4"/>
    <n v="0"/>
    <n v="0"/>
    <n v="0"/>
    <n v="0"/>
    <n v="343"/>
    <n v="258"/>
    <n v="9"/>
    <n v="11"/>
    <n v="23"/>
    <n v="909"/>
    <n v="484"/>
    <n v="23"/>
    <n v="139"/>
    <n v="31"/>
    <n v="714"/>
    <n v="377"/>
    <n v="9"/>
    <n v="128"/>
    <n v="44"/>
    <n v="187"/>
    <n v="76"/>
    <n v="5"/>
    <n v="39"/>
    <n v="5"/>
    <n v="35"/>
    <n v="23"/>
    <n v="5"/>
    <n v="2"/>
    <n v="0"/>
    <n v="0"/>
    <n v="0"/>
    <n v="0"/>
    <n v="0"/>
    <n v="0"/>
    <n v="0"/>
    <n v="0"/>
    <n v="0"/>
    <n v="0"/>
    <n v="0"/>
    <n v="0"/>
    <n v="0"/>
    <n v="0"/>
    <n v="0"/>
    <n v="0"/>
    <n v="0"/>
    <n v="4"/>
    <n v="0"/>
    <n v="80"/>
    <n v="0"/>
    <n v="295"/>
    <n v="677"/>
    <n v="515"/>
    <n v="128"/>
    <n v="28"/>
    <n v="3560"/>
    <n v="1446"/>
    <n v="0"/>
    <n v="40"/>
    <n v="860"/>
    <n v="290"/>
    <n v="2239"/>
  </r>
  <r>
    <x v="6"/>
    <x v="40"/>
    <x v="253"/>
    <x v="0"/>
    <n v="105"/>
    <n v="1"/>
    <n v="0"/>
    <n v="0"/>
    <n v="0"/>
    <n v="63"/>
    <n v="2"/>
    <n v="13"/>
    <n v="4"/>
    <n v="1"/>
    <n v="1"/>
    <n v="0"/>
    <n v="0"/>
    <n v="469"/>
    <n v="299"/>
    <n v="25"/>
    <n v="56"/>
    <n v="26"/>
    <n v="1108"/>
    <n v="500"/>
    <n v="74"/>
    <n v="152"/>
    <n v="56"/>
    <n v="985"/>
    <n v="436"/>
    <n v="82"/>
    <n v="140"/>
    <n v="128"/>
    <n v="162"/>
    <n v="44"/>
    <n v="12"/>
    <n v="43"/>
    <n v="3"/>
    <n v="31"/>
    <n v="20"/>
    <n v="2"/>
    <n v="1"/>
    <n v="1"/>
    <n v="0"/>
    <n v="0"/>
    <n v="0"/>
    <n v="0"/>
    <n v="0"/>
    <n v="0"/>
    <n v="0"/>
    <n v="0"/>
    <n v="0"/>
    <n v="0"/>
    <n v="0"/>
    <n v="0"/>
    <n v="0"/>
    <n v="0"/>
    <n v="0"/>
    <n v="0"/>
    <n v="1"/>
    <n v="0"/>
    <n v="86"/>
    <n v="1"/>
    <n v="354"/>
    <n v="782"/>
    <n v="617"/>
    <n v="100"/>
    <n v="24"/>
    <n v="4850"/>
    <n v="1475"/>
    <n v="0"/>
    <n v="364"/>
    <n v="1297"/>
    <n v="422"/>
    <n v="2554"/>
  </r>
  <r>
    <x v="6"/>
    <x v="40"/>
    <x v="253"/>
    <x v="1"/>
    <n v="105"/>
    <n v="1"/>
    <n v="0"/>
    <n v="0"/>
    <n v="0"/>
    <n v="63"/>
    <n v="2"/>
    <n v="13"/>
    <n v="4"/>
    <n v="1"/>
    <n v="1"/>
    <n v="0"/>
    <n v="0"/>
    <n v="469"/>
    <n v="299"/>
    <n v="25"/>
    <n v="56"/>
    <n v="26"/>
    <n v="1105"/>
    <n v="503"/>
    <n v="74"/>
    <n v="150"/>
    <n v="55"/>
    <n v="985"/>
    <n v="441"/>
    <n v="82"/>
    <n v="140"/>
    <n v="128"/>
    <n v="162"/>
    <n v="44"/>
    <n v="12"/>
    <n v="43"/>
    <n v="3"/>
    <n v="31"/>
    <n v="20"/>
    <n v="2"/>
    <n v="1"/>
    <n v="1"/>
    <n v="0"/>
    <n v="0"/>
    <n v="0"/>
    <n v="0"/>
    <n v="0"/>
    <n v="0"/>
    <n v="0"/>
    <n v="0"/>
    <n v="0"/>
    <n v="0"/>
    <n v="0"/>
    <n v="0"/>
    <n v="0"/>
    <n v="0"/>
    <n v="0"/>
    <n v="0"/>
    <n v="1"/>
    <n v="0"/>
    <n v="86"/>
    <n v="1"/>
    <n v="354"/>
    <n v="785"/>
    <n v="619"/>
    <n v="100"/>
    <n v="24"/>
    <n v="4859"/>
    <n v="1505"/>
    <n v="0"/>
    <n v="362"/>
    <n v="1295"/>
    <n v="424"/>
    <n v="2568"/>
  </r>
  <r>
    <x v="6"/>
    <x v="40"/>
    <x v="253"/>
    <x v="2"/>
    <n v="106"/>
    <n v="1"/>
    <n v="0"/>
    <n v="0"/>
    <n v="0"/>
    <n v="63"/>
    <n v="2"/>
    <n v="13"/>
    <n v="4"/>
    <n v="1"/>
    <n v="1"/>
    <n v="0"/>
    <n v="0"/>
    <n v="467"/>
    <n v="300"/>
    <n v="25"/>
    <n v="56"/>
    <n v="25"/>
    <n v="1104"/>
    <n v="504"/>
    <n v="74"/>
    <n v="147"/>
    <n v="55"/>
    <n v="981"/>
    <n v="443"/>
    <n v="82"/>
    <n v="138"/>
    <n v="128"/>
    <n v="158"/>
    <n v="44"/>
    <n v="12"/>
    <n v="42"/>
    <n v="4"/>
    <n v="31"/>
    <n v="20"/>
    <n v="2"/>
    <n v="1"/>
    <n v="1"/>
    <n v="0"/>
    <n v="0"/>
    <n v="0"/>
    <n v="0"/>
    <n v="0"/>
    <n v="0"/>
    <n v="0"/>
    <n v="0"/>
    <n v="0"/>
    <n v="0"/>
    <n v="0"/>
    <n v="0"/>
    <n v="0"/>
    <n v="0"/>
    <n v="0"/>
    <n v="0"/>
    <n v="1"/>
    <n v="0"/>
    <n v="87"/>
    <n v="1"/>
    <n v="354"/>
    <n v="789"/>
    <n v="617"/>
    <n v="96"/>
    <n v="24"/>
    <n v="4823"/>
    <n v="1515"/>
    <n v="0"/>
    <n v="360"/>
    <n v="1287"/>
    <n v="425"/>
    <n v="2548"/>
  </r>
  <r>
    <x v="6"/>
    <x v="44"/>
    <x v="254"/>
    <x v="0"/>
    <n v="70"/>
    <n v="4"/>
    <n v="3"/>
    <n v="0"/>
    <n v="0"/>
    <n v="33"/>
    <n v="2"/>
    <n v="14"/>
    <n v="1"/>
    <n v="4"/>
    <n v="2"/>
    <n v="0"/>
    <n v="0"/>
    <n v="312"/>
    <n v="202"/>
    <n v="14"/>
    <n v="32"/>
    <n v="13"/>
    <n v="887"/>
    <n v="392"/>
    <n v="10"/>
    <n v="193"/>
    <n v="30"/>
    <n v="853"/>
    <n v="305"/>
    <n v="5"/>
    <n v="223"/>
    <n v="121"/>
    <n v="104"/>
    <n v="35"/>
    <n v="2"/>
    <n v="14"/>
    <n v="21"/>
    <n v="72"/>
    <n v="50"/>
    <n v="4"/>
    <n v="3"/>
    <n v="2"/>
    <n v="0"/>
    <n v="1"/>
    <n v="0"/>
    <n v="0"/>
    <n v="0"/>
    <n v="0"/>
    <n v="0"/>
    <n v="0"/>
    <n v="0"/>
    <n v="0"/>
    <n v="0"/>
    <n v="0"/>
    <n v="0"/>
    <n v="0"/>
    <n v="0"/>
    <n v="0"/>
    <n v="3"/>
    <n v="0"/>
    <n v="47"/>
    <n v="4"/>
    <n v="249"/>
    <n v="612"/>
    <n v="483"/>
    <n v="65"/>
    <n v="60"/>
    <n v="3446"/>
    <n v="787"/>
    <n v="0"/>
    <n v="17"/>
    <n v="600"/>
    <n v="1051"/>
    <n v="1633"/>
  </r>
  <r>
    <x v="6"/>
    <x v="44"/>
    <x v="254"/>
    <x v="1"/>
    <n v="70"/>
    <n v="4"/>
    <n v="3"/>
    <n v="0"/>
    <n v="0"/>
    <n v="34"/>
    <n v="2"/>
    <n v="14"/>
    <n v="1"/>
    <n v="4"/>
    <n v="3"/>
    <n v="0"/>
    <n v="0"/>
    <n v="311"/>
    <n v="202"/>
    <n v="14"/>
    <n v="32"/>
    <n v="13"/>
    <n v="888"/>
    <n v="400"/>
    <n v="10"/>
    <n v="191"/>
    <n v="30"/>
    <n v="854"/>
    <n v="307"/>
    <n v="5"/>
    <n v="224"/>
    <n v="121"/>
    <n v="105"/>
    <n v="36"/>
    <n v="2"/>
    <n v="15"/>
    <n v="21"/>
    <n v="71"/>
    <n v="50"/>
    <n v="4"/>
    <n v="3"/>
    <n v="2"/>
    <n v="0"/>
    <n v="1"/>
    <n v="0"/>
    <n v="0"/>
    <n v="0"/>
    <n v="0"/>
    <n v="0"/>
    <n v="0"/>
    <n v="0"/>
    <n v="0"/>
    <n v="0"/>
    <n v="0"/>
    <n v="0"/>
    <n v="0"/>
    <n v="0"/>
    <n v="0"/>
    <n v="3"/>
    <n v="0"/>
    <n v="47"/>
    <n v="4"/>
    <n v="248"/>
    <n v="617"/>
    <n v="483"/>
    <n v="66"/>
    <n v="59"/>
    <n v="3440"/>
    <n v="796"/>
    <n v="0"/>
    <n v="17"/>
    <n v="598"/>
    <n v="1048"/>
    <n v="1634"/>
  </r>
  <r>
    <x v="6"/>
    <x v="44"/>
    <x v="254"/>
    <x v="2"/>
    <n v="70"/>
    <n v="4"/>
    <n v="3"/>
    <n v="0"/>
    <n v="0"/>
    <n v="34"/>
    <n v="2"/>
    <n v="14"/>
    <n v="1"/>
    <n v="4"/>
    <n v="3"/>
    <n v="0"/>
    <n v="0"/>
    <n v="307"/>
    <n v="201"/>
    <n v="13"/>
    <n v="31"/>
    <n v="13"/>
    <n v="886"/>
    <n v="403"/>
    <n v="10"/>
    <n v="188"/>
    <n v="29"/>
    <n v="854"/>
    <n v="309"/>
    <n v="5"/>
    <n v="223"/>
    <n v="122"/>
    <n v="106"/>
    <n v="39"/>
    <n v="2"/>
    <n v="15"/>
    <n v="20"/>
    <n v="71"/>
    <n v="50"/>
    <n v="4"/>
    <n v="3"/>
    <n v="2"/>
    <n v="0"/>
    <n v="1"/>
    <n v="0"/>
    <n v="0"/>
    <n v="0"/>
    <n v="0"/>
    <n v="0"/>
    <n v="0"/>
    <n v="0"/>
    <n v="0"/>
    <n v="0"/>
    <n v="0"/>
    <n v="0"/>
    <n v="0"/>
    <n v="0"/>
    <n v="0"/>
    <n v="3"/>
    <n v="0"/>
    <n v="47"/>
    <n v="4"/>
    <n v="246"/>
    <n v="620"/>
    <n v="484"/>
    <n v="68"/>
    <n v="59"/>
    <n v="3441"/>
    <n v="807"/>
    <n v="0"/>
    <n v="16"/>
    <n v="600"/>
    <n v="1049"/>
    <n v="1641"/>
  </r>
  <r>
    <x v="6"/>
    <x v="43"/>
    <x v="255"/>
    <x v="0"/>
    <n v="102"/>
    <n v="9"/>
    <n v="8"/>
    <n v="3"/>
    <n v="3"/>
    <n v="82"/>
    <n v="8"/>
    <n v="1"/>
    <n v="3"/>
    <n v="74"/>
    <n v="67"/>
    <n v="0"/>
    <n v="0"/>
    <n v="591"/>
    <n v="521"/>
    <n v="25"/>
    <n v="0"/>
    <n v="4"/>
    <n v="941"/>
    <n v="606"/>
    <n v="55"/>
    <n v="14"/>
    <n v="81"/>
    <n v="933"/>
    <n v="680"/>
    <n v="44"/>
    <n v="16"/>
    <n v="67"/>
    <n v="197"/>
    <n v="132"/>
    <n v="4"/>
    <n v="1"/>
    <n v="19"/>
    <n v="93"/>
    <n v="83"/>
    <n v="5"/>
    <n v="0"/>
    <n v="0"/>
    <n v="0"/>
    <n v="0"/>
    <n v="0"/>
    <n v="0"/>
    <n v="0"/>
    <n v="0"/>
    <n v="0"/>
    <n v="0"/>
    <n v="0"/>
    <n v="0"/>
    <n v="0"/>
    <n v="0"/>
    <n v="0"/>
    <n v="0"/>
    <n v="0"/>
    <n v="0"/>
    <n v="9"/>
    <n v="3"/>
    <n v="88"/>
    <n v="72"/>
    <n v="556"/>
    <n v="758"/>
    <n v="779"/>
    <n v="166"/>
    <n v="87"/>
    <n v="4453"/>
    <n v="2185"/>
    <n v="0"/>
    <n v="81"/>
    <n v="58"/>
    <n v="1036"/>
    <n v="3106"/>
  </r>
  <r>
    <x v="6"/>
    <x v="43"/>
    <x v="255"/>
    <x v="1"/>
    <n v="103"/>
    <n v="9"/>
    <n v="8"/>
    <n v="3"/>
    <n v="3"/>
    <n v="83"/>
    <n v="8"/>
    <n v="1"/>
    <n v="3"/>
    <n v="73"/>
    <n v="66"/>
    <n v="0"/>
    <n v="0"/>
    <n v="589"/>
    <n v="520"/>
    <n v="25"/>
    <n v="0"/>
    <n v="4"/>
    <n v="946"/>
    <n v="610"/>
    <n v="55"/>
    <n v="14"/>
    <n v="82"/>
    <n v="935"/>
    <n v="683"/>
    <n v="44"/>
    <n v="16"/>
    <n v="67"/>
    <n v="195"/>
    <n v="132"/>
    <n v="4"/>
    <n v="1"/>
    <n v="19"/>
    <n v="93"/>
    <n v="84"/>
    <n v="5"/>
    <n v="0"/>
    <n v="0"/>
    <n v="0"/>
    <n v="0"/>
    <n v="0"/>
    <n v="0"/>
    <n v="0"/>
    <n v="0"/>
    <n v="0"/>
    <n v="0"/>
    <n v="0"/>
    <n v="0"/>
    <n v="0"/>
    <n v="0"/>
    <n v="0"/>
    <n v="0"/>
    <n v="0"/>
    <n v="0"/>
    <n v="9"/>
    <n v="3"/>
    <n v="89"/>
    <n v="71"/>
    <n v="554"/>
    <n v="760"/>
    <n v="781"/>
    <n v="164"/>
    <n v="87"/>
    <n v="4445"/>
    <n v="2218"/>
    <n v="0"/>
    <n v="82"/>
    <n v="60"/>
    <n v="1032"/>
    <n v="3105"/>
  </r>
  <r>
    <x v="6"/>
    <x v="43"/>
    <x v="255"/>
    <x v="2"/>
    <n v="102"/>
    <n v="9"/>
    <n v="8"/>
    <n v="3"/>
    <n v="3"/>
    <n v="82"/>
    <n v="8"/>
    <n v="1"/>
    <n v="3"/>
    <n v="74"/>
    <n v="67"/>
    <n v="0"/>
    <n v="0"/>
    <n v="590"/>
    <n v="524"/>
    <n v="25"/>
    <n v="0"/>
    <n v="3"/>
    <n v="947"/>
    <n v="617"/>
    <n v="52"/>
    <n v="14"/>
    <n v="81"/>
    <n v="931"/>
    <n v="683"/>
    <n v="44"/>
    <n v="16"/>
    <n v="65"/>
    <n v="196"/>
    <n v="133"/>
    <n v="4"/>
    <n v="1"/>
    <n v="19"/>
    <n v="95"/>
    <n v="85"/>
    <n v="5"/>
    <n v="0"/>
    <n v="1"/>
    <n v="0"/>
    <n v="0"/>
    <n v="0"/>
    <n v="0"/>
    <n v="0"/>
    <n v="0"/>
    <n v="0"/>
    <n v="0"/>
    <n v="0"/>
    <n v="0"/>
    <n v="0"/>
    <n v="0"/>
    <n v="0"/>
    <n v="0"/>
    <n v="0"/>
    <n v="0"/>
    <n v="9"/>
    <n v="3"/>
    <n v="88"/>
    <n v="72"/>
    <n v="556"/>
    <n v="763"/>
    <n v="780"/>
    <n v="166"/>
    <n v="88"/>
    <n v="4436"/>
    <n v="2231"/>
    <n v="0"/>
    <n v="82"/>
    <n v="60"/>
    <n v="1029"/>
    <n v="3107"/>
  </r>
  <r>
    <x v="6"/>
    <x v="45"/>
    <x v="256"/>
    <x v="0"/>
    <n v="72"/>
    <n v="2"/>
    <n v="1"/>
    <n v="0"/>
    <n v="0"/>
    <n v="50"/>
    <n v="4"/>
    <n v="3"/>
    <n v="1"/>
    <n v="0"/>
    <n v="0"/>
    <n v="0"/>
    <n v="0"/>
    <n v="314"/>
    <n v="240"/>
    <n v="15"/>
    <n v="5"/>
    <n v="1"/>
    <n v="978"/>
    <n v="540"/>
    <n v="70"/>
    <n v="75"/>
    <n v="9"/>
    <n v="823"/>
    <n v="396"/>
    <n v="28"/>
    <n v="177"/>
    <n v="14"/>
    <n v="285"/>
    <n v="133"/>
    <n v="13"/>
    <n v="39"/>
    <n v="2"/>
    <n v="20"/>
    <n v="12"/>
    <n v="2"/>
    <n v="0"/>
    <n v="0"/>
    <n v="0"/>
    <n v="0"/>
    <n v="0"/>
    <n v="0"/>
    <n v="0"/>
    <n v="0"/>
    <n v="0"/>
    <n v="0"/>
    <n v="0"/>
    <n v="0"/>
    <n v="0"/>
    <n v="0"/>
    <n v="0"/>
    <n v="0"/>
    <n v="0"/>
    <n v="0"/>
    <n v="2"/>
    <n v="0"/>
    <n v="62"/>
    <n v="0"/>
    <n v="286"/>
    <n v="790"/>
    <n v="582"/>
    <n v="221"/>
    <n v="17"/>
    <n v="4931"/>
    <n v="1624"/>
    <n v="0"/>
    <n v="106"/>
    <n v="1498"/>
    <n v="110"/>
    <n v="2991"/>
  </r>
  <r>
    <x v="6"/>
    <x v="45"/>
    <x v="256"/>
    <x v="1"/>
    <n v="74"/>
    <n v="2"/>
    <n v="1"/>
    <n v="0"/>
    <n v="0"/>
    <n v="52"/>
    <n v="4"/>
    <n v="3"/>
    <n v="1"/>
    <n v="0"/>
    <n v="0"/>
    <n v="0"/>
    <n v="0"/>
    <n v="314"/>
    <n v="240"/>
    <n v="15"/>
    <n v="5"/>
    <n v="1"/>
    <n v="979"/>
    <n v="544"/>
    <n v="70"/>
    <n v="74"/>
    <n v="10"/>
    <n v="830"/>
    <n v="404"/>
    <n v="27"/>
    <n v="181"/>
    <n v="15"/>
    <n v="283"/>
    <n v="131"/>
    <n v="13"/>
    <n v="38"/>
    <n v="2"/>
    <n v="20"/>
    <n v="12"/>
    <n v="2"/>
    <n v="0"/>
    <n v="0"/>
    <n v="0"/>
    <n v="0"/>
    <n v="0"/>
    <n v="0"/>
    <n v="0"/>
    <n v="0"/>
    <n v="0"/>
    <n v="0"/>
    <n v="0"/>
    <n v="0"/>
    <n v="0"/>
    <n v="0"/>
    <n v="0"/>
    <n v="0"/>
    <n v="0"/>
    <n v="0"/>
    <n v="2"/>
    <n v="0"/>
    <n v="64"/>
    <n v="0"/>
    <n v="286"/>
    <n v="793"/>
    <n v="588"/>
    <n v="219"/>
    <n v="17"/>
    <n v="4921"/>
    <n v="1648"/>
    <n v="0"/>
    <n v="104"/>
    <n v="1473"/>
    <n v="118"/>
    <n v="3004"/>
  </r>
  <r>
    <x v="6"/>
    <x v="45"/>
    <x v="256"/>
    <x v="2"/>
    <n v="74"/>
    <n v="2"/>
    <n v="1"/>
    <n v="0"/>
    <n v="0"/>
    <n v="52"/>
    <n v="4"/>
    <n v="3"/>
    <n v="1"/>
    <n v="0"/>
    <n v="0"/>
    <n v="0"/>
    <n v="0"/>
    <n v="315"/>
    <n v="242"/>
    <n v="16"/>
    <n v="5"/>
    <n v="1"/>
    <n v="979"/>
    <n v="546"/>
    <n v="69"/>
    <n v="74"/>
    <n v="11"/>
    <n v="829"/>
    <n v="409"/>
    <n v="27"/>
    <n v="182"/>
    <n v="14"/>
    <n v="283"/>
    <n v="134"/>
    <n v="13"/>
    <n v="38"/>
    <n v="2"/>
    <n v="20"/>
    <n v="12"/>
    <n v="2"/>
    <n v="0"/>
    <n v="0"/>
    <n v="0"/>
    <n v="0"/>
    <n v="0"/>
    <n v="0"/>
    <n v="0"/>
    <n v="0"/>
    <n v="0"/>
    <n v="0"/>
    <n v="0"/>
    <n v="0"/>
    <n v="0"/>
    <n v="0"/>
    <n v="0"/>
    <n v="0"/>
    <n v="0"/>
    <n v="0"/>
    <n v="2"/>
    <n v="0"/>
    <n v="64"/>
    <n v="0"/>
    <n v="286"/>
    <n v="795"/>
    <n v="587"/>
    <n v="220"/>
    <n v="17"/>
    <n v="4916"/>
    <n v="1669"/>
    <n v="0"/>
    <n v="103"/>
    <n v="1469"/>
    <n v="113"/>
    <n v="3020"/>
  </r>
  <r>
    <x v="6"/>
    <x v="45"/>
    <x v="257"/>
    <x v="0"/>
    <n v="98"/>
    <n v="8"/>
    <n v="7"/>
    <n v="0"/>
    <n v="0"/>
    <n v="60"/>
    <n v="2"/>
    <n v="12"/>
    <n v="0"/>
    <n v="0"/>
    <n v="0"/>
    <n v="0"/>
    <n v="0"/>
    <n v="355"/>
    <n v="271"/>
    <n v="26"/>
    <n v="6"/>
    <n v="7"/>
    <n v="890"/>
    <n v="422"/>
    <n v="26"/>
    <n v="177"/>
    <n v="16"/>
    <n v="908"/>
    <n v="456"/>
    <n v="27"/>
    <n v="184"/>
    <n v="14"/>
    <n v="113"/>
    <n v="45"/>
    <n v="3"/>
    <n v="30"/>
    <n v="0"/>
    <n v="56"/>
    <n v="43"/>
    <n v="5"/>
    <n v="1"/>
    <n v="1"/>
    <n v="0"/>
    <n v="0"/>
    <n v="0"/>
    <n v="0"/>
    <n v="0"/>
    <n v="0"/>
    <n v="0"/>
    <n v="0"/>
    <n v="0"/>
    <n v="0"/>
    <n v="0"/>
    <n v="0"/>
    <n v="0"/>
    <n v="0"/>
    <n v="0"/>
    <n v="0"/>
    <n v="8"/>
    <n v="0"/>
    <n v="80"/>
    <n v="0"/>
    <n v="311"/>
    <n v="620"/>
    <n v="647"/>
    <n v="73"/>
    <n v="46"/>
    <n v="4067"/>
    <n v="1362"/>
    <n v="0"/>
    <n v="53"/>
    <n v="1122"/>
    <n v="295"/>
    <n v="2404"/>
  </r>
  <r>
    <x v="6"/>
    <x v="45"/>
    <x v="257"/>
    <x v="1"/>
    <n v="98"/>
    <n v="8"/>
    <n v="7"/>
    <n v="0"/>
    <n v="0"/>
    <n v="61"/>
    <n v="2"/>
    <n v="11"/>
    <n v="0"/>
    <n v="0"/>
    <n v="0"/>
    <n v="0"/>
    <n v="0"/>
    <n v="352"/>
    <n v="271"/>
    <n v="25"/>
    <n v="6"/>
    <n v="6"/>
    <n v="886"/>
    <n v="421"/>
    <n v="27"/>
    <n v="177"/>
    <n v="16"/>
    <n v="911"/>
    <n v="459"/>
    <n v="26"/>
    <n v="185"/>
    <n v="17"/>
    <n v="112"/>
    <n v="44"/>
    <n v="3"/>
    <n v="30"/>
    <n v="0"/>
    <n v="55"/>
    <n v="43"/>
    <n v="5"/>
    <n v="1"/>
    <n v="1"/>
    <n v="0"/>
    <n v="0"/>
    <n v="0"/>
    <n v="0"/>
    <n v="0"/>
    <n v="0"/>
    <n v="0"/>
    <n v="0"/>
    <n v="0"/>
    <n v="0"/>
    <n v="0"/>
    <n v="0"/>
    <n v="0"/>
    <n v="0"/>
    <n v="0"/>
    <n v="0"/>
    <n v="8"/>
    <n v="0"/>
    <n v="81"/>
    <n v="0"/>
    <n v="310"/>
    <n v="617"/>
    <n v="648"/>
    <n v="72"/>
    <n v="45"/>
    <n v="4069"/>
    <n v="1375"/>
    <n v="0"/>
    <n v="52"/>
    <n v="1115"/>
    <n v="305"/>
    <n v="2411"/>
  </r>
  <r>
    <x v="6"/>
    <x v="45"/>
    <x v="257"/>
    <x v="2"/>
    <n v="98"/>
    <n v="8"/>
    <n v="7"/>
    <n v="0"/>
    <n v="0"/>
    <n v="62"/>
    <n v="2"/>
    <n v="10"/>
    <n v="0"/>
    <n v="0"/>
    <n v="0"/>
    <n v="0"/>
    <n v="0"/>
    <n v="352"/>
    <n v="272"/>
    <n v="25"/>
    <n v="6"/>
    <n v="6"/>
    <n v="887"/>
    <n v="425"/>
    <n v="27"/>
    <n v="175"/>
    <n v="17"/>
    <n v="916"/>
    <n v="461"/>
    <n v="26"/>
    <n v="187"/>
    <n v="18"/>
    <n v="112"/>
    <n v="44"/>
    <n v="3"/>
    <n v="30"/>
    <n v="0"/>
    <n v="55"/>
    <n v="43"/>
    <n v="5"/>
    <n v="1"/>
    <n v="1"/>
    <n v="0"/>
    <n v="0"/>
    <n v="0"/>
    <n v="0"/>
    <n v="0"/>
    <n v="0"/>
    <n v="0"/>
    <n v="0"/>
    <n v="0"/>
    <n v="0"/>
    <n v="0"/>
    <n v="0"/>
    <n v="0"/>
    <n v="0"/>
    <n v="0"/>
    <n v="0"/>
    <n v="8"/>
    <n v="0"/>
    <n v="83"/>
    <n v="0"/>
    <n v="310"/>
    <n v="620"/>
    <n v="650"/>
    <n v="72"/>
    <n v="45"/>
    <n v="4078"/>
    <n v="1387"/>
    <n v="0"/>
    <n v="52"/>
    <n v="1113"/>
    <n v="310"/>
    <n v="2420"/>
  </r>
  <r>
    <x v="6"/>
    <x v="46"/>
    <x v="258"/>
    <x v="0"/>
    <n v="131"/>
    <n v="2"/>
    <n v="1"/>
    <n v="0"/>
    <n v="0"/>
    <n v="70"/>
    <n v="9"/>
    <n v="20"/>
    <n v="0"/>
    <n v="2"/>
    <n v="1"/>
    <n v="0"/>
    <n v="0"/>
    <n v="366"/>
    <n v="257"/>
    <n v="27"/>
    <n v="5"/>
    <n v="5"/>
    <n v="1611"/>
    <n v="705"/>
    <n v="78"/>
    <n v="287"/>
    <n v="24"/>
    <n v="1123"/>
    <n v="435"/>
    <n v="35"/>
    <n v="229"/>
    <n v="96"/>
    <n v="319"/>
    <n v="86"/>
    <n v="6"/>
    <n v="77"/>
    <n v="15"/>
    <n v="60"/>
    <n v="36"/>
    <n v="3"/>
    <n v="3"/>
    <n v="0"/>
    <n v="0"/>
    <n v="1"/>
    <n v="0"/>
    <n v="0"/>
    <n v="0"/>
    <n v="0"/>
    <n v="0"/>
    <n v="0"/>
    <n v="0"/>
    <n v="0"/>
    <n v="0"/>
    <n v="0"/>
    <n v="0"/>
    <n v="0"/>
    <n v="0"/>
    <n v="0"/>
    <n v="1"/>
    <n v="0"/>
    <n v="95"/>
    <n v="2"/>
    <n v="320"/>
    <n v="1149"/>
    <n v="720"/>
    <n v="195"/>
    <n v="51"/>
    <n v="6287"/>
    <n v="1307"/>
    <n v="0"/>
    <n v="101"/>
    <n v="2457"/>
    <n v="222"/>
    <n v="3158"/>
  </r>
  <r>
    <x v="6"/>
    <x v="46"/>
    <x v="258"/>
    <x v="1"/>
    <n v="131"/>
    <n v="2"/>
    <n v="1"/>
    <n v="0"/>
    <n v="0"/>
    <n v="71"/>
    <n v="9"/>
    <n v="20"/>
    <n v="0"/>
    <n v="2"/>
    <n v="1"/>
    <n v="0"/>
    <n v="0"/>
    <n v="367"/>
    <n v="258"/>
    <n v="27"/>
    <n v="5"/>
    <n v="5"/>
    <n v="1606"/>
    <n v="703"/>
    <n v="78"/>
    <n v="288"/>
    <n v="22"/>
    <n v="1120"/>
    <n v="433"/>
    <n v="35"/>
    <n v="226"/>
    <n v="97"/>
    <n v="320"/>
    <n v="89"/>
    <n v="6"/>
    <n v="76"/>
    <n v="15"/>
    <n v="60"/>
    <n v="36"/>
    <n v="3"/>
    <n v="3"/>
    <n v="0"/>
    <n v="0"/>
    <n v="1"/>
    <n v="0"/>
    <n v="0"/>
    <n v="0"/>
    <n v="0"/>
    <n v="0"/>
    <n v="0"/>
    <n v="0"/>
    <n v="0"/>
    <n v="0"/>
    <n v="0"/>
    <n v="0"/>
    <n v="0"/>
    <n v="0"/>
    <n v="0"/>
    <n v="1"/>
    <n v="0"/>
    <n v="95"/>
    <n v="2"/>
    <n v="321"/>
    <n v="1147"/>
    <n v="719"/>
    <n v="200"/>
    <n v="51"/>
    <n v="6180"/>
    <n v="1314"/>
    <n v="0"/>
    <n v="103"/>
    <n v="2370"/>
    <n v="224"/>
    <n v="3147"/>
  </r>
  <r>
    <x v="6"/>
    <x v="46"/>
    <x v="258"/>
    <x v="2"/>
    <n v="132"/>
    <n v="2"/>
    <n v="1"/>
    <n v="0"/>
    <n v="0"/>
    <n v="72"/>
    <n v="9"/>
    <n v="20"/>
    <n v="0"/>
    <n v="2"/>
    <n v="1"/>
    <n v="0"/>
    <n v="0"/>
    <n v="368"/>
    <n v="259"/>
    <n v="27"/>
    <n v="5"/>
    <n v="6"/>
    <n v="1604"/>
    <n v="710"/>
    <n v="80"/>
    <n v="283"/>
    <n v="22"/>
    <n v="1119"/>
    <n v="440"/>
    <n v="35"/>
    <n v="226"/>
    <n v="96"/>
    <n v="321"/>
    <n v="93"/>
    <n v="6"/>
    <n v="75"/>
    <n v="15"/>
    <n v="60"/>
    <n v="36"/>
    <n v="3"/>
    <n v="3"/>
    <n v="0"/>
    <n v="0"/>
    <n v="1"/>
    <n v="0"/>
    <n v="0"/>
    <n v="0"/>
    <n v="0"/>
    <n v="0"/>
    <n v="0"/>
    <n v="0"/>
    <n v="0"/>
    <n v="0"/>
    <n v="0"/>
    <n v="0"/>
    <n v="0"/>
    <n v="0"/>
    <n v="0"/>
    <n v="1"/>
    <n v="0"/>
    <n v="96"/>
    <n v="2"/>
    <n v="321"/>
    <n v="1150"/>
    <n v="721"/>
    <n v="202"/>
    <n v="51"/>
    <n v="6165"/>
    <n v="1344"/>
    <n v="0"/>
    <n v="104"/>
    <n v="2339"/>
    <n v="233"/>
    <n v="3161"/>
  </r>
  <r>
    <x v="6"/>
    <x v="45"/>
    <x v="259"/>
    <x v="0"/>
    <n v="169"/>
    <n v="7"/>
    <n v="5"/>
    <n v="0"/>
    <n v="0"/>
    <n v="112"/>
    <n v="4"/>
    <n v="19"/>
    <n v="1"/>
    <n v="2"/>
    <n v="2"/>
    <n v="0"/>
    <n v="0"/>
    <n v="478"/>
    <n v="371"/>
    <n v="7"/>
    <n v="43"/>
    <n v="3"/>
    <n v="2135"/>
    <n v="1069"/>
    <n v="67"/>
    <n v="406"/>
    <n v="12"/>
    <n v="1722"/>
    <n v="910"/>
    <n v="23"/>
    <n v="433"/>
    <n v="25"/>
    <n v="377"/>
    <n v="193"/>
    <n v="5"/>
    <n v="68"/>
    <n v="1"/>
    <n v="76"/>
    <n v="47"/>
    <n v="4"/>
    <n v="8"/>
    <n v="2"/>
    <n v="0"/>
    <n v="1"/>
    <n v="0"/>
    <n v="0"/>
    <n v="0"/>
    <n v="0"/>
    <n v="0"/>
    <n v="0"/>
    <n v="0"/>
    <n v="0"/>
    <n v="0"/>
    <n v="0"/>
    <n v="0"/>
    <n v="0"/>
    <n v="0"/>
    <n v="0"/>
    <n v="6"/>
    <n v="0"/>
    <n v="142"/>
    <n v="2"/>
    <n v="417"/>
    <n v="1576"/>
    <n v="1210"/>
    <n v="277"/>
    <n v="59"/>
    <n v="10308"/>
    <n v="4071"/>
    <n v="0"/>
    <n v="59"/>
    <n v="3101"/>
    <n v="338"/>
    <n v="6381"/>
  </r>
  <r>
    <x v="6"/>
    <x v="45"/>
    <x v="259"/>
    <x v="1"/>
    <n v="169"/>
    <n v="7"/>
    <n v="5"/>
    <n v="0"/>
    <n v="0"/>
    <n v="113"/>
    <n v="4"/>
    <n v="19"/>
    <n v="1"/>
    <n v="2"/>
    <n v="2"/>
    <n v="0"/>
    <n v="0"/>
    <n v="480"/>
    <n v="371"/>
    <n v="7"/>
    <n v="44"/>
    <n v="4"/>
    <n v="2141"/>
    <n v="1074"/>
    <n v="67"/>
    <n v="407"/>
    <n v="12"/>
    <n v="1728"/>
    <n v="917"/>
    <n v="23"/>
    <n v="432"/>
    <n v="27"/>
    <n v="380"/>
    <n v="195"/>
    <n v="5"/>
    <n v="69"/>
    <n v="2"/>
    <n v="76"/>
    <n v="47"/>
    <n v="4"/>
    <n v="8"/>
    <n v="2"/>
    <n v="0"/>
    <n v="1"/>
    <n v="0"/>
    <n v="0"/>
    <n v="0"/>
    <n v="0"/>
    <n v="0"/>
    <n v="0"/>
    <n v="0"/>
    <n v="0"/>
    <n v="0"/>
    <n v="0"/>
    <n v="0"/>
    <n v="0"/>
    <n v="0"/>
    <n v="0"/>
    <n v="6"/>
    <n v="0"/>
    <n v="142"/>
    <n v="2"/>
    <n v="417"/>
    <n v="1577"/>
    <n v="1215"/>
    <n v="279"/>
    <n v="59"/>
    <n v="10333"/>
    <n v="4107"/>
    <n v="0"/>
    <n v="59"/>
    <n v="3102"/>
    <n v="350"/>
    <n v="6402"/>
  </r>
  <r>
    <x v="6"/>
    <x v="45"/>
    <x v="259"/>
    <x v="2"/>
    <n v="168"/>
    <n v="7"/>
    <n v="5"/>
    <n v="0"/>
    <n v="0"/>
    <n v="115"/>
    <n v="4"/>
    <n v="19"/>
    <n v="1"/>
    <n v="2"/>
    <n v="2"/>
    <n v="0"/>
    <n v="0"/>
    <n v="478"/>
    <n v="370"/>
    <n v="7"/>
    <n v="45"/>
    <n v="3"/>
    <n v="2138"/>
    <n v="1084"/>
    <n v="67"/>
    <n v="402"/>
    <n v="11"/>
    <n v="1725"/>
    <n v="920"/>
    <n v="22"/>
    <n v="432"/>
    <n v="25"/>
    <n v="376"/>
    <n v="198"/>
    <n v="4"/>
    <n v="67"/>
    <n v="1"/>
    <n v="75"/>
    <n v="46"/>
    <n v="4"/>
    <n v="8"/>
    <n v="2"/>
    <n v="0"/>
    <n v="1"/>
    <n v="0"/>
    <n v="0"/>
    <n v="0"/>
    <n v="0"/>
    <n v="0"/>
    <n v="0"/>
    <n v="0"/>
    <n v="0"/>
    <n v="0"/>
    <n v="0"/>
    <n v="0"/>
    <n v="0"/>
    <n v="0"/>
    <n v="0"/>
    <n v="6"/>
    <n v="0"/>
    <n v="141"/>
    <n v="2"/>
    <n v="415"/>
    <n v="1579"/>
    <n v="1215"/>
    <n v="279"/>
    <n v="58"/>
    <n v="10271"/>
    <n v="4136"/>
    <n v="0"/>
    <n v="57"/>
    <n v="3066"/>
    <n v="337"/>
    <n v="6402"/>
  </r>
  <r>
    <x v="6"/>
    <x v="40"/>
    <x v="260"/>
    <x v="0"/>
    <n v="197"/>
    <n v="5"/>
    <n v="5"/>
    <n v="3"/>
    <n v="3"/>
    <n v="143"/>
    <n v="8"/>
    <n v="14"/>
    <n v="1"/>
    <n v="40"/>
    <n v="32"/>
    <n v="0"/>
    <n v="0"/>
    <n v="825"/>
    <n v="653"/>
    <n v="59"/>
    <n v="35"/>
    <n v="1"/>
    <n v="1859"/>
    <n v="1087"/>
    <n v="95"/>
    <n v="240"/>
    <n v="4"/>
    <n v="1978"/>
    <n v="1229"/>
    <n v="68"/>
    <n v="311"/>
    <n v="9"/>
    <n v="309"/>
    <n v="167"/>
    <n v="6"/>
    <n v="56"/>
    <n v="2"/>
    <n v="99"/>
    <n v="81"/>
    <n v="5"/>
    <n v="3"/>
    <n v="1"/>
    <n v="0"/>
    <n v="0"/>
    <n v="0"/>
    <n v="0"/>
    <n v="0"/>
    <n v="0"/>
    <n v="0"/>
    <n v="0"/>
    <n v="0"/>
    <n v="0"/>
    <n v="0"/>
    <n v="0"/>
    <n v="0"/>
    <n v="0"/>
    <n v="0"/>
    <n v="0"/>
    <n v="5"/>
    <n v="3"/>
    <n v="172"/>
    <n v="36"/>
    <n v="715"/>
    <n v="1453"/>
    <n v="1554"/>
    <n v="234"/>
    <n v="86"/>
    <n v="8941"/>
    <n v="3850"/>
    <n v="0"/>
    <n v="165"/>
    <n v="2512"/>
    <n v="168"/>
    <n v="5826"/>
  </r>
  <r>
    <x v="6"/>
    <x v="40"/>
    <x v="260"/>
    <x v="1"/>
    <n v="198"/>
    <n v="5"/>
    <n v="5"/>
    <n v="3"/>
    <n v="3"/>
    <n v="143"/>
    <n v="8"/>
    <n v="14"/>
    <n v="1"/>
    <n v="40"/>
    <n v="33"/>
    <n v="0"/>
    <n v="0"/>
    <n v="824"/>
    <n v="651"/>
    <n v="59"/>
    <n v="36"/>
    <n v="1"/>
    <n v="1861"/>
    <n v="1089"/>
    <n v="95"/>
    <n v="238"/>
    <n v="5"/>
    <n v="1977"/>
    <n v="1227"/>
    <n v="68"/>
    <n v="311"/>
    <n v="9"/>
    <n v="307"/>
    <n v="169"/>
    <n v="6"/>
    <n v="55"/>
    <n v="2"/>
    <n v="101"/>
    <n v="82"/>
    <n v="5"/>
    <n v="3"/>
    <n v="1"/>
    <n v="0"/>
    <n v="0"/>
    <n v="0"/>
    <n v="0"/>
    <n v="0"/>
    <n v="0"/>
    <n v="0"/>
    <n v="0"/>
    <n v="0"/>
    <n v="0"/>
    <n v="0"/>
    <n v="0"/>
    <n v="0"/>
    <n v="0"/>
    <n v="0"/>
    <n v="0"/>
    <n v="5"/>
    <n v="3"/>
    <n v="173"/>
    <n v="36"/>
    <n v="713"/>
    <n v="1454"/>
    <n v="1555"/>
    <n v="233"/>
    <n v="88"/>
    <n v="8934"/>
    <n v="3882"/>
    <n v="0"/>
    <n v="166"/>
    <n v="2501"/>
    <n v="172"/>
    <n v="5833"/>
  </r>
  <r>
    <x v="6"/>
    <x v="40"/>
    <x v="260"/>
    <x v="2"/>
    <n v="198"/>
    <n v="5"/>
    <n v="5"/>
    <n v="3"/>
    <n v="3"/>
    <n v="143"/>
    <n v="8"/>
    <n v="14"/>
    <n v="1"/>
    <n v="40"/>
    <n v="33"/>
    <n v="0"/>
    <n v="0"/>
    <n v="827"/>
    <n v="654"/>
    <n v="58"/>
    <n v="36"/>
    <n v="1"/>
    <n v="1862"/>
    <n v="1094"/>
    <n v="95"/>
    <n v="237"/>
    <n v="5"/>
    <n v="1985"/>
    <n v="1237"/>
    <n v="68"/>
    <n v="312"/>
    <n v="9"/>
    <n v="310"/>
    <n v="174"/>
    <n v="6"/>
    <n v="54"/>
    <n v="2"/>
    <n v="101"/>
    <n v="82"/>
    <n v="5"/>
    <n v="3"/>
    <n v="1"/>
    <n v="0"/>
    <n v="0"/>
    <n v="0"/>
    <n v="0"/>
    <n v="0"/>
    <n v="0"/>
    <n v="0"/>
    <n v="0"/>
    <n v="0"/>
    <n v="0"/>
    <n v="0"/>
    <n v="0"/>
    <n v="0"/>
    <n v="0"/>
    <n v="0"/>
    <n v="0"/>
    <n v="5"/>
    <n v="3"/>
    <n v="173"/>
    <n v="36"/>
    <n v="717"/>
    <n v="1458"/>
    <n v="1563"/>
    <n v="236"/>
    <n v="88"/>
    <n v="8935"/>
    <n v="3937"/>
    <n v="0"/>
    <n v="165"/>
    <n v="2495"/>
    <n v="170"/>
    <n v="5841"/>
  </r>
  <r>
    <x v="6"/>
    <x v="42"/>
    <x v="261"/>
    <x v="0"/>
    <n v="55"/>
    <n v="0"/>
    <n v="0"/>
    <n v="0"/>
    <n v="0"/>
    <n v="46"/>
    <n v="2"/>
    <n v="0"/>
    <n v="0"/>
    <n v="2"/>
    <n v="2"/>
    <n v="0"/>
    <n v="0"/>
    <n v="143"/>
    <n v="133"/>
    <n v="7"/>
    <n v="0"/>
    <n v="0"/>
    <n v="454"/>
    <n v="348"/>
    <n v="26"/>
    <n v="12"/>
    <n v="3"/>
    <n v="465"/>
    <n v="372"/>
    <n v="25"/>
    <n v="16"/>
    <n v="0"/>
    <n v="121"/>
    <n v="88"/>
    <n v="2"/>
    <n v="9"/>
    <n v="2"/>
    <n v="14"/>
    <n v="11"/>
    <n v="2"/>
    <n v="0"/>
    <n v="0"/>
    <n v="0"/>
    <n v="0"/>
    <n v="0"/>
    <n v="0"/>
    <n v="0"/>
    <n v="0"/>
    <n v="0"/>
    <n v="0"/>
    <n v="0"/>
    <n v="0"/>
    <n v="0"/>
    <n v="0"/>
    <n v="0"/>
    <n v="0"/>
    <n v="0"/>
    <n v="0"/>
    <n v="0"/>
    <n v="0"/>
    <n v="52"/>
    <n v="2"/>
    <n v="136"/>
    <n v="398"/>
    <n v="418"/>
    <n v="103"/>
    <n v="12"/>
    <n v="2639"/>
    <n v="1709"/>
    <n v="0"/>
    <n v="86"/>
    <n v="386"/>
    <n v="19"/>
    <n v="2078"/>
  </r>
  <r>
    <x v="6"/>
    <x v="42"/>
    <x v="261"/>
    <x v="1"/>
    <n v="55"/>
    <n v="0"/>
    <n v="0"/>
    <n v="0"/>
    <n v="0"/>
    <n v="46"/>
    <n v="2"/>
    <n v="0"/>
    <n v="0"/>
    <n v="2"/>
    <n v="2"/>
    <n v="0"/>
    <n v="0"/>
    <n v="141"/>
    <n v="131"/>
    <n v="7"/>
    <n v="0"/>
    <n v="0"/>
    <n v="451"/>
    <n v="346"/>
    <n v="26"/>
    <n v="12"/>
    <n v="3"/>
    <n v="466"/>
    <n v="374"/>
    <n v="25"/>
    <n v="16"/>
    <n v="0"/>
    <n v="123"/>
    <n v="89"/>
    <n v="2"/>
    <n v="9"/>
    <n v="2"/>
    <n v="14"/>
    <n v="11"/>
    <n v="2"/>
    <n v="0"/>
    <n v="0"/>
    <n v="0"/>
    <n v="0"/>
    <n v="0"/>
    <n v="0"/>
    <n v="0"/>
    <n v="0"/>
    <n v="0"/>
    <n v="0"/>
    <n v="0"/>
    <n v="0"/>
    <n v="0"/>
    <n v="0"/>
    <n v="0"/>
    <n v="0"/>
    <n v="0"/>
    <n v="0"/>
    <n v="0"/>
    <n v="0"/>
    <n v="52"/>
    <n v="2"/>
    <n v="134"/>
    <n v="397"/>
    <n v="419"/>
    <n v="104"/>
    <n v="12"/>
    <n v="2642"/>
    <n v="1722"/>
    <n v="0"/>
    <n v="86"/>
    <n v="385"/>
    <n v="21"/>
    <n v="2080"/>
  </r>
  <r>
    <x v="6"/>
    <x v="42"/>
    <x v="261"/>
    <x v="2"/>
    <n v="56"/>
    <n v="0"/>
    <n v="0"/>
    <n v="0"/>
    <n v="0"/>
    <n v="47"/>
    <n v="2"/>
    <n v="0"/>
    <n v="0"/>
    <n v="2"/>
    <n v="2"/>
    <n v="0"/>
    <n v="0"/>
    <n v="143"/>
    <n v="133"/>
    <n v="7"/>
    <n v="0"/>
    <n v="0"/>
    <n v="452"/>
    <n v="346"/>
    <n v="26"/>
    <n v="12"/>
    <n v="3"/>
    <n v="466"/>
    <n v="374"/>
    <n v="25"/>
    <n v="16"/>
    <n v="0"/>
    <n v="123"/>
    <n v="90"/>
    <n v="2"/>
    <n v="9"/>
    <n v="2"/>
    <n v="14"/>
    <n v="11"/>
    <n v="2"/>
    <n v="0"/>
    <n v="0"/>
    <n v="0"/>
    <n v="0"/>
    <n v="0"/>
    <n v="0"/>
    <n v="0"/>
    <n v="0"/>
    <n v="0"/>
    <n v="0"/>
    <n v="0"/>
    <n v="0"/>
    <n v="0"/>
    <n v="0"/>
    <n v="0"/>
    <n v="0"/>
    <n v="0"/>
    <n v="0"/>
    <n v="0"/>
    <n v="0"/>
    <n v="53"/>
    <n v="2"/>
    <n v="136"/>
    <n v="398"/>
    <n v="420"/>
    <n v="104"/>
    <n v="12"/>
    <n v="2642"/>
    <n v="1729"/>
    <n v="0"/>
    <n v="86"/>
    <n v="383"/>
    <n v="22"/>
    <n v="2084"/>
  </r>
  <r>
    <x v="6"/>
    <x v="40"/>
    <x v="262"/>
    <x v="2"/>
    <m/>
    <m/>
    <m/>
    <m/>
    <m/>
    <m/>
    <m/>
    <m/>
    <m/>
    <m/>
    <m/>
    <m/>
    <m/>
    <n v="13"/>
    <m/>
    <m/>
    <n v="1"/>
    <n v="13"/>
    <n v="1"/>
    <m/>
    <m/>
    <n v="1"/>
    <m/>
    <n v="37"/>
    <m/>
    <m/>
    <m/>
    <n v="37"/>
    <m/>
    <m/>
    <m/>
    <m/>
    <m/>
    <m/>
    <m/>
    <m/>
    <m/>
    <m/>
    <m/>
    <m/>
    <m/>
    <m/>
    <m/>
    <m/>
    <m/>
    <m/>
    <m/>
    <m/>
    <m/>
    <m/>
    <m/>
    <m/>
    <m/>
    <m/>
    <m/>
    <m/>
    <m/>
    <m/>
    <m/>
    <m/>
    <m/>
    <m/>
    <m/>
    <n v="200"/>
    <m/>
    <m/>
    <m/>
    <m/>
    <n v="200"/>
    <m/>
  </r>
  <r>
    <x v="6"/>
    <x v="40"/>
    <x v="262"/>
    <x v="2"/>
    <n v="186"/>
    <n v="4"/>
    <n v="2"/>
    <m/>
    <m/>
    <n v="88"/>
    <n v="7"/>
    <n v="9"/>
    <n v="9"/>
    <n v="1"/>
    <n v="1"/>
    <m/>
    <m/>
    <n v="785"/>
    <n v="602"/>
    <n v="16"/>
    <n v="24"/>
    <n v="70"/>
    <n v="1506"/>
    <n v="78"/>
    <n v="46"/>
    <n v="51"/>
    <n v="300"/>
    <n v="1355"/>
    <n v="89"/>
    <n v="8"/>
    <n v="20"/>
    <n v="314"/>
    <n v="237"/>
    <n v="92"/>
    <n v="1"/>
    <n v="5"/>
    <n v="66"/>
    <n v="62"/>
    <n v="9"/>
    <n v="3"/>
    <m/>
    <n v="1"/>
    <m/>
    <m/>
    <m/>
    <m/>
    <m/>
    <m/>
    <m/>
    <m/>
    <m/>
    <m/>
    <m/>
    <m/>
    <m/>
    <m/>
    <m/>
    <m/>
    <n v="4"/>
    <m/>
    <n v="157"/>
    <n v="1"/>
    <n v="662"/>
    <n v="1086"/>
    <n v="987"/>
    <n v="154"/>
    <n v="57"/>
    <n v="5511"/>
    <n v="2004"/>
    <m/>
    <n v="29"/>
    <n v="202"/>
    <n v="1837"/>
    <n v="3246"/>
  </r>
  <r>
    <x v="6"/>
    <x v="44"/>
    <x v="263"/>
    <x v="0"/>
    <n v="169"/>
    <n v="4"/>
    <n v="0"/>
    <n v="4"/>
    <n v="1"/>
    <n v="90"/>
    <n v="5"/>
    <n v="28"/>
    <n v="5"/>
    <n v="68"/>
    <n v="52"/>
    <n v="4"/>
    <n v="1"/>
    <n v="593"/>
    <n v="361"/>
    <n v="20"/>
    <n v="97"/>
    <n v="29"/>
    <n v="2075"/>
    <n v="848"/>
    <n v="24"/>
    <n v="480"/>
    <n v="125"/>
    <n v="1652"/>
    <n v="635"/>
    <n v="5"/>
    <n v="426"/>
    <n v="173"/>
    <n v="286"/>
    <n v="107"/>
    <n v="0"/>
    <n v="34"/>
    <n v="54"/>
    <n v="95"/>
    <n v="56"/>
    <n v="13"/>
    <n v="7"/>
    <n v="4"/>
    <n v="0"/>
    <n v="0"/>
    <n v="2"/>
    <n v="0"/>
    <n v="0"/>
    <n v="1"/>
    <n v="1"/>
    <n v="0"/>
    <n v="0"/>
    <n v="0"/>
    <n v="3"/>
    <n v="0"/>
    <n v="0"/>
    <n v="0"/>
    <n v="0"/>
    <n v="0"/>
    <n v="1"/>
    <n v="2"/>
    <n v="125"/>
    <n v="59"/>
    <n v="435"/>
    <n v="1362"/>
    <n v="1003"/>
    <n v="182"/>
    <n v="68"/>
    <n v="9090"/>
    <n v="2204"/>
    <n v="0"/>
    <n v="21"/>
    <n v="565"/>
    <n v="3714"/>
    <n v="4389"/>
  </r>
  <r>
    <x v="6"/>
    <x v="44"/>
    <x v="263"/>
    <x v="1"/>
    <n v="169"/>
    <n v="4"/>
    <n v="0"/>
    <n v="4"/>
    <n v="1"/>
    <n v="90"/>
    <n v="5"/>
    <n v="28"/>
    <n v="5"/>
    <n v="68"/>
    <n v="52"/>
    <n v="4"/>
    <n v="1"/>
    <n v="594"/>
    <n v="362"/>
    <n v="19"/>
    <n v="97"/>
    <n v="29"/>
    <n v="2079"/>
    <n v="858"/>
    <n v="24"/>
    <n v="482"/>
    <n v="128"/>
    <n v="1658"/>
    <n v="647"/>
    <n v="5"/>
    <n v="425"/>
    <n v="175"/>
    <n v="285"/>
    <n v="106"/>
    <n v="0"/>
    <n v="34"/>
    <n v="54"/>
    <n v="95"/>
    <n v="56"/>
    <n v="13"/>
    <n v="7"/>
    <n v="4"/>
    <n v="0"/>
    <n v="0"/>
    <n v="2"/>
    <n v="0"/>
    <n v="0"/>
    <n v="1"/>
    <n v="1"/>
    <n v="0"/>
    <n v="0"/>
    <n v="0"/>
    <n v="3"/>
    <n v="0"/>
    <n v="0"/>
    <n v="0"/>
    <n v="0"/>
    <n v="0"/>
    <n v="1"/>
    <n v="2"/>
    <n v="125"/>
    <n v="59"/>
    <n v="437"/>
    <n v="1362"/>
    <n v="1009"/>
    <n v="181"/>
    <n v="68"/>
    <n v="9095"/>
    <n v="2243"/>
    <n v="0"/>
    <n v="21"/>
    <n v="563"/>
    <n v="3715"/>
    <n v="4412"/>
  </r>
  <r>
    <x v="6"/>
    <x v="44"/>
    <x v="263"/>
    <x v="2"/>
    <n v="168"/>
    <n v="4"/>
    <n v="1"/>
    <n v="4"/>
    <n v="2"/>
    <n v="90"/>
    <n v="5"/>
    <n v="28"/>
    <n v="5"/>
    <n v="69"/>
    <n v="53"/>
    <n v="4"/>
    <n v="1"/>
    <n v="594"/>
    <n v="361"/>
    <n v="19"/>
    <n v="97"/>
    <n v="29"/>
    <n v="2078"/>
    <n v="866"/>
    <n v="24"/>
    <n v="480"/>
    <n v="128"/>
    <n v="1663"/>
    <n v="650"/>
    <n v="5"/>
    <n v="424"/>
    <n v="179"/>
    <n v="288"/>
    <n v="111"/>
    <n v="0"/>
    <n v="34"/>
    <n v="52"/>
    <n v="95"/>
    <n v="56"/>
    <n v="13"/>
    <n v="7"/>
    <n v="4"/>
    <n v="0"/>
    <n v="0"/>
    <n v="2"/>
    <n v="0"/>
    <n v="0"/>
    <n v="1"/>
    <n v="1"/>
    <n v="0"/>
    <n v="0"/>
    <n v="0"/>
    <n v="4"/>
    <n v="0"/>
    <n v="0"/>
    <n v="0"/>
    <n v="0"/>
    <n v="0"/>
    <n v="1"/>
    <n v="2"/>
    <n v="124"/>
    <n v="59"/>
    <n v="436"/>
    <n v="1362"/>
    <n v="1012"/>
    <n v="184"/>
    <n v="68"/>
    <n v="9097"/>
    <n v="2275"/>
    <n v="0"/>
    <n v="21"/>
    <n v="566"/>
    <n v="3715"/>
    <n v="4417"/>
  </r>
  <r>
    <x v="6"/>
    <x v="44"/>
    <x v="264"/>
    <x v="0"/>
    <n v="49"/>
    <n v="2"/>
    <n v="1"/>
    <n v="0"/>
    <n v="0"/>
    <n v="38"/>
    <n v="2"/>
    <n v="4"/>
    <n v="0"/>
    <n v="0"/>
    <n v="0"/>
    <n v="0"/>
    <n v="0"/>
    <n v="156"/>
    <n v="131"/>
    <n v="10"/>
    <n v="4"/>
    <n v="0"/>
    <n v="451"/>
    <n v="243"/>
    <n v="8"/>
    <n v="75"/>
    <n v="11"/>
    <n v="385"/>
    <n v="181"/>
    <n v="7"/>
    <n v="82"/>
    <n v="34"/>
    <n v="64"/>
    <n v="26"/>
    <n v="0"/>
    <n v="13"/>
    <n v="6"/>
    <n v="15"/>
    <n v="12"/>
    <n v="0"/>
    <n v="2"/>
    <n v="0"/>
    <n v="0"/>
    <n v="0"/>
    <n v="1"/>
    <n v="0"/>
    <n v="0"/>
    <n v="0"/>
    <n v="0"/>
    <n v="0"/>
    <n v="0"/>
    <n v="0"/>
    <n v="0"/>
    <n v="1"/>
    <n v="0"/>
    <n v="0"/>
    <n v="0"/>
    <n v="0"/>
    <n v="1"/>
    <n v="0"/>
    <n v="42"/>
    <n v="0"/>
    <n v="139"/>
    <n v="346"/>
    <n v="255"/>
    <n v="44"/>
    <n v="13"/>
    <n v="2303"/>
    <n v="701"/>
    <n v="0"/>
    <n v="35"/>
    <n v="673"/>
    <n v="262"/>
    <n v="1251"/>
  </r>
  <r>
    <x v="6"/>
    <x v="44"/>
    <x v="264"/>
    <x v="1"/>
    <n v="49"/>
    <n v="2"/>
    <n v="1"/>
    <n v="0"/>
    <n v="0"/>
    <n v="38"/>
    <n v="2"/>
    <n v="4"/>
    <n v="0"/>
    <n v="0"/>
    <n v="0"/>
    <n v="0"/>
    <n v="0"/>
    <n v="154"/>
    <n v="129"/>
    <n v="10"/>
    <n v="4"/>
    <n v="0"/>
    <n v="450"/>
    <n v="243"/>
    <n v="8"/>
    <n v="73"/>
    <n v="11"/>
    <n v="385"/>
    <n v="181"/>
    <n v="7"/>
    <n v="82"/>
    <n v="34"/>
    <n v="64"/>
    <n v="26"/>
    <n v="0"/>
    <n v="13"/>
    <n v="6"/>
    <n v="15"/>
    <n v="12"/>
    <n v="0"/>
    <n v="2"/>
    <n v="0"/>
    <n v="0"/>
    <n v="0"/>
    <n v="1"/>
    <n v="0"/>
    <n v="0"/>
    <n v="0"/>
    <n v="0"/>
    <n v="0"/>
    <n v="0"/>
    <n v="0"/>
    <n v="0"/>
    <n v="1"/>
    <n v="0"/>
    <n v="0"/>
    <n v="0"/>
    <n v="0"/>
    <n v="1"/>
    <n v="0"/>
    <n v="42"/>
    <n v="0"/>
    <n v="137"/>
    <n v="346"/>
    <n v="255"/>
    <n v="44"/>
    <n v="13"/>
    <n v="2307"/>
    <n v="710"/>
    <n v="0"/>
    <n v="35"/>
    <n v="675"/>
    <n v="263"/>
    <n v="1254"/>
  </r>
  <r>
    <x v="6"/>
    <x v="44"/>
    <x v="264"/>
    <x v="2"/>
    <n v="49"/>
    <n v="2"/>
    <n v="1"/>
    <n v="0"/>
    <n v="0"/>
    <n v="38"/>
    <n v="2"/>
    <n v="4"/>
    <n v="0"/>
    <n v="0"/>
    <n v="0"/>
    <n v="0"/>
    <n v="0"/>
    <n v="154"/>
    <n v="129"/>
    <n v="10"/>
    <n v="4"/>
    <n v="0"/>
    <n v="452"/>
    <n v="246"/>
    <n v="8"/>
    <n v="73"/>
    <n v="11"/>
    <n v="383"/>
    <n v="183"/>
    <n v="7"/>
    <n v="81"/>
    <n v="34"/>
    <n v="64"/>
    <n v="26"/>
    <n v="0"/>
    <n v="14"/>
    <n v="6"/>
    <n v="15"/>
    <n v="12"/>
    <n v="0"/>
    <n v="2"/>
    <n v="0"/>
    <n v="0"/>
    <n v="0"/>
    <n v="1"/>
    <n v="0"/>
    <n v="0"/>
    <n v="0"/>
    <n v="0"/>
    <n v="0"/>
    <n v="0"/>
    <n v="0"/>
    <n v="0"/>
    <n v="1"/>
    <n v="0"/>
    <n v="0"/>
    <n v="0"/>
    <n v="0"/>
    <n v="1"/>
    <n v="0"/>
    <n v="42"/>
    <n v="0"/>
    <n v="137"/>
    <n v="348"/>
    <n v="255"/>
    <n v="43"/>
    <n v="13"/>
    <n v="2300"/>
    <n v="724"/>
    <n v="0"/>
    <n v="35"/>
    <n v="667"/>
    <n v="266"/>
    <n v="1255"/>
  </r>
  <r>
    <x v="6"/>
    <x v="40"/>
    <x v="265"/>
    <x v="0"/>
    <n v="71"/>
    <n v="0"/>
    <n v="0"/>
    <n v="0"/>
    <n v="0"/>
    <n v="37"/>
    <n v="4"/>
    <n v="8"/>
    <n v="0"/>
    <n v="0"/>
    <n v="0"/>
    <n v="0"/>
    <n v="0"/>
    <n v="346"/>
    <n v="220"/>
    <n v="14"/>
    <n v="65"/>
    <n v="11"/>
    <n v="665"/>
    <n v="296"/>
    <n v="12"/>
    <n v="143"/>
    <n v="13"/>
    <n v="745"/>
    <n v="246"/>
    <n v="9"/>
    <n v="267"/>
    <n v="81"/>
    <n v="104"/>
    <n v="40"/>
    <n v="0"/>
    <n v="22"/>
    <n v="6"/>
    <n v="47"/>
    <n v="31"/>
    <n v="0"/>
    <n v="8"/>
    <n v="2"/>
    <n v="0"/>
    <n v="0"/>
    <n v="0"/>
    <n v="0"/>
    <n v="0"/>
    <n v="0"/>
    <n v="0"/>
    <n v="0"/>
    <n v="0"/>
    <n v="0"/>
    <n v="0"/>
    <n v="0"/>
    <n v="0"/>
    <n v="0"/>
    <n v="0"/>
    <n v="0"/>
    <n v="0"/>
    <n v="0"/>
    <n v="57"/>
    <n v="0"/>
    <n v="252"/>
    <n v="473"/>
    <n v="374"/>
    <n v="71"/>
    <n v="35"/>
    <n v="3143"/>
    <n v="821"/>
    <n v="0"/>
    <n v="20"/>
    <n v="734"/>
    <n v="718"/>
    <n v="1526"/>
  </r>
  <r>
    <x v="6"/>
    <x v="40"/>
    <x v="265"/>
    <x v="1"/>
    <n v="72"/>
    <n v="0"/>
    <n v="0"/>
    <n v="0"/>
    <n v="0"/>
    <n v="38"/>
    <n v="4"/>
    <n v="8"/>
    <n v="0"/>
    <n v="0"/>
    <n v="0"/>
    <n v="0"/>
    <n v="0"/>
    <n v="345"/>
    <n v="219"/>
    <n v="14"/>
    <n v="65"/>
    <n v="11"/>
    <n v="667"/>
    <n v="299"/>
    <n v="12"/>
    <n v="143"/>
    <n v="14"/>
    <n v="746"/>
    <n v="247"/>
    <n v="9"/>
    <n v="267"/>
    <n v="82"/>
    <n v="105"/>
    <n v="43"/>
    <n v="0"/>
    <n v="22"/>
    <n v="6"/>
    <n v="47"/>
    <n v="31"/>
    <n v="0"/>
    <n v="8"/>
    <n v="2"/>
    <n v="0"/>
    <n v="0"/>
    <n v="0"/>
    <n v="0"/>
    <n v="0"/>
    <n v="0"/>
    <n v="0"/>
    <n v="0"/>
    <n v="0"/>
    <n v="0"/>
    <n v="0"/>
    <n v="0"/>
    <n v="0"/>
    <n v="0"/>
    <n v="0"/>
    <n v="0"/>
    <n v="0"/>
    <n v="0"/>
    <n v="58"/>
    <n v="0"/>
    <n v="251"/>
    <n v="476"/>
    <n v="374"/>
    <n v="72"/>
    <n v="35"/>
    <n v="3139"/>
    <n v="827"/>
    <n v="0"/>
    <n v="20"/>
    <n v="733"/>
    <n v="718"/>
    <n v="1529"/>
  </r>
  <r>
    <x v="6"/>
    <x v="40"/>
    <x v="265"/>
    <x v="2"/>
    <n v="72"/>
    <n v="0"/>
    <n v="0"/>
    <n v="0"/>
    <n v="0"/>
    <n v="38"/>
    <n v="4"/>
    <n v="8"/>
    <n v="0"/>
    <n v="0"/>
    <n v="0"/>
    <n v="0"/>
    <n v="0"/>
    <n v="345"/>
    <n v="219"/>
    <n v="13"/>
    <n v="66"/>
    <n v="11"/>
    <n v="666"/>
    <n v="298"/>
    <n v="13"/>
    <n v="142"/>
    <n v="14"/>
    <n v="744"/>
    <n v="249"/>
    <n v="9"/>
    <n v="265"/>
    <n v="82"/>
    <n v="106"/>
    <n v="45"/>
    <n v="0"/>
    <n v="22"/>
    <n v="6"/>
    <n v="47"/>
    <n v="31"/>
    <n v="0"/>
    <n v="8"/>
    <n v="2"/>
    <n v="0"/>
    <n v="0"/>
    <n v="0"/>
    <n v="0"/>
    <n v="0"/>
    <n v="0"/>
    <n v="0"/>
    <n v="0"/>
    <n v="0"/>
    <n v="0"/>
    <n v="0"/>
    <n v="0"/>
    <n v="0"/>
    <n v="0"/>
    <n v="0"/>
    <n v="0"/>
    <n v="0"/>
    <n v="0"/>
    <n v="58"/>
    <n v="0"/>
    <n v="251"/>
    <n v="475"/>
    <n v="376"/>
    <n v="73"/>
    <n v="35"/>
    <n v="3145"/>
    <n v="843"/>
    <n v="0"/>
    <n v="20"/>
    <n v="730"/>
    <n v="717"/>
    <n v="1553"/>
  </r>
  <r>
    <x v="6"/>
    <x v="46"/>
    <x v="266"/>
    <x v="0"/>
    <n v="136"/>
    <n v="11"/>
    <n v="8"/>
    <n v="9"/>
    <n v="5"/>
    <n v="77"/>
    <n v="1"/>
    <n v="22"/>
    <n v="3"/>
    <n v="105"/>
    <n v="57"/>
    <n v="6"/>
    <n v="0"/>
    <n v="479"/>
    <n v="333"/>
    <n v="20"/>
    <n v="39"/>
    <n v="14"/>
    <n v="1487"/>
    <n v="585"/>
    <n v="32"/>
    <n v="380"/>
    <n v="32"/>
    <n v="1260"/>
    <n v="463"/>
    <n v="11"/>
    <n v="343"/>
    <n v="117"/>
    <n v="145"/>
    <n v="41"/>
    <n v="3"/>
    <n v="42"/>
    <n v="4"/>
    <n v="87"/>
    <n v="37"/>
    <n v="7"/>
    <n v="6"/>
    <n v="0"/>
    <n v="0"/>
    <n v="0"/>
    <n v="1"/>
    <n v="0"/>
    <n v="0"/>
    <n v="0"/>
    <n v="2"/>
    <n v="0"/>
    <n v="0"/>
    <n v="0"/>
    <n v="6"/>
    <n v="0"/>
    <n v="0"/>
    <n v="0"/>
    <n v="0"/>
    <n v="0"/>
    <n v="9"/>
    <n v="7"/>
    <n v="103"/>
    <n v="88"/>
    <n v="395"/>
    <n v="973"/>
    <n v="751"/>
    <n v="85"/>
    <n v="70"/>
    <n v="5707"/>
    <n v="1194"/>
    <n v="0"/>
    <n v="35"/>
    <n v="1687"/>
    <n v="973"/>
    <n v="2725"/>
  </r>
  <r>
    <x v="6"/>
    <x v="46"/>
    <x v="266"/>
    <x v="1"/>
    <n v="136"/>
    <n v="11"/>
    <n v="8"/>
    <n v="9"/>
    <n v="5"/>
    <n v="78"/>
    <n v="1"/>
    <n v="22"/>
    <n v="3"/>
    <n v="103"/>
    <n v="56"/>
    <n v="6"/>
    <n v="0"/>
    <n v="480"/>
    <n v="335"/>
    <n v="21"/>
    <n v="39"/>
    <n v="14"/>
    <n v="1493"/>
    <n v="595"/>
    <n v="31"/>
    <n v="382"/>
    <n v="31"/>
    <n v="1262"/>
    <n v="463"/>
    <n v="11"/>
    <n v="347"/>
    <n v="115"/>
    <n v="144"/>
    <n v="40"/>
    <n v="3"/>
    <n v="41"/>
    <n v="4"/>
    <n v="86"/>
    <n v="36"/>
    <n v="7"/>
    <n v="6"/>
    <n v="0"/>
    <n v="0"/>
    <n v="0"/>
    <n v="1"/>
    <n v="0"/>
    <n v="0"/>
    <n v="0"/>
    <n v="2"/>
    <n v="0"/>
    <n v="0"/>
    <n v="0"/>
    <n v="6"/>
    <n v="0"/>
    <n v="0"/>
    <n v="0"/>
    <n v="0"/>
    <n v="0"/>
    <n v="9"/>
    <n v="7"/>
    <n v="103"/>
    <n v="87"/>
    <n v="395"/>
    <n v="981"/>
    <n v="752"/>
    <n v="86"/>
    <n v="69"/>
    <n v="5702"/>
    <n v="1210"/>
    <n v="0"/>
    <n v="38"/>
    <n v="1687"/>
    <n v="966"/>
    <n v="2731"/>
  </r>
  <r>
    <x v="6"/>
    <x v="46"/>
    <x v="266"/>
    <x v="2"/>
    <n v="136"/>
    <n v="11"/>
    <n v="8"/>
    <n v="9"/>
    <n v="5"/>
    <n v="78"/>
    <n v="1"/>
    <n v="22"/>
    <n v="3"/>
    <n v="103"/>
    <n v="56"/>
    <n v="6"/>
    <n v="0"/>
    <n v="484"/>
    <n v="337"/>
    <n v="21"/>
    <n v="40"/>
    <n v="14"/>
    <n v="1498"/>
    <n v="605"/>
    <n v="32"/>
    <n v="383"/>
    <n v="32"/>
    <n v="1261"/>
    <n v="463"/>
    <n v="11"/>
    <n v="347"/>
    <n v="114"/>
    <n v="144"/>
    <n v="40"/>
    <n v="3"/>
    <n v="41"/>
    <n v="4"/>
    <n v="86"/>
    <n v="36"/>
    <n v="7"/>
    <n v="6"/>
    <n v="0"/>
    <n v="0"/>
    <n v="0"/>
    <n v="1"/>
    <n v="0"/>
    <n v="0"/>
    <n v="0"/>
    <n v="2"/>
    <n v="0"/>
    <n v="0"/>
    <n v="0"/>
    <n v="6"/>
    <n v="0"/>
    <n v="0"/>
    <n v="0"/>
    <n v="0"/>
    <n v="0"/>
    <n v="9"/>
    <n v="7"/>
    <n v="103"/>
    <n v="87"/>
    <n v="398"/>
    <n v="986"/>
    <n v="751"/>
    <n v="86"/>
    <n v="69"/>
    <n v="5689"/>
    <n v="1217"/>
    <n v="0"/>
    <n v="41"/>
    <n v="1680"/>
    <n v="957"/>
    <n v="2733"/>
  </r>
  <r>
    <x v="6"/>
    <x v="46"/>
    <x v="266"/>
    <x v="2"/>
    <m/>
    <m/>
    <m/>
    <m/>
    <m/>
    <m/>
    <m/>
    <m/>
    <m/>
    <m/>
    <m/>
    <m/>
    <m/>
    <m/>
    <m/>
    <m/>
    <m/>
    <m/>
    <m/>
    <m/>
    <m/>
    <m/>
    <m/>
    <n v="1"/>
    <m/>
    <m/>
    <m/>
    <m/>
    <m/>
    <m/>
    <m/>
    <m/>
    <m/>
    <m/>
    <m/>
    <m/>
    <m/>
    <m/>
    <m/>
    <m/>
    <m/>
    <m/>
    <m/>
    <m/>
    <m/>
    <m/>
    <m/>
    <m/>
    <m/>
    <m/>
    <m/>
    <m/>
    <m/>
    <m/>
    <m/>
    <m/>
    <m/>
    <m/>
    <m/>
    <m/>
    <m/>
    <m/>
    <m/>
    <n v="2"/>
    <m/>
    <m/>
    <m/>
    <m/>
    <n v="1"/>
    <m/>
  </r>
  <r>
    <x v="6"/>
    <x v="42"/>
    <x v="267"/>
    <x v="2"/>
    <m/>
    <m/>
    <m/>
    <m/>
    <m/>
    <m/>
    <m/>
    <m/>
    <m/>
    <m/>
    <m/>
    <m/>
    <m/>
    <m/>
    <m/>
    <m/>
    <m/>
    <m/>
    <m/>
    <m/>
    <m/>
    <m/>
    <m/>
    <n v="6"/>
    <m/>
    <m/>
    <m/>
    <n v="6"/>
    <m/>
    <m/>
    <m/>
    <m/>
    <m/>
    <m/>
    <m/>
    <m/>
    <m/>
    <m/>
    <m/>
    <m/>
    <m/>
    <m/>
    <m/>
    <m/>
    <m/>
    <m/>
    <m/>
    <m/>
    <m/>
    <m/>
    <m/>
    <m/>
    <m/>
    <m/>
    <m/>
    <m/>
    <m/>
    <m/>
    <m/>
    <m/>
    <m/>
    <m/>
    <m/>
    <n v="32"/>
    <m/>
    <m/>
    <m/>
    <m/>
    <n v="32"/>
    <m/>
  </r>
  <r>
    <x v="6"/>
    <x v="42"/>
    <x v="267"/>
    <x v="2"/>
    <n v="76"/>
    <n v="6"/>
    <n v="3"/>
    <m/>
    <m/>
    <n v="51"/>
    <n v="2"/>
    <n v="4"/>
    <n v="4"/>
    <n v="43"/>
    <n v="34"/>
    <m/>
    <n v="1"/>
    <n v="402"/>
    <n v="337"/>
    <n v="7"/>
    <n v="16"/>
    <n v="23"/>
    <n v="717"/>
    <n v="90"/>
    <n v="9"/>
    <n v="74"/>
    <n v="41"/>
    <n v="693"/>
    <n v="78"/>
    <n v="19"/>
    <n v="73"/>
    <n v="48"/>
    <n v="105"/>
    <n v="7"/>
    <m/>
    <n v="9"/>
    <n v="17"/>
    <n v="116"/>
    <n v="97"/>
    <n v="1"/>
    <n v="1"/>
    <n v="2"/>
    <m/>
    <m/>
    <m/>
    <m/>
    <m/>
    <m/>
    <m/>
    <m/>
    <m/>
    <m/>
    <m/>
    <m/>
    <m/>
    <m/>
    <m/>
    <m/>
    <n v="6"/>
    <m/>
    <n v="65"/>
    <n v="41"/>
    <n v="354"/>
    <n v="581"/>
    <n v="540"/>
    <n v="77"/>
    <n v="111"/>
    <n v="2945"/>
    <n v="984"/>
    <m/>
    <n v="34"/>
    <n v="240"/>
    <n v="706"/>
    <n v="1855"/>
  </r>
  <r>
    <x v="6"/>
    <x v="43"/>
    <x v="268"/>
    <x v="0"/>
    <n v="104"/>
    <n v="6"/>
    <n v="5"/>
    <n v="0"/>
    <n v="0"/>
    <n v="91"/>
    <n v="1"/>
    <n v="0"/>
    <n v="5"/>
    <n v="16"/>
    <n v="15"/>
    <n v="0"/>
    <n v="0"/>
    <n v="965"/>
    <n v="852"/>
    <n v="22"/>
    <n v="16"/>
    <n v="38"/>
    <n v="849"/>
    <n v="606"/>
    <n v="15"/>
    <n v="14"/>
    <n v="87"/>
    <n v="1358"/>
    <n v="1051"/>
    <n v="18"/>
    <n v="3"/>
    <n v="131"/>
    <n v="106"/>
    <n v="49"/>
    <n v="0"/>
    <n v="1"/>
    <n v="19"/>
    <n v="84"/>
    <n v="71"/>
    <n v="1"/>
    <n v="1"/>
    <n v="0"/>
    <n v="0"/>
    <n v="1"/>
    <n v="0"/>
    <n v="0"/>
    <n v="0"/>
    <n v="0"/>
    <n v="0"/>
    <n v="0"/>
    <n v="0"/>
    <n v="0"/>
    <n v="0"/>
    <n v="0"/>
    <n v="0"/>
    <n v="0"/>
    <n v="0"/>
    <n v="0"/>
    <n v="5"/>
    <n v="0"/>
    <n v="97"/>
    <n v="15"/>
    <n v="881"/>
    <n v="710"/>
    <n v="1197"/>
    <n v="79"/>
    <n v="80"/>
    <n v="4151"/>
    <n v="2288"/>
    <n v="0"/>
    <n v="45"/>
    <n v="23"/>
    <n v="919"/>
    <n v="3043"/>
  </r>
  <r>
    <x v="6"/>
    <x v="43"/>
    <x v="268"/>
    <x v="1"/>
    <n v="104"/>
    <n v="6"/>
    <n v="5"/>
    <n v="0"/>
    <n v="0"/>
    <n v="91"/>
    <n v="1"/>
    <n v="0"/>
    <n v="5"/>
    <n v="16"/>
    <n v="15"/>
    <n v="0"/>
    <n v="0"/>
    <n v="962"/>
    <n v="848"/>
    <n v="22"/>
    <n v="16"/>
    <n v="39"/>
    <n v="848"/>
    <n v="614"/>
    <n v="15"/>
    <n v="13"/>
    <n v="87"/>
    <n v="1357"/>
    <n v="1051"/>
    <n v="18"/>
    <n v="3"/>
    <n v="131"/>
    <n v="106"/>
    <n v="50"/>
    <n v="0"/>
    <n v="1"/>
    <n v="19"/>
    <n v="81"/>
    <n v="69"/>
    <n v="1"/>
    <n v="1"/>
    <n v="0"/>
    <n v="0"/>
    <n v="1"/>
    <n v="0"/>
    <n v="0"/>
    <n v="0"/>
    <n v="0"/>
    <n v="0"/>
    <n v="0"/>
    <n v="0"/>
    <n v="0"/>
    <n v="0"/>
    <n v="0"/>
    <n v="0"/>
    <n v="0"/>
    <n v="0"/>
    <n v="0"/>
    <n v="5"/>
    <n v="0"/>
    <n v="97"/>
    <n v="15"/>
    <n v="877"/>
    <n v="712"/>
    <n v="1195"/>
    <n v="80"/>
    <n v="77"/>
    <n v="4148"/>
    <n v="2310"/>
    <n v="0"/>
    <n v="45"/>
    <n v="23"/>
    <n v="922"/>
    <n v="3041"/>
  </r>
  <r>
    <x v="6"/>
    <x v="43"/>
    <x v="268"/>
    <x v="2"/>
    <n v="104"/>
    <n v="7"/>
    <n v="5"/>
    <n v="0"/>
    <n v="0"/>
    <n v="91"/>
    <n v="1"/>
    <n v="0"/>
    <n v="5"/>
    <n v="16"/>
    <n v="15"/>
    <n v="0"/>
    <n v="0"/>
    <n v="962"/>
    <n v="849"/>
    <n v="22"/>
    <n v="17"/>
    <n v="37"/>
    <n v="848"/>
    <n v="613"/>
    <n v="15"/>
    <n v="14"/>
    <n v="87"/>
    <n v="1363"/>
    <n v="1058"/>
    <n v="19"/>
    <n v="3"/>
    <n v="132"/>
    <n v="105"/>
    <n v="51"/>
    <n v="0"/>
    <n v="1"/>
    <n v="19"/>
    <n v="81"/>
    <n v="72"/>
    <n v="1"/>
    <n v="1"/>
    <n v="0"/>
    <n v="0"/>
    <n v="1"/>
    <n v="0"/>
    <n v="0"/>
    <n v="0"/>
    <n v="0"/>
    <n v="0"/>
    <n v="0"/>
    <n v="0"/>
    <n v="0"/>
    <n v="0"/>
    <n v="0"/>
    <n v="0"/>
    <n v="0"/>
    <n v="0"/>
    <n v="0"/>
    <n v="6"/>
    <n v="0"/>
    <n v="98"/>
    <n v="15"/>
    <n v="878"/>
    <n v="712"/>
    <n v="1199"/>
    <n v="79"/>
    <n v="77"/>
    <n v="4154"/>
    <n v="2332"/>
    <n v="0"/>
    <n v="45"/>
    <n v="23"/>
    <n v="921"/>
    <n v="3050"/>
  </r>
  <r>
    <x v="6"/>
    <x v="41"/>
    <x v="269"/>
    <x v="0"/>
    <n v="135"/>
    <n v="4"/>
    <n v="4"/>
    <n v="4"/>
    <n v="3"/>
    <n v="84"/>
    <n v="14"/>
    <n v="12"/>
    <n v="0"/>
    <n v="44"/>
    <n v="40"/>
    <n v="0"/>
    <n v="0"/>
    <n v="525"/>
    <n v="431"/>
    <n v="46"/>
    <n v="2"/>
    <n v="0"/>
    <n v="1184"/>
    <n v="559"/>
    <n v="88"/>
    <n v="209"/>
    <n v="2"/>
    <n v="1294"/>
    <n v="731"/>
    <n v="89"/>
    <n v="238"/>
    <n v="21"/>
    <n v="203"/>
    <n v="73"/>
    <n v="10"/>
    <n v="54"/>
    <n v="7"/>
    <n v="51"/>
    <n v="42"/>
    <n v="3"/>
    <n v="0"/>
    <n v="0"/>
    <n v="0"/>
    <n v="0"/>
    <n v="0"/>
    <n v="0"/>
    <n v="0"/>
    <n v="0"/>
    <n v="0"/>
    <n v="0"/>
    <n v="0"/>
    <n v="0"/>
    <n v="0"/>
    <n v="0"/>
    <n v="0"/>
    <n v="0"/>
    <n v="0"/>
    <n v="0"/>
    <n v="4"/>
    <n v="3"/>
    <n v="105"/>
    <n v="44"/>
    <n v="468"/>
    <n v="840"/>
    <n v="914"/>
    <n v="122"/>
    <n v="47"/>
    <n v="5445"/>
    <n v="1804"/>
    <n v="0"/>
    <n v="207"/>
    <n v="1740"/>
    <n v="290"/>
    <n v="2966"/>
  </r>
  <r>
    <x v="6"/>
    <x v="41"/>
    <x v="269"/>
    <x v="1"/>
    <n v="133"/>
    <n v="4"/>
    <n v="4"/>
    <n v="4"/>
    <n v="3"/>
    <n v="84"/>
    <n v="14"/>
    <n v="12"/>
    <n v="0"/>
    <n v="44"/>
    <n v="40"/>
    <n v="0"/>
    <n v="0"/>
    <n v="524"/>
    <n v="431"/>
    <n v="46"/>
    <n v="2"/>
    <n v="0"/>
    <n v="1192"/>
    <n v="566"/>
    <n v="90"/>
    <n v="210"/>
    <n v="1"/>
    <n v="1298"/>
    <n v="737"/>
    <n v="89"/>
    <n v="238"/>
    <n v="20"/>
    <n v="202"/>
    <n v="74"/>
    <n v="10"/>
    <n v="53"/>
    <n v="7"/>
    <n v="52"/>
    <n v="42"/>
    <n v="3"/>
    <n v="0"/>
    <n v="0"/>
    <n v="0"/>
    <n v="0"/>
    <n v="0"/>
    <n v="0"/>
    <n v="0"/>
    <n v="0"/>
    <n v="0"/>
    <n v="0"/>
    <n v="0"/>
    <n v="0"/>
    <n v="0"/>
    <n v="0"/>
    <n v="0"/>
    <n v="0"/>
    <n v="0"/>
    <n v="0"/>
    <n v="4"/>
    <n v="3"/>
    <n v="103"/>
    <n v="44"/>
    <n v="468"/>
    <n v="846"/>
    <n v="921"/>
    <n v="122"/>
    <n v="47"/>
    <n v="5437"/>
    <n v="1817"/>
    <n v="0"/>
    <n v="214"/>
    <n v="1730"/>
    <n v="285"/>
    <n v="2976"/>
  </r>
  <r>
    <x v="6"/>
    <x v="41"/>
    <x v="269"/>
    <x v="2"/>
    <n v="133"/>
    <n v="4"/>
    <n v="4"/>
    <n v="4"/>
    <n v="3"/>
    <n v="84"/>
    <n v="14"/>
    <n v="12"/>
    <n v="0"/>
    <n v="45"/>
    <n v="41"/>
    <n v="0"/>
    <n v="0"/>
    <n v="523"/>
    <n v="431"/>
    <n v="44"/>
    <n v="2"/>
    <n v="0"/>
    <n v="1197"/>
    <n v="572"/>
    <n v="91"/>
    <n v="210"/>
    <n v="2"/>
    <n v="1297"/>
    <n v="739"/>
    <n v="98"/>
    <n v="232"/>
    <n v="18"/>
    <n v="201"/>
    <n v="73"/>
    <n v="10"/>
    <n v="53"/>
    <n v="7"/>
    <n v="52"/>
    <n v="42"/>
    <n v="3"/>
    <n v="0"/>
    <n v="0"/>
    <n v="0"/>
    <n v="0"/>
    <n v="0"/>
    <n v="0"/>
    <n v="0"/>
    <n v="0"/>
    <n v="0"/>
    <n v="0"/>
    <n v="0"/>
    <n v="0"/>
    <n v="0"/>
    <n v="0"/>
    <n v="0"/>
    <n v="0"/>
    <n v="0"/>
    <n v="0"/>
    <n v="4"/>
    <n v="3"/>
    <n v="103"/>
    <n v="45"/>
    <n v="468"/>
    <n v="850"/>
    <n v="919"/>
    <n v="122"/>
    <n v="47"/>
    <n v="5422"/>
    <n v="1826"/>
    <n v="0"/>
    <n v="233"/>
    <n v="1703"/>
    <n v="286"/>
    <n v="2970"/>
  </r>
  <r>
    <x v="6"/>
    <x v="41"/>
    <x v="269"/>
    <x v="2"/>
    <m/>
    <m/>
    <m/>
    <m/>
    <m/>
    <m/>
    <m/>
    <m/>
    <m/>
    <m/>
    <m/>
    <m/>
    <m/>
    <m/>
    <m/>
    <m/>
    <m/>
    <m/>
    <n v="1"/>
    <m/>
    <m/>
    <m/>
    <n v="1"/>
    <m/>
    <m/>
    <m/>
    <m/>
    <m/>
    <m/>
    <m/>
    <m/>
    <m/>
    <m/>
    <m/>
    <m/>
    <m/>
    <m/>
    <m/>
    <m/>
    <m/>
    <m/>
    <m/>
    <m/>
    <m/>
    <m/>
    <m/>
    <m/>
    <m/>
    <m/>
    <m/>
    <m/>
    <m/>
    <m/>
    <m/>
    <m/>
    <m/>
    <m/>
    <m/>
    <m/>
    <n v="1"/>
    <m/>
    <m/>
    <m/>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44" applyNumberFormats="0" applyBorderFormats="0" applyFontFormats="0" applyPatternFormats="0" applyAlignmentFormats="0" applyWidthHeightFormats="1" dataCaption="Values" updatedVersion="7" minRefreshableVersion="3" itemPrintTitles="1" createdVersion="7" indent="0" outline="1" outlineData="1" multipleFieldFilters="0">
  <location ref="D6:Q14" firstHeaderRow="0" firstDataRow="1" firstDataCol="1"/>
  <pivotFields count="167">
    <pivotField axis="axisRow" showAll="0">
      <items count="9">
        <item sd="0" x="0"/>
        <item sd="0" x="1"/>
        <item sd="0" x="2"/>
        <item sd="0" x="3"/>
        <item sd="0" x="4"/>
        <item sd="0" x="5"/>
        <item sd="0"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29" baseField="0" baseItem="0"/>
    <dataField name="Sum of Second" fld="157" baseField="0" baseItem="0"/>
    <dataField name="Sum of Second%" fld="158" baseField="2" baseItem="57" numFmtId="9"/>
    <dataField name="Sum of Vaccinated" fld="131" baseField="0" baseItem="0"/>
    <dataField name="Sum of Vaccinated%" fld="132" baseField="1" baseItem="9" numFmtId="9"/>
    <dataField name="Sum of contra" fld="135" baseField="0" baseItem="0"/>
    <dataField name="Sum of contra%" fld="136" baseField="2" baseItem="20" numFmtId="9"/>
    <dataField name="Sum of Declined" fld="139" baseField="0" baseItem="0"/>
    <dataField name="Sum of Declined%" fld="140" baseField="2" baseItem="20" numFmtId="9"/>
    <dataField name="Sum of Invited" fld="143" baseField="0" baseItem="0"/>
    <dataField name="Sum of Invited%" fld="144" baseField="2" baseItem="20" numFmtId="9"/>
    <dataField name="Sum of nocontact" fld="146" baseField="0" baseItem="0"/>
    <dataField name="Sum of nocontact%" fld="147"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44"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1 Adults aged 12 yrs or over who are immunosuppressed" fld="4" baseField="0" baseItem="0"/>
    <dataField name="Sum of 01f Second Vaccination" fld="60" baseField="2" baseItem="41"/>
    <dataField name="Sum of 01f%" fld="148" baseField="2" baseItem="104" numFmtId="9"/>
    <dataField name="Sum of 01a Vaccinated (Booster)" fld="9" baseField="0" baseItem="0"/>
    <dataField name="Sum of 01a%" fld="74" baseField="2" baseItem="29" numFmtId="9"/>
    <dataField name="Sum of 01b Contraindicated (inc allergies, exclu vaccinated)" fld="50" baseField="0" baseItem="0"/>
    <dataField name="Sum of 01b%" fld="75" baseField="2" baseItem="29" numFmtId="9"/>
    <dataField name="Sum of 01c Declined (excl vaccinated or contraindicated)" fld="10" baseField="0" baseItem="0"/>
    <dataField name="Sum of 01c%" fld="76" baseField="2" baseItem="29" numFmtId="9"/>
    <dataField name="Sum of 01d Invited no outcome (excl vac, contr, decl)" fld="11" baseField="0" baseItem="0"/>
    <dataField name="Sum of 01d%" fld="77" baseField="2" baseItem="29" numFmtId="9"/>
    <dataField name="Sum of 01e No contact coded [CALL]" fld="12" baseField="0" baseItem="0"/>
    <dataField name="Sum of 01e%" fld="78"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44"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1.1 Housebound immunosuppressed patients" fld="5" baseField="0" baseItem="0"/>
    <dataField name="Sum of 01.1f Second Vaccination" fld="58" baseField="0" baseItem="0"/>
    <dataField name="Sum of 01.1f%" fld="149" baseField="2" baseItem="29" numFmtId="9"/>
    <dataField name="Sum of 01.1a Vaccinated (Booster)" fld="6" baseField="0" baseItem="0"/>
    <dataField name="Sum of 01.1a%" fld="79" baseField="2" baseItem="29" numFmtId="9"/>
    <dataField name="Sum of 01.1b Contraindicated (inc allergies, exclu vaccinated)" fld="42" baseField="0" baseItem="0"/>
    <dataField name="Sum of 01.1b%" fld="80" baseField="2" baseItem="252" numFmtId="9"/>
    <dataField name="Sum of 01.1c Declined (excl vaccinated or contraindicated)" fld="43" baseField="0" baseItem="0"/>
    <dataField name="Sum of 01.1c%" fld="81" baseField="2" baseItem="252" numFmtId="9"/>
    <dataField name="Sum of 01.1d Invited no outcome (excl vac, contr, decl)" fld="44" baseField="0" baseItem="0"/>
    <dataField name="Sum of 01.1d%" fld="82" baseField="2" baseItem="252" numFmtId="9"/>
    <dataField name="Sum of 01.1e No contact coded [CALL]" fld="45" baseField="0" baseItem="0"/>
    <dataField name="Sum of 01.1e%" fld="83"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44"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1.2 Residential/Care home immunosuppressed patients" fld="7" baseField="0" baseItem="0"/>
    <dataField name="Sum of 01.2f Second Vaccination" fld="59" baseField="0" baseItem="0"/>
    <dataField name="Sum of 01.2f%" fld="150" baseField="0" baseItem="0" numFmtId="9"/>
    <dataField name="Sum of 01.2a Vaccinated (Booster)" fld="8" baseField="0" baseItem="0"/>
    <dataField name="Sum of 01.2a%" fld="84" baseField="0" baseItem="0" numFmtId="9"/>
    <dataField name="Sum of 01.2b Contraindicated (inc allergies, exclu vaccinated)" fld="46" baseField="0" baseItem="0"/>
    <dataField name="Sum of 01.2b%" fld="85" baseField="0" baseItem="0" numFmtId="9"/>
    <dataField name="Sum of 01.2c Declined (excl vaccinated or contraindicated)" fld="47" baseField="0" baseItem="0"/>
    <dataField name="Sum of 01.2c%" fld="86" baseField="0" baseItem="0" numFmtId="9"/>
    <dataField name="Sum of 01.2d Invited no outcome (excl vac, contr, decl)" fld="48" baseField="0" baseItem="0"/>
    <dataField name="Sum of 01.2d%" fld="87" baseField="0" baseItem="0" numFmtId="9"/>
    <dataField name="Sum of 01.2e No contact coded [CALL]" fld="49" baseField="0" baseItem="0"/>
    <dataField name="Sum of 01.2e%" fld="88"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44"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1" baseField="2" baseItem="29" numFmtId="9"/>
    <dataField name="Sum of 02a Vaccinated (Booster)" fld="14" baseField="0" baseItem="0"/>
    <dataField name="Sum of 02a%" fld="89" baseField="1" baseItem="9" numFmtId="9"/>
    <dataField name="Sum of 02b Contraindicated (inc allergies, exclu vaccinated)" fld="51" baseField="0" baseItem="0"/>
    <dataField name="Sum of 02b%" fld="90" baseField="1" baseItem="9" numFmtId="9"/>
    <dataField name="Sum of 02c Declined (excl vaccinated or contraindicated)" fld="15" baseField="0" baseItem="0"/>
    <dataField name="Sum of 02c%" fld="91" baseField="1" baseItem="9" numFmtId="9"/>
    <dataField name="Sum of 02d Invited no outcome (excl vac, contr, decl)" fld="52" baseField="0" baseItem="0"/>
    <dataField name="Sum of 02d%" fld="92" baseField="1" baseItem="9" numFmtId="9"/>
    <dataField name="Sum of 02e No contact coded [CALL]" fld="16" baseField="0" baseItem="0"/>
    <dataField name="Sum of 02e%" fld="93"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44"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2" baseField="2" baseItem="161" numFmtId="9"/>
    <dataField name="Sum of 03a Vaccinated (Booster)" fld="18" baseField="0" baseItem="0"/>
    <dataField name="Sum of 03a%" fld="94" baseField="1" baseItem="9" numFmtId="9"/>
    <dataField name="Sum of 03b Contraindicated (inc allergies, exclu vaccinated)" fld="53" baseField="0" baseItem="0"/>
    <dataField name="Sum of 03b%" fld="95" baseField="1" baseItem="9" numFmtId="9"/>
    <dataField name="Sum of 03c Declined (excl vaccinated or contraindicated)" fld="19" baseField="0" baseItem="0"/>
    <dataField name="Sum of 03c%" fld="96" baseField="1" baseItem="9" numFmtId="9"/>
    <dataField name="Sum of 03d Invited no outcome (excl vac, contr, decl)" fld="20" baseField="0" baseItem="0"/>
    <dataField name="Sum of 03d%" fld="97" baseField="1" baseItem="9" numFmtId="9"/>
    <dataField name="Sum of 03e No contact coded [CALL]" fld="21" baseField="0" baseItem="0"/>
    <dataField name="Sum of 03e%" fld="98"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44"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3" baseField="2" baseItem="252" numFmtId="9"/>
    <dataField name="Sum of 04a Vaccinated (Booster)" fld="23" baseField="0" baseItem="0"/>
    <dataField name="Sum of 04a%" fld="99" baseField="2" baseItem="41" numFmtId="9"/>
    <dataField name="Sum of 04b Contraindicated (inc allergies, exclu vaccinated)" fld="54" baseField="0" baseItem="0"/>
    <dataField name="Sum of 04b%" fld="100" baseField="2" baseItem="41" numFmtId="9"/>
    <dataField name="Sum of 04c Declined (excl vaccinated or contraindicated)" fld="24" baseField="0" baseItem="0"/>
    <dataField name="Sum of 04c%" fld="101" baseField="2" baseItem="41" numFmtId="9"/>
    <dataField name="Sum of 04d Invited no outcome (excl vac, contr, decl)" fld="25" baseField="0" baseItem="0"/>
    <dataField name="Sum of 04d%" fld="102" baseField="2" baseItem="41" numFmtId="9"/>
    <dataField name="Sum of 04e No contact coded [CALL]" fld="26" baseField="0" baseItem="0"/>
    <dataField name="Sum of 04e%" fld="103"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44"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4" baseField="2" baseItem="20" numFmtId="9"/>
    <dataField name="Sum of 05a Vaccinated (Booster)" fld="28" baseField="0" baseItem="0"/>
    <dataField name="Sum of 05a%" fld="104" baseField="2" baseItem="29" numFmtId="9"/>
    <dataField name="Sum of 05b Contraindicated (inc allergies, exclu vaccinated)" fld="55" baseField="0" baseItem="0"/>
    <dataField name="Sum of 05b%" fld="105" baseField="2" baseItem="29" numFmtId="9"/>
    <dataField name="Sum of 05c Declined (excl vaccinated or contraindicated)" fld="29" baseField="0" baseItem="0"/>
    <dataField name="Sum of 05c%" fld="106" baseField="2" baseItem="29" numFmtId="9"/>
    <dataField name="Sum of 05d Invited no outcome (excl vac, contr, decl)" fld="30" baseField="0" baseItem="0"/>
    <dataField name="Sum of 05d%" fld="107" baseField="2" baseItem="29" numFmtId="9"/>
    <dataField name="Sum of 05e No contact coded [CALL]" fld="31" baseField="0" baseItem="0"/>
    <dataField name="Sum of 05e%" fld="108"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44"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5" baseField="2" baseItem="252" numFmtId="9"/>
    <dataField name="Sum of 06a Vaccinated (Booster)" fld="33" baseField="0" baseItem="0"/>
    <dataField name="Sum of 06a%" fld="109" baseField="2" baseItem="147" numFmtId="9"/>
    <dataField name="Sum of 06b Contraindicated (inc allergies, exclu vaccinated)" fld="56" baseField="0" baseItem="0"/>
    <dataField name="Sum of 06b%" fld="110" baseField="2" baseItem="147" numFmtId="9"/>
    <dataField name="Sum of 06c Declined (excl vaccinated or contraindicated)" fld="34" baseField="0" baseItem="0"/>
    <dataField name="Sum of 06c%" fld="111" baseField="2" baseItem="147" numFmtId="9"/>
    <dataField name="Sum of 06d Invited no outcome (excl vac, contr, decl)" fld="35" baseField="0" baseItem="0"/>
    <dataField name="Sum of 06d%" fld="112" baseField="2" baseItem="147" numFmtId="9"/>
    <dataField name="Sum of 06e No contact coded [CALL]" fld="36" baseField="0" baseItem="0"/>
    <dataField name="Sum of 06e%" fld="113"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44"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6" baseField="2" baseItem="79" numFmtId="9"/>
    <dataField name="Sum of 07a Vaccinated (Booster)" fld="38" baseField="0" baseItem="0"/>
    <dataField name="Sum of 07a%" fld="114" baseField="2" baseItem="147" numFmtId="9"/>
    <dataField name="Sum of 07b Contraindicated (inc allergies, exclu vaccinated)" fld="57" baseField="0" baseItem="0"/>
    <dataField name="Sum of 07b%" fld="115" baseField="2" baseItem="147" numFmtId="9"/>
    <dataField name="Sum of 07c Declined (excl vaccinated or contraindicated)" fld="39" baseField="0" baseItem="0"/>
    <dataField name="Sum of 07c%" fld="116" baseField="2" baseItem="147" numFmtId="9"/>
    <dataField name="Sum of 07d Invited no outcome (excl vac, contr, decl)" fld="40" baseField="0" baseItem="0"/>
    <dataField name="Sum of 07d%" fld="117" baseField="2" baseItem="147" numFmtId="9"/>
    <dataField name="Sum of 07e No contact coded [CALL]" fld="41" baseField="0" baseItem="0"/>
    <dataField name="Sum of 07e%" fld="118"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44"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1" firstHeaderRow="0" firstDataRow="1" firstDataCol="1"/>
  <pivotFields count="167">
    <pivotField axis="axisRow" showAll="0">
      <items count="9">
        <item sd="0" x="0"/>
        <item sd="0" x="1"/>
        <item sd="0" x="2"/>
        <item sd="0" x="3"/>
        <item sd="0" x="4"/>
        <item sd="0" x="5"/>
        <item sd="0"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4" baseField="2" baseItem="27" numFmtId="9"/>
    <dataField name="Sum of 08a Vaccinated (Booster)" fld="68" baseField="0" baseItem="0"/>
    <dataField name="Sum of 08a%" fld="159" baseField="2" baseItem="27" numFmtId="9"/>
    <dataField name="Sum of 08b Contraindicated (inc allergies, exclu vaccinated)" fld="69" baseField="0" baseItem="0"/>
    <dataField name="Sum of 08b%" fld="160" baseField="2" baseItem="27" numFmtId="9"/>
    <dataField name="Sum of 08c Declined (excl vaccinated or contraindicated)" fld="70" baseField="0" baseItem="0"/>
    <dataField name="Sum of 08c%" fld="161" baseField="2" baseItem="27" numFmtId="9"/>
    <dataField name="Sum of 08d Invited no outcome (excl vac, contr, decl)" fld="71" baseField="0" baseItem="0"/>
    <dataField name="Sum of 08d%" fld="162" baseField="2" baseItem="27" numFmtId="9"/>
    <dataField name="Sum of 08e No contact coded [CALL]" fld="72" baseField="0" baseItem="0"/>
    <dataField name="Sum of 08e%" fld="163"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44"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44"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44"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44"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44"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44"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44"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44"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44"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44"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3">
        <item h="1" m="1" x="28"/>
        <item h="1" m="1" x="19"/>
        <item h="1" m="1" x="14"/>
        <item h="1" m="1" x="25"/>
        <item h="1" m="1" x="38"/>
        <item h="1" m="1" x="16"/>
        <item h="1" m="1" x="35"/>
        <item h="1" m="1" x="13"/>
        <item h="1" m="1" x="33"/>
        <item h="1" m="1" x="12"/>
        <item h="1" m="1" x="31"/>
        <item h="1" m="1" x="11"/>
        <item h="1" m="1" x="29"/>
        <item h="1" m="1" x="18"/>
        <item h="1" m="1" x="39"/>
        <item h="1" m="1" x="17"/>
        <item h="1" m="1" x="36"/>
        <item h="1" m="1" x="4"/>
        <item h="1" m="1" x="20"/>
        <item h="1" m="1" x="15"/>
        <item h="1" m="1" x="34"/>
        <item h="1" m="1" x="8"/>
        <item h="1" m="1" x="23"/>
        <item h="1" m="1" x="30"/>
        <item h="1" m="1" x="6"/>
        <item h="1" m="1" x="10"/>
        <item h="1" m="1" x="27"/>
        <item h="1" m="1" x="3"/>
        <item h="1" m="1" x="9"/>
        <item h="1" m="1" x="24"/>
        <item h="1" m="1" x="41"/>
        <item h="1" m="1" x="7"/>
        <item h="1" m="1" x="22"/>
        <item h="1" m="1" x="5"/>
        <item h="1" m="1" x="21"/>
        <item h="1" m="1" x="32"/>
        <item h="1" x="0"/>
        <item h="1" m="1" x="37"/>
        <item h="1" x="1"/>
        <item x="2"/>
        <item h="1" m="1" x="26"/>
        <item h="1" m="1" x="4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19"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0">
    <queryTableFields count="74">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1" s="1"/>
        <i x="2" s="1"/>
        <i x="3" s="1"/>
        <i x="4" s="1"/>
        <i x="5" s="1"/>
        <i x="6" s="1"/>
        <i x="7" s="1"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38" s="1"/>
        <i x="2" s="1"/>
        <i x="21" s="1"/>
        <i x="41" s="1"/>
        <i x="43" s="1"/>
        <i x="42" s="1"/>
        <i x="8" s="1"/>
        <i x="28" s="1"/>
        <i x="26" s="1"/>
        <i x="3" s="1"/>
        <i x="34" s="1"/>
        <i x="4" s="1"/>
        <i x="30" s="1"/>
        <i x="40" s="1"/>
        <i x="10" s="1"/>
        <i x="7" s="1"/>
        <i x="16" s="1"/>
        <i x="17" s="1"/>
        <i x="14" s="1"/>
        <i x="15" s="1"/>
        <i x="35" s="1"/>
        <i x="46" s="1"/>
        <i x="9" s="1"/>
        <i x="32" s="1"/>
        <i x="39" s="1"/>
        <i x="31" s="1"/>
        <i x="19" s="1"/>
        <i x="5" s="1"/>
        <i x="20" s="1"/>
        <i x="25" s="1"/>
        <i x="22" s="1"/>
        <i x="24" s="1"/>
        <i x="33" s="1"/>
        <i x="29" s="1"/>
        <i x="12" s="1"/>
        <i x="44" s="1"/>
        <i x="23" s="1"/>
        <i x="11" s="1"/>
        <i x="18" s="1"/>
        <i x="36" s="1"/>
        <i x="37" s="1"/>
        <i x="45" s="1"/>
        <i x="27" s="1"/>
        <i x="13" s="1"/>
        <i x="0" s="1"/>
        <i x="1" s="1"/>
        <i x="6"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2">
        <i x="0"/>
        <i x="1"/>
        <i x="2" s="1"/>
        <i x="28" nd="1"/>
        <i x="19" nd="1"/>
        <i x="14" nd="1"/>
        <i x="25" nd="1"/>
        <i x="38" nd="1"/>
        <i x="16" nd="1"/>
        <i x="35" nd="1"/>
        <i x="13" nd="1"/>
        <i x="33" nd="1"/>
        <i x="12" nd="1"/>
        <i x="31" nd="1"/>
        <i x="11" nd="1"/>
        <i x="29" nd="1"/>
        <i x="18" nd="1"/>
        <i x="39" nd="1"/>
        <i x="17" nd="1"/>
        <i x="36" nd="1"/>
        <i x="4" nd="1"/>
        <i x="20" nd="1"/>
        <i x="15" nd="1"/>
        <i x="34" nd="1"/>
        <i x="8" nd="1"/>
        <i x="23" nd="1"/>
        <i x="30" nd="1"/>
        <i x="6" nd="1"/>
        <i x="10" nd="1"/>
        <i x="27" nd="1"/>
        <i x="3" nd="1"/>
        <i x="9" nd="1"/>
        <i x="24" nd="1"/>
        <i x="41" nd="1"/>
        <i x="7" nd="1"/>
        <i x="22" nd="1"/>
        <i x="5" nd="1"/>
        <i x="21" nd="1"/>
        <i x="32" nd="1"/>
        <i x="37" nd="1"/>
        <i x="26" nd="1"/>
        <i x="40"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42">
        <i x="0"/>
        <i x="1"/>
        <i x="2" s="1"/>
        <i x="28" nd="1"/>
        <i x="19" nd="1"/>
        <i x="14" nd="1"/>
        <i x="25" nd="1"/>
        <i x="38" nd="1"/>
        <i x="16" nd="1"/>
        <i x="35" nd="1"/>
        <i x="13" nd="1"/>
        <i x="33" nd="1"/>
        <i x="12" nd="1"/>
        <i x="31" nd="1"/>
        <i x="11" nd="1"/>
        <i x="29" nd="1"/>
        <i x="18" nd="1"/>
        <i x="39" nd="1"/>
        <i x="17" nd="1"/>
        <i x="36" nd="1"/>
        <i x="4" nd="1"/>
        <i x="20" nd="1"/>
        <i x="15" nd="1"/>
        <i x="34" nd="1"/>
        <i x="8" nd="1"/>
        <i x="23" nd="1"/>
        <i x="30" nd="1"/>
        <i x="6" nd="1"/>
        <i x="10" nd="1"/>
        <i x="27" nd="1"/>
        <i x="3" nd="1"/>
        <i x="9" nd="1"/>
        <i x="24" nd="1"/>
        <i x="41" nd="1"/>
        <i x="7" nd="1"/>
        <i x="22" nd="1"/>
        <i x="5" nd="1"/>
        <i x="21" nd="1"/>
        <i x="32" nd="1"/>
        <i x="37" nd="1"/>
        <i x="26" nd="1"/>
        <i x="40"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1" s="1"/>
        <i x="2" s="1"/>
        <i x="3" s="1"/>
        <i x="4" s="1"/>
        <i x="5" s="1"/>
        <i x="6"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38" s="1"/>
        <i x="2" s="1"/>
        <i x="21" s="1"/>
        <i x="41" s="1"/>
        <i x="43" s="1"/>
        <i x="42" s="1"/>
        <i x="8" s="1"/>
        <i x="28" s="1"/>
        <i x="26" s="1"/>
        <i x="3" s="1"/>
        <i x="34" s="1"/>
        <i x="4" s="1"/>
        <i x="30" s="1"/>
        <i x="40" s="1"/>
        <i x="10" s="1"/>
        <i x="7" s="1"/>
        <i x="16" s="1"/>
        <i x="17" s="1"/>
        <i x="14" s="1"/>
        <i x="15" s="1"/>
        <i x="35" s="1"/>
        <i x="46" s="1"/>
        <i x="9" s="1"/>
        <i x="32" s="1"/>
        <i x="39" s="1"/>
        <i x="31" s="1"/>
        <i x="19" s="1"/>
        <i x="5" s="1"/>
        <i x="20" s="1"/>
        <i x="25" s="1"/>
        <i x="22" s="1"/>
        <i x="24" s="1"/>
        <i x="33" s="1"/>
        <i x="29" s="1"/>
        <i x="12" s="1"/>
        <i x="44" s="1"/>
        <i x="23" s="1"/>
        <i x="11" s="1"/>
        <i x="18" s="1"/>
        <i x="36" s="1"/>
        <i x="37" s="1"/>
        <i x="45" s="1"/>
        <i x="27" s="1"/>
        <i x="13" s="1"/>
        <i x="0" s="1"/>
        <i x="1" s="1"/>
        <i x="6"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42">
        <i x="0"/>
        <i x="1"/>
        <i x="2" s="1"/>
        <i x="28" nd="1"/>
        <i x="19" nd="1"/>
        <i x="14" nd="1"/>
        <i x="25" nd="1"/>
        <i x="38" nd="1"/>
        <i x="16" nd="1"/>
        <i x="35" nd="1"/>
        <i x="13" nd="1"/>
        <i x="33" nd="1"/>
        <i x="12" nd="1"/>
        <i x="31" nd="1"/>
        <i x="11" nd="1"/>
        <i x="29" nd="1"/>
        <i x="18" nd="1"/>
        <i x="39" nd="1"/>
        <i x="17" nd="1"/>
        <i x="36" nd="1"/>
        <i x="4" nd="1"/>
        <i x="20" nd="1"/>
        <i x="15" nd="1"/>
        <i x="34" nd="1"/>
        <i x="8" nd="1"/>
        <i x="23" nd="1"/>
        <i x="30" nd="1"/>
        <i x="6" nd="1"/>
        <i x="10" nd="1"/>
        <i x="27" nd="1"/>
        <i x="3" nd="1"/>
        <i x="9" nd="1"/>
        <i x="24" nd="1"/>
        <i x="41" nd="1"/>
        <i x="7" nd="1"/>
        <i x="22" nd="1"/>
        <i x="5" nd="1"/>
        <i x="21" nd="1"/>
        <i x="32" nd="1"/>
        <i x="37" nd="1"/>
        <i x="26" nd="1"/>
        <i x="40"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1" s="1"/>
        <i x="2" s="1"/>
        <i x="3" s="1"/>
        <i x="4" s="1"/>
        <i x="5" s="1"/>
        <i x="6"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38" s="1"/>
        <i x="2" s="1"/>
        <i x="21" s="1"/>
        <i x="41" s="1"/>
        <i x="43" s="1"/>
        <i x="42" s="1"/>
        <i x="8" s="1"/>
        <i x="28" s="1"/>
        <i x="26" s="1"/>
        <i x="3" s="1"/>
        <i x="34" s="1"/>
        <i x="4" s="1"/>
        <i x="30" s="1"/>
        <i x="40" s="1"/>
        <i x="10" s="1"/>
        <i x="7" s="1"/>
        <i x="16" s="1"/>
        <i x="17" s="1"/>
        <i x="14" s="1"/>
        <i x="15" s="1"/>
        <i x="35" s="1"/>
        <i x="46" s="1"/>
        <i x="9" s="1"/>
        <i x="32" s="1"/>
        <i x="39" s="1"/>
        <i x="31" s="1"/>
        <i x="19" s="1"/>
        <i x="5" s="1"/>
        <i x="20" s="1"/>
        <i x="25" s="1"/>
        <i x="22" s="1"/>
        <i x="24" s="1"/>
        <i x="33" s="1"/>
        <i x="29" s="1"/>
        <i x="12" s="1"/>
        <i x="44" s="1"/>
        <i x="23" s="1"/>
        <i x="11" s="1"/>
        <i x="18" s="1"/>
        <i x="36" s="1"/>
        <i x="37" s="1"/>
        <i x="45" s="1"/>
        <i x="27" s="1"/>
        <i x="13" s="1"/>
        <i x="0" s="1"/>
        <i x="1" s="1"/>
        <i x="6"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tartItem="2"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tartItem="2"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tartItem="2"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tartItem="2"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tartItem="2"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tartItem="2"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tartItem="2"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tartItem="2"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tartItem="2"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tartItem="2"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tartItem="2"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V860" tableType="queryTable" totalsRowShown="0">
  <autoFilter ref="A1:BV860" xr:uid="{8F1B6D22-AFEA-427B-8E29-C306AEDE0C75}"/>
  <tableColumns count="74">
    <tableColumn id="1" xr3:uid="{10695DA3-F5FD-4038-B9EA-01DBFB7CCB07}" uniqueName="1" name="Locality" queryTableFieldId="1" dataDxfId="19"/>
    <tableColumn id="2" xr3:uid="{5E4B585C-F27B-49B6-8022-9AEB11DBABF0}" uniqueName="2" name="SubLocality" queryTableFieldId="2" dataDxfId="18"/>
    <tableColumn id="3" xr3:uid="{C01C4632-C9F6-45A9-980E-D06CEB53B258}" uniqueName="3" name="Practice" queryTableFieldId="3" dataDxfId="17"/>
    <tableColumn id="4" xr3:uid="{6933232C-3DAC-4786-8414-277C74038BA2}" uniqueName="4" name="Rel_D" queryTableFieldId="4" dataDxfId="16"/>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5"/>
    <tableColumn id="60" xr3:uid="{7D496033-DADB-4C62-8151-70E7A535B58D}" uniqueName="60" name="01.2f Second Vaccination" queryTableFieldId="95" dataDxfId="14"/>
    <tableColumn id="61" xr3:uid="{F442FAFB-F872-456F-B0A9-577E2E0DE9B0}" uniqueName="61" name="01f Second Vaccination" queryTableFieldId="96" dataDxfId="13"/>
    <tableColumn id="62" xr3:uid="{9EA38881-2D86-4BB1-ACA4-C11C791CB9FC}" uniqueName="62" name="02f Second Vaccination" queryTableFieldId="97" dataDxfId="12"/>
    <tableColumn id="63" xr3:uid="{0D87750E-4DAA-4DC0-B477-9010DB523A3F}" uniqueName="63" name="03f Second Vaccination" queryTableFieldId="98" dataDxfId="11"/>
    <tableColumn id="64" xr3:uid="{8DE61519-F2DB-4690-8A02-CBE095983543}" uniqueName="64" name="04f Second Vaccination" queryTableFieldId="99" dataDxfId="10"/>
    <tableColumn id="65" xr3:uid="{4B15B66D-2A92-4DFF-9190-3780392FBDC5}" uniqueName="65" name="05f Second Vaccination" queryTableFieldId="100" dataDxfId="9"/>
    <tableColumn id="66" xr3:uid="{58031421-6F7B-4E62-AF04-46F61B7AFE35}" uniqueName="66" name="06f Second Vaccination" queryTableFieldId="101" dataDxfId="8"/>
    <tableColumn id="67" xr3:uid="{EE19BAFB-7D7B-4691-93C9-DF9E13B79FB7}" uniqueName="67" name="07f Second Vaccination" queryTableFieldId="102" dataDxfId="7"/>
    <tableColumn id="68" xr3:uid="{FB912477-BBFF-4CBD-9D4D-67DBA53A35CA}" uniqueName="68" name="08 Healthy adults aged 18+" queryTableFieldId="103" dataDxfId="6"/>
    <tableColumn id="69" xr3:uid="{D55E162B-6401-496B-BDA1-944B47CB378B}" uniqueName="69" name="08a Vaccinated (Booster)" queryTableFieldId="104" dataDxfId="5"/>
    <tableColumn id="70" xr3:uid="{18ADCD46-F0E5-4D39-8D5E-DFADC3B58324}" uniqueName="70" name="08b Contraindicated (inc allergies, exclu vaccinated)" queryTableFieldId="105" dataDxfId="4"/>
    <tableColumn id="71" xr3:uid="{628C3294-CC28-4F7A-8834-5528EBE951B7}" uniqueName="71" name="08c Declined (excl vaccinated or contraindicated)" queryTableFieldId="106" dataDxfId="3"/>
    <tableColumn id="72" xr3:uid="{00E39412-29F5-4AAF-8A1B-01B8D8C73C5A}" uniqueName="72" name="08d Invited no outcome (excl vac, contr, decl)" queryTableFieldId="107" dataDxfId="2"/>
    <tableColumn id="73" xr3:uid="{B0669E6A-06D9-4D16-A2B9-1EB6E2BAECB3}" uniqueName="73" name="08e No contact coded [CALL]" queryTableFieldId="108" dataDxfId="1"/>
    <tableColumn id="74" xr3:uid="{508396D5-A378-4399-97FA-50CCDE89F23F}" uniqueName="74" name="08f Second Vaccination" queryTableFieldId="109"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8" t="s">
        <v>0</v>
      </c>
    </row>
    <row r="2" spans="1:3" x14ac:dyDescent="0.25">
      <c r="A2" s="19" t="s">
        <v>1</v>
      </c>
      <c r="B2" s="19" t="s">
        <v>2</v>
      </c>
      <c r="C2" s="19"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8" t="s">
        <v>174</v>
      </c>
    </row>
    <row r="90" spans="1:3" x14ac:dyDescent="0.25">
      <c r="A90" s="19" t="s">
        <v>1</v>
      </c>
      <c r="B90" s="19" t="s">
        <v>175</v>
      </c>
      <c r="C90" s="19" t="s">
        <v>3</v>
      </c>
    </row>
    <row r="93" spans="1:3" x14ac:dyDescent="0.25">
      <c r="A93" s="18"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6"/>
  <sheetViews>
    <sheetView showGridLines="0" tabSelected="1"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44613</v>
      </c>
    </row>
    <row r="3" spans="2:17" ht="32.25" customHeight="1" x14ac:dyDescent="0.25"/>
    <row r="5" spans="2:17" ht="45" x14ac:dyDescent="0.25">
      <c r="D5" s="11" t="s">
        <v>183</v>
      </c>
      <c r="E5" s="11" t="s">
        <v>184</v>
      </c>
      <c r="F5" s="11" t="s">
        <v>185</v>
      </c>
      <c r="G5" s="12" t="s">
        <v>186</v>
      </c>
      <c r="H5" s="11" t="s">
        <v>187</v>
      </c>
      <c r="I5" s="12" t="s">
        <v>186</v>
      </c>
      <c r="J5" s="10" t="s">
        <v>188</v>
      </c>
      <c r="K5" s="13" t="s">
        <v>189</v>
      </c>
      <c r="L5" s="10" t="s">
        <v>134</v>
      </c>
      <c r="M5" s="12" t="s">
        <v>190</v>
      </c>
      <c r="N5" s="11" t="s">
        <v>142</v>
      </c>
      <c r="O5" s="12" t="s">
        <v>191</v>
      </c>
      <c r="P5" s="11" t="s">
        <v>192</v>
      </c>
      <c r="Q5" s="11" t="s">
        <v>193</v>
      </c>
    </row>
    <row r="6" spans="2:17" hidden="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434</v>
      </c>
      <c r="E7" s="20">
        <v>201614</v>
      </c>
      <c r="F7" s="20">
        <v>131409</v>
      </c>
      <c r="G7" s="9">
        <v>0.65178509428908704</v>
      </c>
      <c r="H7" s="20">
        <v>80610</v>
      </c>
      <c r="I7" s="9">
        <v>0.61342830399744308</v>
      </c>
      <c r="J7" s="20">
        <v>3</v>
      </c>
      <c r="K7" s="9">
        <v>2.2829486564847157E-5</v>
      </c>
      <c r="L7" s="20">
        <v>4014</v>
      </c>
      <c r="M7" s="9">
        <v>3.0545853023765494E-2</v>
      </c>
      <c r="N7" s="20">
        <v>13951</v>
      </c>
      <c r="O7" s="9">
        <v>0.10616472235539423</v>
      </c>
      <c r="P7" s="20">
        <v>41385</v>
      </c>
      <c r="Q7" s="9">
        <v>0.31493276716206653</v>
      </c>
    </row>
    <row r="8" spans="2:17" x14ac:dyDescent="0.25">
      <c r="D8" s="6" t="s">
        <v>449</v>
      </c>
      <c r="E8" s="20">
        <v>394080</v>
      </c>
      <c r="F8" s="20">
        <v>246253</v>
      </c>
      <c r="G8" s="9">
        <v>0.62488073487616724</v>
      </c>
      <c r="H8" s="20">
        <v>176795</v>
      </c>
      <c r="I8" s="9">
        <v>0.71794049209552779</v>
      </c>
      <c r="J8" s="20">
        <v>7</v>
      </c>
      <c r="K8" s="9">
        <v>2.8426049631882658E-5</v>
      </c>
      <c r="L8" s="20">
        <v>20044</v>
      </c>
      <c r="M8" s="9">
        <v>8.1395962688779425E-2</v>
      </c>
      <c r="N8" s="20">
        <v>84495</v>
      </c>
      <c r="O8" s="9">
        <v>0.34312272337798932</v>
      </c>
      <c r="P8" s="20">
        <v>16694</v>
      </c>
      <c r="Q8" s="9">
        <v>6.7792067507807016E-2</v>
      </c>
    </row>
    <row r="9" spans="2:17" x14ac:dyDescent="0.25">
      <c r="D9" s="6" t="s">
        <v>452</v>
      </c>
      <c r="E9" s="20">
        <v>282500</v>
      </c>
      <c r="F9" s="20">
        <v>226132</v>
      </c>
      <c r="G9" s="9">
        <v>0.80046725663716811</v>
      </c>
      <c r="H9" s="20">
        <v>176630</v>
      </c>
      <c r="I9" s="9">
        <v>0.78109245927157589</v>
      </c>
      <c r="J9" s="20">
        <v>3</v>
      </c>
      <c r="K9" s="9">
        <v>1.3266587656766844E-5</v>
      </c>
      <c r="L9" s="20">
        <v>5241</v>
      </c>
      <c r="M9" s="9">
        <v>2.3176728636371678E-2</v>
      </c>
      <c r="N9" s="20">
        <v>17386</v>
      </c>
      <c r="O9" s="9">
        <v>7.6884297666849455E-2</v>
      </c>
      <c r="P9" s="20">
        <v>25271</v>
      </c>
      <c r="Q9" s="9">
        <v>0.11175331222471831</v>
      </c>
    </row>
    <row r="10" spans="2:17" x14ac:dyDescent="0.25">
      <c r="D10" s="6" t="s">
        <v>405</v>
      </c>
      <c r="E10" s="20">
        <v>401146</v>
      </c>
      <c r="F10" s="20">
        <v>248532</v>
      </c>
      <c r="G10" s="9">
        <v>0.61955497499663459</v>
      </c>
      <c r="H10" s="20">
        <v>151445</v>
      </c>
      <c r="I10" s="9">
        <v>0.60935815106304214</v>
      </c>
      <c r="J10" s="20">
        <v>9</v>
      </c>
      <c r="K10" s="9">
        <v>3.6212640625754428E-5</v>
      </c>
      <c r="L10" s="20">
        <v>11614</v>
      </c>
      <c r="M10" s="9">
        <v>4.6730400914167997E-2</v>
      </c>
      <c r="N10" s="20">
        <v>46115</v>
      </c>
      <c r="O10" s="9">
        <v>0.18554954693962949</v>
      </c>
      <c r="P10" s="20">
        <v>76176</v>
      </c>
      <c r="Q10" s="9">
        <v>0.30650379025638552</v>
      </c>
    </row>
    <row r="11" spans="2:17" x14ac:dyDescent="0.25">
      <c r="D11" s="6" t="s">
        <v>475</v>
      </c>
      <c r="E11" s="20">
        <v>324871</v>
      </c>
      <c r="F11" s="20">
        <v>233994</v>
      </c>
      <c r="G11" s="9">
        <v>0.72026742922575426</v>
      </c>
      <c r="H11" s="20">
        <v>159822</v>
      </c>
      <c r="I11" s="9">
        <v>0.68301751326957105</v>
      </c>
      <c r="J11" s="20">
        <v>2</v>
      </c>
      <c r="K11" s="9">
        <v>8.5472277066933342E-6</v>
      </c>
      <c r="L11" s="20">
        <v>5771</v>
      </c>
      <c r="M11" s="9">
        <v>2.4663025547663614E-2</v>
      </c>
      <c r="N11" s="20">
        <v>44513</v>
      </c>
      <c r="O11" s="9">
        <v>0.19023137345402019</v>
      </c>
      <c r="P11" s="20">
        <v>29343</v>
      </c>
      <c r="Q11" s="9">
        <v>0.12540065129875125</v>
      </c>
    </row>
    <row r="12" spans="2:17" x14ac:dyDescent="0.25">
      <c r="D12" s="6" t="s">
        <v>676</v>
      </c>
      <c r="E12" s="20">
        <v>344966</v>
      </c>
      <c r="F12" s="20">
        <v>226229</v>
      </c>
      <c r="G12" s="9">
        <v>0.65580086153418016</v>
      </c>
      <c r="H12" s="20">
        <v>142308</v>
      </c>
      <c r="I12" s="9">
        <v>0.62904402176555618</v>
      </c>
      <c r="J12" s="20">
        <v>2</v>
      </c>
      <c r="K12" s="9">
        <v>8.8405995694628003E-6</v>
      </c>
      <c r="L12" s="20">
        <v>7332</v>
      </c>
      <c r="M12" s="9">
        <v>3.240963802165063E-2</v>
      </c>
      <c r="N12" s="20">
        <v>71894</v>
      </c>
      <c r="O12" s="9">
        <v>0.31779303272347931</v>
      </c>
      <c r="P12" s="20">
        <v>22234</v>
      </c>
      <c r="Q12" s="9">
        <v>9.8280945413717957E-2</v>
      </c>
    </row>
    <row r="13" spans="2:17" x14ac:dyDescent="0.25">
      <c r="D13" s="6" t="s">
        <v>501</v>
      </c>
      <c r="E13" s="20">
        <v>308702</v>
      </c>
      <c r="F13" s="20">
        <v>205311</v>
      </c>
      <c r="G13" s="9">
        <v>0.66507829557307696</v>
      </c>
      <c r="H13" s="20">
        <v>136126</v>
      </c>
      <c r="I13" s="9">
        <v>0.6630234132608579</v>
      </c>
      <c r="J13" s="20">
        <v>2</v>
      </c>
      <c r="K13" s="9">
        <v>9.7413192668683126E-6</v>
      </c>
      <c r="L13" s="20">
        <v>7114</v>
      </c>
      <c r="M13" s="9">
        <v>3.4649872632250583E-2</v>
      </c>
      <c r="N13" s="20">
        <v>53240</v>
      </c>
      <c r="O13" s="9">
        <v>0.25931391888403449</v>
      </c>
      <c r="P13" s="20">
        <v>32668</v>
      </c>
      <c r="Q13" s="9">
        <v>0.15911470890502702</v>
      </c>
    </row>
    <row r="14" spans="2:17" x14ac:dyDescent="0.25">
      <c r="D14" s="6" t="s">
        <v>208</v>
      </c>
      <c r="E14" s="20">
        <v>2257879</v>
      </c>
      <c r="F14" s="20">
        <v>1517860</v>
      </c>
      <c r="G14" s="9">
        <v>0.67225037302707547</v>
      </c>
      <c r="H14" s="20">
        <v>1023736</v>
      </c>
      <c r="I14" s="9">
        <v>0.67446009513393856</v>
      </c>
      <c r="J14" s="20">
        <v>28</v>
      </c>
      <c r="K14" s="9">
        <v>1.8447024099719343E-5</v>
      </c>
      <c r="L14" s="20">
        <v>61130</v>
      </c>
      <c r="M14" s="9">
        <v>4.0273806543422976E-2</v>
      </c>
      <c r="N14" s="20">
        <v>331594</v>
      </c>
      <c r="O14" s="9">
        <v>0.21846151819008341</v>
      </c>
      <c r="P14" s="20">
        <v>243771</v>
      </c>
      <c r="Q14" s="9">
        <v>0.16060176827902442</v>
      </c>
    </row>
    <row r="17" spans="18:19" x14ac:dyDescent="0.25">
      <c r="R17" s="17"/>
      <c r="S17" s="17"/>
    </row>
    <row r="18" spans="18:19" x14ac:dyDescent="0.25">
      <c r="R18" s="17"/>
      <c r="S18" s="17"/>
    </row>
    <row r="19" spans="18:19" x14ac:dyDescent="0.25">
      <c r="R19" s="17"/>
      <c r="S19" s="17"/>
    </row>
    <row r="20" spans="18:19" x14ac:dyDescent="0.25">
      <c r="R20" s="17"/>
      <c r="S20" s="17"/>
    </row>
    <row r="21" spans="18:19" x14ac:dyDescent="0.25">
      <c r="R21" s="17"/>
      <c r="S21" s="17"/>
    </row>
    <row r="22" spans="18:19" x14ac:dyDescent="0.25">
      <c r="R22" s="17"/>
      <c r="S22" s="17"/>
    </row>
    <row r="23" spans="18:19" hidden="1" x14ac:dyDescent="0.25">
      <c r="R23" s="17"/>
      <c r="S23" s="17"/>
    </row>
    <row r="24" spans="18:19" x14ac:dyDescent="0.25">
      <c r="R24" s="17"/>
      <c r="S24" s="17"/>
    </row>
    <row r="25" spans="18:19" x14ac:dyDescent="0.25">
      <c r="R25" s="17"/>
      <c r="S25" s="17"/>
    </row>
    <row r="26" spans="18:19" x14ac:dyDescent="0.25">
      <c r="R26" s="17"/>
      <c r="S26" s="17"/>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14062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44613</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01 Adults aged 12 yrs or over who are immunosuppressed",$D$23)</f>
        <v>32778</v>
      </c>
      <c r="F22" s="15">
        <f>GETPIVOTDATA("Sum of 01f Second Vaccination",$D$23)</f>
        <v>26661</v>
      </c>
      <c r="G22" s="16">
        <f>GETPIVOTDATA("Sum of 01f%",$D$23)</f>
        <v>0.81338092623100855</v>
      </c>
      <c r="H22" s="15">
        <f>GETPIVOTDATA("Sum of 01a Vaccinated (Booster)",$D$23)</f>
        <v>21826</v>
      </c>
      <c r="I22" s="16">
        <f>GETPIVOTDATA("Sum of 01a%",$D$23)</f>
        <v>0.81864896290461719</v>
      </c>
      <c r="J22" s="15">
        <f>GETPIVOTDATA("Sum of 01b Contraindicated (inc allergies, exclu vaccinated)",$D$23)</f>
        <v>1</v>
      </c>
      <c r="K22" s="16">
        <f>GETPIVOTDATA("Sum of 01b%",$D$23)</f>
        <v>3.7507970443719292E-5</v>
      </c>
      <c r="L22" s="15">
        <f>GETPIVOTDATA("Sum of 01c Declined (excl vaccinated or contraindicated)",$D$23)</f>
        <v>1545</v>
      </c>
      <c r="M22" s="16">
        <f>GETPIVOTDATA("Sum of 01c%",$D$23)</f>
        <v>5.7949814335546301E-2</v>
      </c>
      <c r="N22" s="15">
        <f>GETPIVOTDATA("Sum of 01d Invited no outcome (excl vac, contr, decl)",$D$23)</f>
        <v>2257</v>
      </c>
      <c r="O22" s="16">
        <f>GETPIVOTDATA("Sum of 01d%",$D$23)</f>
        <v>8.4655489291474442E-2</v>
      </c>
      <c r="P22" s="15">
        <f>GETPIVOTDATA("Sum of 01e No contact coded [CALL]",$D$23)</f>
        <v>667</v>
      </c>
      <c r="Q22" s="16">
        <f>GETPIVOTDATA("Sum of 01e%",$D$23)</f>
        <v>2.5017816285960767E-2</v>
      </c>
    </row>
    <row r="23" spans="4:17" hidden="1" x14ac:dyDescent="0.25">
      <c r="D23" s="5" t="s">
        <v>194</v>
      </c>
      <c r="E23" t="s">
        <v>211</v>
      </c>
      <c r="F23" t="s">
        <v>212</v>
      </c>
      <c r="G23" t="s">
        <v>213</v>
      </c>
      <c r="H23" t="s">
        <v>214</v>
      </c>
      <c r="I23" t="s">
        <v>215</v>
      </c>
      <c r="J23" t="s">
        <v>216</v>
      </c>
      <c r="K23" t="s">
        <v>217</v>
      </c>
      <c r="L23" t="s">
        <v>218</v>
      </c>
      <c r="M23" t="s">
        <v>219</v>
      </c>
      <c r="N23" t="s">
        <v>220</v>
      </c>
      <c r="O23" t="s">
        <v>221</v>
      </c>
      <c r="P23" t="s">
        <v>222</v>
      </c>
      <c r="Q23" t="s">
        <v>223</v>
      </c>
    </row>
    <row r="24" spans="4:17" x14ac:dyDescent="0.25">
      <c r="D24" s="6" t="s">
        <v>434</v>
      </c>
      <c r="E24" s="20">
        <v>2946</v>
      </c>
      <c r="F24" s="20">
        <v>2355</v>
      </c>
      <c r="G24" s="9">
        <v>0.79938900203665986</v>
      </c>
      <c r="H24" s="20">
        <v>1823</v>
      </c>
      <c r="I24" s="9">
        <v>0.77409766454352447</v>
      </c>
      <c r="J24" s="20">
        <v>0</v>
      </c>
      <c r="K24" s="9">
        <v>0</v>
      </c>
      <c r="L24" s="20">
        <v>82</v>
      </c>
      <c r="M24" s="9">
        <v>3.4819532908704882E-2</v>
      </c>
      <c r="N24" s="20">
        <v>153</v>
      </c>
      <c r="O24" s="9">
        <v>6.4968152866242038E-2</v>
      </c>
      <c r="P24" s="20">
        <v>189</v>
      </c>
      <c r="Q24" s="9">
        <v>8.025477707006369E-2</v>
      </c>
    </row>
    <row r="25" spans="4:17" x14ac:dyDescent="0.25">
      <c r="D25" s="7" t="s">
        <v>447</v>
      </c>
      <c r="E25" s="20">
        <v>462</v>
      </c>
      <c r="F25" s="20">
        <v>377</v>
      </c>
      <c r="G25" s="9">
        <v>0.81601731601731597</v>
      </c>
      <c r="H25" s="20">
        <v>299</v>
      </c>
      <c r="I25" s="9">
        <v>0.7931034482758621</v>
      </c>
      <c r="J25" s="20">
        <v>0</v>
      </c>
      <c r="K25" s="9">
        <v>0</v>
      </c>
      <c r="L25" s="20">
        <v>8</v>
      </c>
      <c r="M25" s="9">
        <v>2.1220159151193633E-2</v>
      </c>
      <c r="N25" s="20">
        <v>21</v>
      </c>
      <c r="O25" s="9">
        <v>5.5702917771883291E-2</v>
      </c>
      <c r="P25" s="20">
        <v>33</v>
      </c>
      <c r="Q25" s="9">
        <v>8.7533156498673742E-2</v>
      </c>
    </row>
    <row r="26" spans="4:17" x14ac:dyDescent="0.25">
      <c r="D26" s="8" t="s">
        <v>515</v>
      </c>
      <c r="E26" s="20">
        <v>95</v>
      </c>
      <c r="F26" s="20">
        <v>77</v>
      </c>
      <c r="G26" s="9">
        <v>0.81052631578947365</v>
      </c>
      <c r="H26" s="20">
        <v>66</v>
      </c>
      <c r="I26" s="9">
        <v>0.8571428571428571</v>
      </c>
      <c r="J26" s="20">
        <v>0</v>
      </c>
      <c r="K26" s="9">
        <v>0</v>
      </c>
      <c r="L26" s="20">
        <v>2</v>
      </c>
      <c r="M26" s="9">
        <v>2.5974025974025976E-2</v>
      </c>
      <c r="N26" s="20">
        <v>7</v>
      </c>
      <c r="O26" s="9">
        <v>9.0909090909090912E-2</v>
      </c>
      <c r="P26" s="20">
        <v>4</v>
      </c>
      <c r="Q26" s="9">
        <v>5.1948051948051951E-2</v>
      </c>
    </row>
    <row r="27" spans="4:17" x14ac:dyDescent="0.25">
      <c r="D27" s="8" t="s">
        <v>529</v>
      </c>
      <c r="E27" s="20">
        <v>68</v>
      </c>
      <c r="F27" s="20">
        <v>61</v>
      </c>
      <c r="G27" s="9">
        <v>0.8970588235294118</v>
      </c>
      <c r="H27" s="20">
        <v>44</v>
      </c>
      <c r="I27" s="9">
        <v>0.72131147540983609</v>
      </c>
      <c r="J27" s="20">
        <v>0</v>
      </c>
      <c r="K27" s="9">
        <v>0</v>
      </c>
      <c r="L27" s="20">
        <v>0</v>
      </c>
      <c r="M27" s="9">
        <v>0</v>
      </c>
      <c r="N27" s="20">
        <v>2</v>
      </c>
      <c r="O27" s="9">
        <v>3.2786885245901641E-2</v>
      </c>
      <c r="P27" s="20">
        <v>2</v>
      </c>
      <c r="Q27" s="9">
        <v>3.2786885245901641E-2</v>
      </c>
    </row>
    <row r="28" spans="4:17" x14ac:dyDescent="0.25">
      <c r="D28" s="8" t="s">
        <v>448</v>
      </c>
      <c r="E28" s="20">
        <v>299</v>
      </c>
      <c r="F28" s="20">
        <v>239</v>
      </c>
      <c r="G28" s="9">
        <v>0.79933110367892979</v>
      </c>
      <c r="H28" s="20">
        <v>189</v>
      </c>
      <c r="I28" s="9">
        <v>0.79079497907949792</v>
      </c>
      <c r="J28" s="20">
        <v>0</v>
      </c>
      <c r="K28" s="9">
        <v>0</v>
      </c>
      <c r="L28" s="20">
        <v>6</v>
      </c>
      <c r="M28" s="9">
        <v>2.5104602510460251E-2</v>
      </c>
      <c r="N28" s="20">
        <v>12</v>
      </c>
      <c r="O28" s="9">
        <v>5.0209205020920501E-2</v>
      </c>
      <c r="P28" s="20">
        <v>27</v>
      </c>
      <c r="Q28" s="9">
        <v>0.11297071129707113</v>
      </c>
    </row>
    <row r="29" spans="4:17" x14ac:dyDescent="0.25">
      <c r="D29" s="7" t="s">
        <v>444</v>
      </c>
      <c r="E29" s="20">
        <v>386</v>
      </c>
      <c r="F29" s="20">
        <v>316</v>
      </c>
      <c r="G29" s="9">
        <v>0.81865284974093266</v>
      </c>
      <c r="H29" s="20">
        <v>214</v>
      </c>
      <c r="I29" s="9">
        <v>0.67721518987341767</v>
      </c>
      <c r="J29" s="20">
        <v>0</v>
      </c>
      <c r="K29" s="9">
        <v>0</v>
      </c>
      <c r="L29" s="20">
        <v>19</v>
      </c>
      <c r="M29" s="9">
        <v>6.0126582278481014E-2</v>
      </c>
      <c r="N29" s="20">
        <v>28</v>
      </c>
      <c r="O29" s="9">
        <v>8.8607594936708861E-2</v>
      </c>
      <c r="P29" s="20">
        <v>11</v>
      </c>
      <c r="Q29" s="9">
        <v>3.4810126582278479E-2</v>
      </c>
    </row>
    <row r="30" spans="4:17" x14ac:dyDescent="0.25">
      <c r="D30" s="8" t="s">
        <v>516</v>
      </c>
      <c r="E30" s="20">
        <v>70</v>
      </c>
      <c r="F30" s="20">
        <v>61</v>
      </c>
      <c r="G30" s="9">
        <v>0.87142857142857144</v>
      </c>
      <c r="H30" s="20">
        <v>40</v>
      </c>
      <c r="I30" s="9">
        <v>0.65573770491803274</v>
      </c>
      <c r="J30" s="20">
        <v>0</v>
      </c>
      <c r="K30" s="9">
        <v>0</v>
      </c>
      <c r="L30" s="20">
        <v>3</v>
      </c>
      <c r="M30" s="9">
        <v>4.9180327868852458E-2</v>
      </c>
      <c r="N30" s="20">
        <v>3</v>
      </c>
      <c r="O30" s="9">
        <v>4.9180327868852458E-2</v>
      </c>
      <c r="P30" s="20">
        <v>2</v>
      </c>
      <c r="Q30" s="9">
        <v>3.2786885245901641E-2</v>
      </c>
    </row>
    <row r="31" spans="4:17" x14ac:dyDescent="0.25">
      <c r="D31" s="8" t="s">
        <v>517</v>
      </c>
      <c r="E31" s="20">
        <v>75</v>
      </c>
      <c r="F31" s="20">
        <v>62</v>
      </c>
      <c r="G31" s="9">
        <v>0.82666666666666666</v>
      </c>
      <c r="H31" s="20">
        <v>45</v>
      </c>
      <c r="I31" s="9">
        <v>0.72580645161290325</v>
      </c>
      <c r="J31" s="20">
        <v>0</v>
      </c>
      <c r="K31" s="9">
        <v>0</v>
      </c>
      <c r="L31" s="20">
        <v>0</v>
      </c>
      <c r="M31" s="9">
        <v>0</v>
      </c>
      <c r="N31" s="20">
        <v>5</v>
      </c>
      <c r="O31" s="9">
        <v>8.0645161290322578E-2</v>
      </c>
      <c r="P31" s="20">
        <v>7</v>
      </c>
      <c r="Q31" s="9">
        <v>0.11290322580645161</v>
      </c>
    </row>
    <row r="32" spans="4:17" x14ac:dyDescent="0.25">
      <c r="D32" s="8" t="s">
        <v>524</v>
      </c>
      <c r="E32" s="20">
        <v>70</v>
      </c>
      <c r="F32" s="20">
        <v>56</v>
      </c>
      <c r="G32" s="9">
        <v>0.8</v>
      </c>
      <c r="H32" s="20">
        <v>38</v>
      </c>
      <c r="I32" s="9">
        <v>0.6785714285714286</v>
      </c>
      <c r="J32" s="20">
        <v>0</v>
      </c>
      <c r="K32" s="9">
        <v>0</v>
      </c>
      <c r="L32" s="20">
        <v>8</v>
      </c>
      <c r="M32" s="9">
        <v>0.14285714285714285</v>
      </c>
      <c r="N32" s="20">
        <v>2</v>
      </c>
      <c r="O32" s="9">
        <v>3.5714285714285712E-2</v>
      </c>
      <c r="P32" s="20">
        <v>1</v>
      </c>
      <c r="Q32" s="9">
        <v>1.7857142857142856E-2</v>
      </c>
    </row>
    <row r="33" spans="4:17" x14ac:dyDescent="0.25">
      <c r="D33" s="8" t="s">
        <v>445</v>
      </c>
      <c r="E33" s="20">
        <v>171</v>
      </c>
      <c r="F33" s="20">
        <v>137</v>
      </c>
      <c r="G33" s="9">
        <v>0.80116959064327486</v>
      </c>
      <c r="H33" s="20">
        <v>91</v>
      </c>
      <c r="I33" s="9">
        <v>0.66423357664233573</v>
      </c>
      <c r="J33" s="20">
        <v>0</v>
      </c>
      <c r="K33" s="9">
        <v>0</v>
      </c>
      <c r="L33" s="20">
        <v>8</v>
      </c>
      <c r="M33" s="9">
        <v>5.8394160583941604E-2</v>
      </c>
      <c r="N33" s="20">
        <v>18</v>
      </c>
      <c r="O33" s="9">
        <v>0.13138686131386862</v>
      </c>
      <c r="P33" s="20">
        <v>1</v>
      </c>
      <c r="Q33" s="9">
        <v>7.2992700729927005E-3</v>
      </c>
    </row>
    <row r="34" spans="4:17" x14ac:dyDescent="0.25">
      <c r="D34" s="7" t="s">
        <v>437</v>
      </c>
      <c r="E34" s="20">
        <v>511</v>
      </c>
      <c r="F34" s="20">
        <v>439</v>
      </c>
      <c r="G34" s="9">
        <v>0.85909980430528377</v>
      </c>
      <c r="H34" s="20">
        <v>333</v>
      </c>
      <c r="I34" s="9">
        <v>0.75854214123006836</v>
      </c>
      <c r="J34" s="20">
        <v>0</v>
      </c>
      <c r="K34" s="9">
        <v>0</v>
      </c>
      <c r="L34" s="20">
        <v>10</v>
      </c>
      <c r="M34" s="9">
        <v>2.2779043280182234E-2</v>
      </c>
      <c r="N34" s="20">
        <v>17</v>
      </c>
      <c r="O34" s="9">
        <v>3.8724373576309798E-2</v>
      </c>
      <c r="P34" s="20">
        <v>32</v>
      </c>
      <c r="Q34" s="9">
        <v>7.289293849658314E-2</v>
      </c>
    </row>
    <row r="35" spans="4:17" x14ac:dyDescent="0.25">
      <c r="D35" s="8" t="s">
        <v>438</v>
      </c>
      <c r="E35" s="20">
        <v>71</v>
      </c>
      <c r="F35" s="20">
        <v>61</v>
      </c>
      <c r="G35" s="9">
        <v>0.85915492957746475</v>
      </c>
      <c r="H35" s="20">
        <v>52</v>
      </c>
      <c r="I35" s="9">
        <v>0.85245901639344257</v>
      </c>
      <c r="J35" s="20">
        <v>0</v>
      </c>
      <c r="K35" s="9">
        <v>0</v>
      </c>
      <c r="L35" s="20">
        <v>1</v>
      </c>
      <c r="M35" s="9">
        <v>1.6393442622950821E-2</v>
      </c>
      <c r="N35" s="20">
        <v>0</v>
      </c>
      <c r="O35" s="9">
        <v>0</v>
      </c>
      <c r="P35" s="20">
        <v>8</v>
      </c>
      <c r="Q35" s="9">
        <v>0.13114754098360656</v>
      </c>
    </row>
    <row r="36" spans="4:17" x14ac:dyDescent="0.25">
      <c r="D36" s="8" t="s">
        <v>520</v>
      </c>
      <c r="E36" s="20">
        <v>59</v>
      </c>
      <c r="F36" s="20">
        <v>55</v>
      </c>
      <c r="G36" s="9">
        <v>0.93220338983050843</v>
      </c>
      <c r="H36" s="20">
        <v>44</v>
      </c>
      <c r="I36" s="9">
        <v>0.8</v>
      </c>
      <c r="J36" s="20">
        <v>0</v>
      </c>
      <c r="K36" s="9">
        <v>0</v>
      </c>
      <c r="L36" s="20">
        <v>0</v>
      </c>
      <c r="M36" s="9">
        <v>0</v>
      </c>
      <c r="N36" s="20">
        <v>1</v>
      </c>
      <c r="O36" s="9">
        <v>1.8181818181818181E-2</v>
      </c>
      <c r="P36" s="20">
        <v>2</v>
      </c>
      <c r="Q36" s="9">
        <v>3.6363636363636362E-2</v>
      </c>
    </row>
    <row r="37" spans="4:17" x14ac:dyDescent="0.25">
      <c r="D37" s="8" t="s">
        <v>525</v>
      </c>
      <c r="E37" s="20">
        <v>48</v>
      </c>
      <c r="F37" s="20">
        <v>42</v>
      </c>
      <c r="G37" s="9">
        <v>0.875</v>
      </c>
      <c r="H37" s="20">
        <v>27</v>
      </c>
      <c r="I37" s="9">
        <v>0.6428571428571429</v>
      </c>
      <c r="J37" s="20">
        <v>0</v>
      </c>
      <c r="K37" s="9">
        <v>0</v>
      </c>
      <c r="L37" s="20">
        <v>3</v>
      </c>
      <c r="M37" s="9">
        <v>7.1428571428571425E-2</v>
      </c>
      <c r="N37" s="20">
        <v>0</v>
      </c>
      <c r="O37" s="9">
        <v>0</v>
      </c>
      <c r="P37" s="20">
        <v>1</v>
      </c>
      <c r="Q37" s="9">
        <v>2.3809523809523808E-2</v>
      </c>
    </row>
    <row r="38" spans="4:17" x14ac:dyDescent="0.25">
      <c r="D38" s="8" t="s">
        <v>526</v>
      </c>
      <c r="E38" s="20">
        <v>66</v>
      </c>
      <c r="F38" s="20">
        <v>54</v>
      </c>
      <c r="G38" s="9">
        <v>0.81818181818181823</v>
      </c>
      <c r="H38" s="20">
        <v>44</v>
      </c>
      <c r="I38" s="9">
        <v>0.81481481481481477</v>
      </c>
      <c r="J38" s="20">
        <v>0</v>
      </c>
      <c r="K38" s="9">
        <v>0</v>
      </c>
      <c r="L38" s="20">
        <v>2</v>
      </c>
      <c r="M38" s="9">
        <v>3.7037037037037035E-2</v>
      </c>
      <c r="N38" s="20">
        <v>5</v>
      </c>
      <c r="O38" s="9">
        <v>9.2592592592592587E-2</v>
      </c>
      <c r="P38" s="20">
        <v>3</v>
      </c>
      <c r="Q38" s="9">
        <v>5.5555555555555552E-2</v>
      </c>
    </row>
    <row r="39" spans="4:17" x14ac:dyDescent="0.25">
      <c r="D39" s="8" t="s">
        <v>530</v>
      </c>
      <c r="E39" s="20">
        <v>64</v>
      </c>
      <c r="F39" s="20">
        <v>54</v>
      </c>
      <c r="G39" s="9">
        <v>0.84375</v>
      </c>
      <c r="H39" s="20">
        <v>44</v>
      </c>
      <c r="I39" s="9">
        <v>0.81481481481481477</v>
      </c>
      <c r="J39" s="20">
        <v>0</v>
      </c>
      <c r="K39" s="9">
        <v>0</v>
      </c>
      <c r="L39" s="20">
        <v>0</v>
      </c>
      <c r="M39" s="9">
        <v>0</v>
      </c>
      <c r="N39" s="20">
        <v>6</v>
      </c>
      <c r="O39" s="9">
        <v>0.1111111111111111</v>
      </c>
      <c r="P39" s="20">
        <v>3</v>
      </c>
      <c r="Q39" s="9">
        <v>5.5555555555555552E-2</v>
      </c>
    </row>
    <row r="40" spans="4:17" x14ac:dyDescent="0.25">
      <c r="D40" s="8" t="s">
        <v>532</v>
      </c>
      <c r="E40" s="20">
        <v>133</v>
      </c>
      <c r="F40" s="20">
        <v>117</v>
      </c>
      <c r="G40" s="9">
        <v>0.87969924812030076</v>
      </c>
      <c r="H40" s="20">
        <v>83</v>
      </c>
      <c r="I40" s="9">
        <v>0.70940170940170943</v>
      </c>
      <c r="J40" s="20">
        <v>0</v>
      </c>
      <c r="K40" s="9">
        <v>0</v>
      </c>
      <c r="L40" s="20">
        <v>1</v>
      </c>
      <c r="M40" s="9">
        <v>8.5470085470085479E-3</v>
      </c>
      <c r="N40" s="20">
        <v>4</v>
      </c>
      <c r="O40" s="9">
        <v>3.4188034188034191E-2</v>
      </c>
      <c r="P40" s="20">
        <v>9</v>
      </c>
      <c r="Q40" s="9">
        <v>7.6923076923076927E-2</v>
      </c>
    </row>
    <row r="41" spans="4:17" x14ac:dyDescent="0.25">
      <c r="D41" s="8" t="s">
        <v>534</v>
      </c>
      <c r="E41" s="20">
        <v>70</v>
      </c>
      <c r="F41" s="20">
        <v>56</v>
      </c>
      <c r="G41" s="9">
        <v>0.8</v>
      </c>
      <c r="H41" s="20">
        <v>39</v>
      </c>
      <c r="I41" s="9">
        <v>0.6964285714285714</v>
      </c>
      <c r="J41" s="20">
        <v>0</v>
      </c>
      <c r="K41" s="9">
        <v>0</v>
      </c>
      <c r="L41" s="20">
        <v>3</v>
      </c>
      <c r="M41" s="9">
        <v>5.3571428571428568E-2</v>
      </c>
      <c r="N41" s="20">
        <v>1</v>
      </c>
      <c r="O41" s="9">
        <v>1.7857142857142856E-2</v>
      </c>
      <c r="P41" s="20">
        <v>6</v>
      </c>
      <c r="Q41" s="9">
        <v>0.10714285714285714</v>
      </c>
    </row>
    <row r="42" spans="4:17" x14ac:dyDescent="0.25">
      <c r="D42" s="7" t="s">
        <v>442</v>
      </c>
      <c r="E42" s="20">
        <v>614</v>
      </c>
      <c r="F42" s="20">
        <v>491</v>
      </c>
      <c r="G42" s="9">
        <v>0.79967426710097722</v>
      </c>
      <c r="H42" s="20">
        <v>378</v>
      </c>
      <c r="I42" s="9">
        <v>0.76985743380855398</v>
      </c>
      <c r="J42" s="20">
        <v>0</v>
      </c>
      <c r="K42" s="9">
        <v>0</v>
      </c>
      <c r="L42" s="20">
        <v>20</v>
      </c>
      <c r="M42" s="9">
        <v>4.0733197556008148E-2</v>
      </c>
      <c r="N42" s="20">
        <v>38</v>
      </c>
      <c r="O42" s="9">
        <v>7.7393075356415472E-2</v>
      </c>
      <c r="P42" s="20">
        <v>46</v>
      </c>
      <c r="Q42" s="9">
        <v>9.368635437881874E-2</v>
      </c>
    </row>
    <row r="43" spans="4:17" x14ac:dyDescent="0.25">
      <c r="D43" s="8" t="s">
        <v>519</v>
      </c>
      <c r="E43" s="20">
        <v>29</v>
      </c>
      <c r="F43" s="20">
        <v>27</v>
      </c>
      <c r="G43" s="9">
        <v>0.93103448275862066</v>
      </c>
      <c r="H43" s="20">
        <v>21</v>
      </c>
      <c r="I43" s="9">
        <v>0.77777777777777779</v>
      </c>
      <c r="J43" s="20">
        <v>0</v>
      </c>
      <c r="K43" s="9">
        <v>0</v>
      </c>
      <c r="L43" s="20">
        <v>0</v>
      </c>
      <c r="M43" s="9">
        <v>0</v>
      </c>
      <c r="N43" s="20">
        <v>0</v>
      </c>
      <c r="O43" s="9">
        <v>0</v>
      </c>
      <c r="P43" s="20">
        <v>1</v>
      </c>
      <c r="Q43" s="9">
        <v>3.7037037037037035E-2</v>
      </c>
    </row>
    <row r="44" spans="4:17" x14ac:dyDescent="0.25">
      <c r="D44" s="8" t="s">
        <v>521</v>
      </c>
      <c r="E44" s="20">
        <v>46</v>
      </c>
      <c r="F44" s="20">
        <v>39</v>
      </c>
      <c r="G44" s="9">
        <v>0.84782608695652173</v>
      </c>
      <c r="H44" s="20">
        <v>33</v>
      </c>
      <c r="I44" s="9">
        <v>0.84615384615384615</v>
      </c>
      <c r="J44" s="20">
        <v>0</v>
      </c>
      <c r="K44" s="9">
        <v>0</v>
      </c>
      <c r="L44" s="20">
        <v>5</v>
      </c>
      <c r="M44" s="9">
        <v>0.12820512820512819</v>
      </c>
      <c r="N44" s="20">
        <v>1</v>
      </c>
      <c r="O44" s="9">
        <v>2.564102564102564E-2</v>
      </c>
      <c r="P44" s="20">
        <v>0</v>
      </c>
      <c r="Q44" s="9">
        <v>0</v>
      </c>
    </row>
    <row r="45" spans="4:17" x14ac:dyDescent="0.25">
      <c r="D45" s="8" t="s">
        <v>522</v>
      </c>
      <c r="E45" s="20">
        <v>98</v>
      </c>
      <c r="F45" s="20">
        <v>84</v>
      </c>
      <c r="G45" s="9">
        <v>0.8571428571428571</v>
      </c>
      <c r="H45" s="20">
        <v>62</v>
      </c>
      <c r="I45" s="9">
        <v>0.73809523809523814</v>
      </c>
      <c r="J45" s="20">
        <v>0</v>
      </c>
      <c r="K45" s="9">
        <v>0</v>
      </c>
      <c r="L45" s="20">
        <v>0</v>
      </c>
      <c r="M45" s="9">
        <v>0</v>
      </c>
      <c r="N45" s="20">
        <v>8</v>
      </c>
      <c r="O45" s="9">
        <v>9.5238095238095233E-2</v>
      </c>
      <c r="P45" s="20">
        <v>3</v>
      </c>
      <c r="Q45" s="9">
        <v>3.5714285714285712E-2</v>
      </c>
    </row>
    <row r="46" spans="4:17" x14ac:dyDescent="0.25">
      <c r="D46" s="8" t="s">
        <v>523</v>
      </c>
      <c r="E46" s="20">
        <v>68</v>
      </c>
      <c r="F46" s="20">
        <v>50</v>
      </c>
      <c r="G46" s="9">
        <v>0.73529411764705888</v>
      </c>
      <c r="H46" s="20">
        <v>37</v>
      </c>
      <c r="I46" s="9">
        <v>0.74</v>
      </c>
      <c r="J46" s="20">
        <v>0</v>
      </c>
      <c r="K46" s="9">
        <v>0</v>
      </c>
      <c r="L46" s="20">
        <v>6</v>
      </c>
      <c r="M46" s="9">
        <v>0.12</v>
      </c>
      <c r="N46" s="20">
        <v>2</v>
      </c>
      <c r="O46" s="9">
        <v>0.04</v>
      </c>
      <c r="P46" s="20">
        <v>7</v>
      </c>
      <c r="Q46" s="9">
        <v>0.14000000000000001</v>
      </c>
    </row>
    <row r="47" spans="4:17" x14ac:dyDescent="0.25">
      <c r="D47" s="8" t="s">
        <v>527</v>
      </c>
      <c r="E47" s="20">
        <v>65</v>
      </c>
      <c r="F47" s="20">
        <v>48</v>
      </c>
      <c r="G47" s="9">
        <v>0.7384615384615385</v>
      </c>
      <c r="H47" s="20">
        <v>40</v>
      </c>
      <c r="I47" s="9">
        <v>0.83333333333333337</v>
      </c>
      <c r="J47" s="20">
        <v>0</v>
      </c>
      <c r="K47" s="9">
        <v>0</v>
      </c>
      <c r="L47" s="20">
        <v>1</v>
      </c>
      <c r="M47" s="9">
        <v>2.0833333333333332E-2</v>
      </c>
      <c r="N47" s="20">
        <v>10</v>
      </c>
      <c r="O47" s="9">
        <v>0.20833333333333334</v>
      </c>
      <c r="P47" s="20">
        <v>3</v>
      </c>
      <c r="Q47" s="9">
        <v>6.25E-2</v>
      </c>
    </row>
    <row r="48" spans="4:17" x14ac:dyDescent="0.25">
      <c r="D48" s="8" t="s">
        <v>528</v>
      </c>
      <c r="E48" s="20">
        <v>133</v>
      </c>
      <c r="F48" s="20">
        <v>105</v>
      </c>
      <c r="G48" s="9">
        <v>0.78947368421052633</v>
      </c>
      <c r="H48" s="20">
        <v>76</v>
      </c>
      <c r="I48" s="9">
        <v>0.72380952380952379</v>
      </c>
      <c r="J48" s="20">
        <v>0</v>
      </c>
      <c r="K48" s="9">
        <v>0</v>
      </c>
      <c r="L48" s="20">
        <v>2</v>
      </c>
      <c r="M48" s="9">
        <v>1.9047619047619049E-2</v>
      </c>
      <c r="N48" s="20">
        <v>9</v>
      </c>
      <c r="O48" s="9">
        <v>8.5714285714285715E-2</v>
      </c>
      <c r="P48" s="20">
        <v>15</v>
      </c>
      <c r="Q48" s="9">
        <v>0.14285714285714285</v>
      </c>
    </row>
    <row r="49" spans="4:17" x14ac:dyDescent="0.25">
      <c r="D49" s="8" t="s">
        <v>443</v>
      </c>
      <c r="E49" s="20">
        <v>31</v>
      </c>
      <c r="F49" s="20">
        <v>25</v>
      </c>
      <c r="G49" s="9">
        <v>0.80645161290322576</v>
      </c>
      <c r="H49" s="20">
        <v>19</v>
      </c>
      <c r="I49" s="9">
        <v>0.76</v>
      </c>
      <c r="J49" s="20">
        <v>0</v>
      </c>
      <c r="K49" s="9">
        <v>0</v>
      </c>
      <c r="L49" s="20">
        <v>3</v>
      </c>
      <c r="M49" s="9">
        <v>0.12</v>
      </c>
      <c r="N49" s="20">
        <v>2</v>
      </c>
      <c r="O49" s="9">
        <v>0.08</v>
      </c>
      <c r="P49" s="20">
        <v>0</v>
      </c>
      <c r="Q49" s="9">
        <v>0</v>
      </c>
    </row>
    <row r="50" spans="4:17" x14ac:dyDescent="0.25">
      <c r="D50" s="8" t="s">
        <v>533</v>
      </c>
      <c r="E50" s="20">
        <v>74</v>
      </c>
      <c r="F50" s="20">
        <v>55</v>
      </c>
      <c r="G50" s="9">
        <v>0.7432432432432432</v>
      </c>
      <c r="H50" s="20">
        <v>43</v>
      </c>
      <c r="I50" s="9">
        <v>0.78181818181818186</v>
      </c>
      <c r="J50" s="20">
        <v>0</v>
      </c>
      <c r="K50" s="9">
        <v>0</v>
      </c>
      <c r="L50" s="20">
        <v>3</v>
      </c>
      <c r="M50" s="9">
        <v>5.4545454545454543E-2</v>
      </c>
      <c r="N50" s="20">
        <v>4</v>
      </c>
      <c r="O50" s="9">
        <v>7.2727272727272724E-2</v>
      </c>
      <c r="P50" s="20">
        <v>9</v>
      </c>
      <c r="Q50" s="9">
        <v>0.16363636363636364</v>
      </c>
    </row>
    <row r="51" spans="4:17" x14ac:dyDescent="0.25">
      <c r="D51" s="8" t="s">
        <v>536</v>
      </c>
      <c r="E51" s="20">
        <v>70</v>
      </c>
      <c r="F51" s="20">
        <v>58</v>
      </c>
      <c r="G51" s="9">
        <v>0.82857142857142863</v>
      </c>
      <c r="H51" s="20">
        <v>47</v>
      </c>
      <c r="I51" s="9">
        <v>0.81034482758620685</v>
      </c>
      <c r="J51" s="20">
        <v>0</v>
      </c>
      <c r="K51" s="9">
        <v>0</v>
      </c>
      <c r="L51" s="20">
        <v>0</v>
      </c>
      <c r="M51" s="9">
        <v>0</v>
      </c>
      <c r="N51" s="20">
        <v>2</v>
      </c>
      <c r="O51" s="9">
        <v>3.4482758620689655E-2</v>
      </c>
      <c r="P51" s="20">
        <v>8</v>
      </c>
      <c r="Q51" s="9">
        <v>0.13793103448275862</v>
      </c>
    </row>
    <row r="52" spans="4:17" x14ac:dyDescent="0.25">
      <c r="D52" s="7" t="s">
        <v>435</v>
      </c>
      <c r="E52" s="20">
        <v>469</v>
      </c>
      <c r="F52" s="20">
        <v>299</v>
      </c>
      <c r="G52" s="9">
        <v>0.63752665245202556</v>
      </c>
      <c r="H52" s="20">
        <v>250</v>
      </c>
      <c r="I52" s="9">
        <v>0.83612040133779264</v>
      </c>
      <c r="J52" s="20">
        <v>0</v>
      </c>
      <c r="K52" s="9">
        <v>0</v>
      </c>
      <c r="L52" s="20">
        <v>7</v>
      </c>
      <c r="M52" s="9">
        <v>2.3411371237458192E-2</v>
      </c>
      <c r="N52" s="20">
        <v>36</v>
      </c>
      <c r="O52" s="9">
        <v>0.12040133779264214</v>
      </c>
      <c r="P52" s="20">
        <v>39</v>
      </c>
      <c r="Q52" s="9">
        <v>0.13043478260869565</v>
      </c>
    </row>
    <row r="53" spans="4:17" x14ac:dyDescent="0.25">
      <c r="D53" s="8" t="s">
        <v>436</v>
      </c>
      <c r="E53" s="20">
        <v>180</v>
      </c>
      <c r="F53" s="20">
        <v>70</v>
      </c>
      <c r="G53" s="9">
        <v>0.3888888888888889</v>
      </c>
      <c r="H53" s="20">
        <v>92</v>
      </c>
      <c r="I53" s="9">
        <v>1.3142857142857143</v>
      </c>
      <c r="J53" s="20">
        <v>0</v>
      </c>
      <c r="K53" s="9">
        <v>0</v>
      </c>
      <c r="L53" s="20">
        <v>2</v>
      </c>
      <c r="M53" s="9">
        <v>2.8571428571428571E-2</v>
      </c>
      <c r="N53" s="20">
        <v>12</v>
      </c>
      <c r="O53" s="9">
        <v>0.17142857142857143</v>
      </c>
      <c r="P53" s="20">
        <v>16</v>
      </c>
      <c r="Q53" s="9">
        <v>0.22857142857142856</v>
      </c>
    </row>
    <row r="54" spans="4:17" x14ac:dyDescent="0.25">
      <c r="D54" s="8" t="s">
        <v>513</v>
      </c>
      <c r="E54" s="20">
        <v>219</v>
      </c>
      <c r="F54" s="20">
        <v>181</v>
      </c>
      <c r="G54" s="9">
        <v>0.82648401826484019</v>
      </c>
      <c r="H54" s="20">
        <v>127</v>
      </c>
      <c r="I54" s="9">
        <v>0.7016574585635359</v>
      </c>
      <c r="J54" s="20">
        <v>0</v>
      </c>
      <c r="K54" s="9">
        <v>0</v>
      </c>
      <c r="L54" s="20">
        <v>3</v>
      </c>
      <c r="M54" s="9">
        <v>1.6574585635359115E-2</v>
      </c>
      <c r="N54" s="20">
        <v>20</v>
      </c>
      <c r="O54" s="9">
        <v>0.11049723756906077</v>
      </c>
      <c r="P54" s="20">
        <v>12</v>
      </c>
      <c r="Q54" s="9">
        <v>6.6298342541436461E-2</v>
      </c>
    </row>
    <row r="55" spans="4:17" x14ac:dyDescent="0.25">
      <c r="D55" s="8" t="s">
        <v>531</v>
      </c>
      <c r="E55" s="20">
        <v>23</v>
      </c>
      <c r="F55" s="20">
        <v>17</v>
      </c>
      <c r="G55" s="9">
        <v>0.73913043478260865</v>
      </c>
      <c r="H55" s="20">
        <v>13</v>
      </c>
      <c r="I55" s="9">
        <v>0.76470588235294112</v>
      </c>
      <c r="J55" s="20">
        <v>0</v>
      </c>
      <c r="K55" s="9">
        <v>0</v>
      </c>
      <c r="L55" s="20">
        <v>0</v>
      </c>
      <c r="M55" s="9">
        <v>0</v>
      </c>
      <c r="N55" s="20">
        <v>4</v>
      </c>
      <c r="O55" s="9">
        <v>0.23529411764705882</v>
      </c>
      <c r="P55" s="20">
        <v>1</v>
      </c>
      <c r="Q55" s="9">
        <v>5.8823529411764705E-2</v>
      </c>
    </row>
    <row r="56" spans="4:17" x14ac:dyDescent="0.25">
      <c r="D56" s="8" t="s">
        <v>537</v>
      </c>
      <c r="E56" s="20">
        <v>47</v>
      </c>
      <c r="F56" s="20">
        <v>31</v>
      </c>
      <c r="G56" s="9">
        <v>0.65957446808510634</v>
      </c>
      <c r="H56" s="20">
        <v>18</v>
      </c>
      <c r="I56" s="9">
        <v>0.58064516129032262</v>
      </c>
      <c r="J56" s="20">
        <v>0</v>
      </c>
      <c r="K56" s="9">
        <v>0</v>
      </c>
      <c r="L56" s="20">
        <v>2</v>
      </c>
      <c r="M56" s="9">
        <v>6.4516129032258063E-2</v>
      </c>
      <c r="N56" s="20">
        <v>0</v>
      </c>
      <c r="O56" s="9">
        <v>0</v>
      </c>
      <c r="P56" s="20">
        <v>10</v>
      </c>
      <c r="Q56" s="9">
        <v>0.32258064516129031</v>
      </c>
    </row>
    <row r="57" spans="4:17" x14ac:dyDescent="0.25">
      <c r="D57" s="7" t="s">
        <v>439</v>
      </c>
      <c r="E57" s="20">
        <v>504</v>
      </c>
      <c r="F57" s="20">
        <v>433</v>
      </c>
      <c r="G57" s="9">
        <v>0.85912698412698407</v>
      </c>
      <c r="H57" s="20">
        <v>349</v>
      </c>
      <c r="I57" s="9">
        <v>0.8060046189376443</v>
      </c>
      <c r="J57" s="20">
        <v>0</v>
      </c>
      <c r="K57" s="9">
        <v>0</v>
      </c>
      <c r="L57" s="20">
        <v>18</v>
      </c>
      <c r="M57" s="9">
        <v>4.1570438799076209E-2</v>
      </c>
      <c r="N57" s="20">
        <v>13</v>
      </c>
      <c r="O57" s="9">
        <v>3.0023094688221709E-2</v>
      </c>
      <c r="P57" s="20">
        <v>28</v>
      </c>
      <c r="Q57" s="9">
        <v>6.4665127020785224E-2</v>
      </c>
    </row>
    <row r="58" spans="4:17" x14ac:dyDescent="0.25">
      <c r="D58" s="8" t="s">
        <v>514</v>
      </c>
      <c r="E58" s="20">
        <v>249</v>
      </c>
      <c r="F58" s="20">
        <v>228</v>
      </c>
      <c r="G58" s="9">
        <v>0.91566265060240959</v>
      </c>
      <c r="H58" s="20">
        <v>189</v>
      </c>
      <c r="I58" s="9">
        <v>0.82894736842105265</v>
      </c>
      <c r="J58" s="20">
        <v>0</v>
      </c>
      <c r="K58" s="9">
        <v>0</v>
      </c>
      <c r="L58" s="20">
        <v>10</v>
      </c>
      <c r="M58" s="9">
        <v>4.3859649122807015E-2</v>
      </c>
      <c r="N58" s="20">
        <v>1</v>
      </c>
      <c r="O58" s="9">
        <v>4.3859649122807015E-3</v>
      </c>
      <c r="P58" s="20">
        <v>8</v>
      </c>
      <c r="Q58" s="9">
        <v>3.5087719298245612E-2</v>
      </c>
    </row>
    <row r="59" spans="4:17" x14ac:dyDescent="0.25">
      <c r="D59" s="8" t="s">
        <v>518</v>
      </c>
      <c r="E59" s="20">
        <v>37</v>
      </c>
      <c r="F59" s="20">
        <v>29</v>
      </c>
      <c r="G59" s="9">
        <v>0.78378378378378377</v>
      </c>
      <c r="H59" s="20">
        <v>20</v>
      </c>
      <c r="I59" s="9">
        <v>0.68965517241379315</v>
      </c>
      <c r="J59" s="20">
        <v>0</v>
      </c>
      <c r="K59" s="9">
        <v>0</v>
      </c>
      <c r="L59" s="20">
        <v>2</v>
      </c>
      <c r="M59" s="9">
        <v>6.8965517241379309E-2</v>
      </c>
      <c r="N59" s="20">
        <v>1</v>
      </c>
      <c r="O59" s="9">
        <v>3.4482758620689655E-2</v>
      </c>
      <c r="P59" s="20">
        <v>4</v>
      </c>
      <c r="Q59" s="9">
        <v>0.13793103448275862</v>
      </c>
    </row>
    <row r="60" spans="4:17" x14ac:dyDescent="0.25">
      <c r="D60" s="8" t="s">
        <v>441</v>
      </c>
      <c r="E60" s="20">
        <v>50</v>
      </c>
      <c r="F60" s="20">
        <v>37</v>
      </c>
      <c r="G60" s="9">
        <v>0.74</v>
      </c>
      <c r="H60" s="20">
        <v>29</v>
      </c>
      <c r="I60" s="9">
        <v>0.78378378378378377</v>
      </c>
      <c r="J60" s="20">
        <v>0</v>
      </c>
      <c r="K60" s="9">
        <v>0</v>
      </c>
      <c r="L60" s="20">
        <v>4</v>
      </c>
      <c r="M60" s="9">
        <v>0.10810810810810811</v>
      </c>
      <c r="N60" s="20">
        <v>2</v>
      </c>
      <c r="O60" s="9">
        <v>5.4054054054054057E-2</v>
      </c>
      <c r="P60" s="20">
        <v>4</v>
      </c>
      <c r="Q60" s="9">
        <v>0.10810810810810811</v>
      </c>
    </row>
    <row r="61" spans="4:17" x14ac:dyDescent="0.25">
      <c r="D61" s="8" t="s">
        <v>446</v>
      </c>
      <c r="E61" s="20">
        <v>83</v>
      </c>
      <c r="F61" s="20">
        <v>63</v>
      </c>
      <c r="G61" s="9">
        <v>0.75903614457831325</v>
      </c>
      <c r="H61" s="20">
        <v>47</v>
      </c>
      <c r="I61" s="9">
        <v>0.74603174603174605</v>
      </c>
      <c r="J61" s="20">
        <v>0</v>
      </c>
      <c r="K61" s="9">
        <v>0</v>
      </c>
      <c r="L61" s="20">
        <v>2</v>
      </c>
      <c r="M61" s="9">
        <v>3.1746031746031744E-2</v>
      </c>
      <c r="N61" s="20">
        <v>6</v>
      </c>
      <c r="O61" s="9">
        <v>9.5238095238095233E-2</v>
      </c>
      <c r="P61" s="20">
        <v>8</v>
      </c>
      <c r="Q61" s="9">
        <v>0.12698412698412698</v>
      </c>
    </row>
    <row r="62" spans="4:17" x14ac:dyDescent="0.25">
      <c r="D62" s="8" t="s">
        <v>535</v>
      </c>
      <c r="E62" s="20">
        <v>85</v>
      </c>
      <c r="F62" s="20">
        <v>76</v>
      </c>
      <c r="G62" s="9">
        <v>0.89411764705882357</v>
      </c>
      <c r="H62" s="20">
        <v>64</v>
      </c>
      <c r="I62" s="9">
        <v>0.84210526315789469</v>
      </c>
      <c r="J62" s="20">
        <v>0</v>
      </c>
      <c r="K62" s="9">
        <v>0</v>
      </c>
      <c r="L62" s="20">
        <v>0</v>
      </c>
      <c r="M62" s="9">
        <v>0</v>
      </c>
      <c r="N62" s="20">
        <v>3</v>
      </c>
      <c r="O62" s="9">
        <v>3.9473684210526314E-2</v>
      </c>
      <c r="P62" s="20">
        <v>4</v>
      </c>
      <c r="Q62" s="9">
        <v>5.2631578947368418E-2</v>
      </c>
    </row>
    <row r="63" spans="4:17" x14ac:dyDescent="0.25">
      <c r="D63" s="8" t="s">
        <v>440</v>
      </c>
      <c r="E63" s="20"/>
      <c r="F63" s="20"/>
      <c r="G63" s="9">
        <v>0</v>
      </c>
      <c r="H63" s="20"/>
      <c r="I63" s="9">
        <v>0</v>
      </c>
      <c r="J63" s="20"/>
      <c r="K63" s="9">
        <v>0</v>
      </c>
      <c r="L63" s="20"/>
      <c r="M63" s="9">
        <v>0</v>
      </c>
      <c r="N63" s="20"/>
      <c r="O63" s="9">
        <v>0</v>
      </c>
      <c r="P63" s="20"/>
      <c r="Q63" s="9">
        <v>0</v>
      </c>
    </row>
    <row r="64" spans="4:17" x14ac:dyDescent="0.25">
      <c r="D64" s="6" t="s">
        <v>449</v>
      </c>
      <c r="E64" s="20">
        <v>7166</v>
      </c>
      <c r="F64" s="20">
        <v>5017</v>
      </c>
      <c r="G64" s="9">
        <v>0.70011163829193412</v>
      </c>
      <c r="H64" s="20">
        <v>4380</v>
      </c>
      <c r="I64" s="9">
        <v>0.87303169224636235</v>
      </c>
      <c r="J64" s="20">
        <v>0</v>
      </c>
      <c r="K64" s="9">
        <v>0</v>
      </c>
      <c r="L64" s="20">
        <v>607</v>
      </c>
      <c r="M64" s="9">
        <v>0.12098863862866255</v>
      </c>
      <c r="N64" s="20">
        <v>640</v>
      </c>
      <c r="O64" s="9">
        <v>0.12756627466613515</v>
      </c>
      <c r="P64" s="20">
        <v>76</v>
      </c>
      <c r="Q64" s="9">
        <v>1.5148495116603548E-2</v>
      </c>
    </row>
    <row r="65" spans="4:17" x14ac:dyDescent="0.25">
      <c r="D65" s="7" t="s">
        <v>541</v>
      </c>
      <c r="E65" s="20">
        <v>528</v>
      </c>
      <c r="F65" s="20">
        <v>417</v>
      </c>
      <c r="G65" s="9">
        <v>0.78977272727272729</v>
      </c>
      <c r="H65" s="20">
        <v>327</v>
      </c>
      <c r="I65" s="9">
        <v>0.78417266187050361</v>
      </c>
      <c r="J65" s="20">
        <v>0</v>
      </c>
      <c r="K65" s="9">
        <v>0</v>
      </c>
      <c r="L65" s="20">
        <v>45</v>
      </c>
      <c r="M65" s="9">
        <v>0.1079136690647482</v>
      </c>
      <c r="N65" s="20">
        <v>46</v>
      </c>
      <c r="O65" s="9">
        <v>0.11031175059952038</v>
      </c>
      <c r="P65" s="20">
        <v>4</v>
      </c>
      <c r="Q65" s="9">
        <v>9.5923261390887284E-3</v>
      </c>
    </row>
    <row r="66" spans="4:17" x14ac:dyDescent="0.25">
      <c r="D66" s="8" t="s">
        <v>542</v>
      </c>
      <c r="E66" s="20">
        <v>87</v>
      </c>
      <c r="F66" s="20">
        <v>70</v>
      </c>
      <c r="G66" s="9">
        <v>0.8045977011494253</v>
      </c>
      <c r="H66" s="20">
        <v>54</v>
      </c>
      <c r="I66" s="9">
        <v>0.77142857142857146</v>
      </c>
      <c r="J66" s="20">
        <v>0</v>
      </c>
      <c r="K66" s="9">
        <v>0</v>
      </c>
      <c r="L66" s="20">
        <v>1</v>
      </c>
      <c r="M66" s="9">
        <v>1.4285714285714285E-2</v>
      </c>
      <c r="N66" s="20">
        <v>13</v>
      </c>
      <c r="O66" s="9">
        <v>0.18571428571428572</v>
      </c>
      <c r="P66" s="20">
        <v>0</v>
      </c>
      <c r="Q66" s="9">
        <v>0</v>
      </c>
    </row>
    <row r="67" spans="4:17" x14ac:dyDescent="0.25">
      <c r="D67" s="8" t="s">
        <v>543</v>
      </c>
      <c r="E67" s="20">
        <v>200</v>
      </c>
      <c r="F67" s="20">
        <v>162</v>
      </c>
      <c r="G67" s="9">
        <v>0.81</v>
      </c>
      <c r="H67" s="20">
        <v>133</v>
      </c>
      <c r="I67" s="9">
        <v>0.82098765432098764</v>
      </c>
      <c r="J67" s="20">
        <v>0</v>
      </c>
      <c r="K67" s="9">
        <v>0</v>
      </c>
      <c r="L67" s="20">
        <v>25</v>
      </c>
      <c r="M67" s="9">
        <v>0.15432098765432098</v>
      </c>
      <c r="N67" s="20">
        <v>5</v>
      </c>
      <c r="O67" s="9">
        <v>3.0864197530864196E-2</v>
      </c>
      <c r="P67" s="20">
        <v>2</v>
      </c>
      <c r="Q67" s="9">
        <v>1.2345679012345678E-2</v>
      </c>
    </row>
    <row r="68" spans="4:17" x14ac:dyDescent="0.25">
      <c r="D68" s="8" t="s">
        <v>546</v>
      </c>
      <c r="E68" s="20">
        <v>40</v>
      </c>
      <c r="F68" s="20">
        <v>34</v>
      </c>
      <c r="G68" s="9">
        <v>0.85</v>
      </c>
      <c r="H68" s="20">
        <v>23</v>
      </c>
      <c r="I68" s="9">
        <v>0.67647058823529416</v>
      </c>
      <c r="J68" s="20">
        <v>0</v>
      </c>
      <c r="K68" s="9">
        <v>0</v>
      </c>
      <c r="L68" s="20">
        <v>1</v>
      </c>
      <c r="M68" s="9">
        <v>2.9411764705882353E-2</v>
      </c>
      <c r="N68" s="20">
        <v>5</v>
      </c>
      <c r="O68" s="9">
        <v>0.14705882352941177</v>
      </c>
      <c r="P68" s="20">
        <v>0</v>
      </c>
      <c r="Q68" s="9">
        <v>0</v>
      </c>
    </row>
    <row r="69" spans="4:17" x14ac:dyDescent="0.25">
      <c r="D69" s="8" t="s">
        <v>566</v>
      </c>
      <c r="E69" s="20">
        <v>201</v>
      </c>
      <c r="F69" s="20">
        <v>151</v>
      </c>
      <c r="G69" s="9">
        <v>0.75124378109452739</v>
      </c>
      <c r="H69" s="20">
        <v>117</v>
      </c>
      <c r="I69" s="9">
        <v>0.77483443708609268</v>
      </c>
      <c r="J69" s="20">
        <v>0</v>
      </c>
      <c r="K69" s="9">
        <v>0</v>
      </c>
      <c r="L69" s="20">
        <v>18</v>
      </c>
      <c r="M69" s="9">
        <v>0.11920529801324503</v>
      </c>
      <c r="N69" s="20">
        <v>23</v>
      </c>
      <c r="O69" s="9">
        <v>0.15231788079470199</v>
      </c>
      <c r="P69" s="20">
        <v>2</v>
      </c>
      <c r="Q69" s="9">
        <v>1.3245033112582781E-2</v>
      </c>
    </row>
    <row r="70" spans="4:17" x14ac:dyDescent="0.25">
      <c r="D70" s="7" t="s">
        <v>547</v>
      </c>
      <c r="E70" s="20">
        <v>512</v>
      </c>
      <c r="F70" s="20">
        <v>396</v>
      </c>
      <c r="G70" s="9">
        <v>0.7734375</v>
      </c>
      <c r="H70" s="20">
        <v>305</v>
      </c>
      <c r="I70" s="9">
        <v>0.77020202020202022</v>
      </c>
      <c r="J70" s="20">
        <v>0</v>
      </c>
      <c r="K70" s="9">
        <v>0</v>
      </c>
      <c r="L70" s="20">
        <v>60</v>
      </c>
      <c r="M70" s="9">
        <v>0.15151515151515152</v>
      </c>
      <c r="N70" s="20">
        <v>35</v>
      </c>
      <c r="O70" s="9">
        <v>8.8383838383838384E-2</v>
      </c>
      <c r="P70" s="20">
        <v>6</v>
      </c>
      <c r="Q70" s="9">
        <v>1.5151515151515152E-2</v>
      </c>
    </row>
    <row r="71" spans="4:17" x14ac:dyDescent="0.25">
      <c r="D71" s="8" t="s">
        <v>548</v>
      </c>
      <c r="E71" s="20">
        <v>59</v>
      </c>
      <c r="F71" s="20">
        <v>40</v>
      </c>
      <c r="G71" s="9">
        <v>0.67796610169491522</v>
      </c>
      <c r="H71" s="20">
        <v>26</v>
      </c>
      <c r="I71" s="9">
        <v>0.65</v>
      </c>
      <c r="J71" s="20">
        <v>0</v>
      </c>
      <c r="K71" s="9">
        <v>0</v>
      </c>
      <c r="L71" s="20">
        <v>10</v>
      </c>
      <c r="M71" s="9">
        <v>0.25</v>
      </c>
      <c r="N71" s="20">
        <v>7</v>
      </c>
      <c r="O71" s="9">
        <v>0.17499999999999999</v>
      </c>
      <c r="P71" s="20">
        <v>1</v>
      </c>
      <c r="Q71" s="9">
        <v>2.5000000000000001E-2</v>
      </c>
    </row>
    <row r="72" spans="4:17" x14ac:dyDescent="0.25">
      <c r="D72" s="8" t="s">
        <v>554</v>
      </c>
      <c r="E72" s="20">
        <v>41</v>
      </c>
      <c r="F72" s="20">
        <v>32</v>
      </c>
      <c r="G72" s="9">
        <v>0.78048780487804881</v>
      </c>
      <c r="H72" s="20">
        <v>27</v>
      </c>
      <c r="I72" s="9">
        <v>0.84375</v>
      </c>
      <c r="J72" s="20">
        <v>0</v>
      </c>
      <c r="K72" s="9">
        <v>0</v>
      </c>
      <c r="L72" s="20">
        <v>6</v>
      </c>
      <c r="M72" s="9">
        <v>0.1875</v>
      </c>
      <c r="N72" s="20">
        <v>1</v>
      </c>
      <c r="O72" s="9">
        <v>3.125E-2</v>
      </c>
      <c r="P72" s="20">
        <v>1</v>
      </c>
      <c r="Q72" s="9">
        <v>3.125E-2</v>
      </c>
    </row>
    <row r="73" spans="4:17" x14ac:dyDescent="0.25">
      <c r="D73" s="8" t="s">
        <v>557</v>
      </c>
      <c r="E73" s="20">
        <v>68</v>
      </c>
      <c r="F73" s="20">
        <v>51</v>
      </c>
      <c r="G73" s="9">
        <v>0.75</v>
      </c>
      <c r="H73" s="20">
        <v>41</v>
      </c>
      <c r="I73" s="9">
        <v>0.80392156862745101</v>
      </c>
      <c r="J73" s="20">
        <v>0</v>
      </c>
      <c r="K73" s="9">
        <v>0</v>
      </c>
      <c r="L73" s="20">
        <v>9</v>
      </c>
      <c r="M73" s="9">
        <v>0.17647058823529413</v>
      </c>
      <c r="N73" s="20">
        <v>3</v>
      </c>
      <c r="O73" s="9">
        <v>5.8823529411764705E-2</v>
      </c>
      <c r="P73" s="20">
        <v>1</v>
      </c>
      <c r="Q73" s="9">
        <v>1.9607843137254902E-2</v>
      </c>
    </row>
    <row r="74" spans="4:17" x14ac:dyDescent="0.25">
      <c r="D74" s="8" t="s">
        <v>564</v>
      </c>
      <c r="E74" s="20">
        <v>42</v>
      </c>
      <c r="F74" s="20">
        <v>36</v>
      </c>
      <c r="G74" s="9">
        <v>0.8571428571428571</v>
      </c>
      <c r="H74" s="20">
        <v>26</v>
      </c>
      <c r="I74" s="9">
        <v>0.72222222222222221</v>
      </c>
      <c r="J74" s="20">
        <v>0</v>
      </c>
      <c r="K74" s="9">
        <v>0</v>
      </c>
      <c r="L74" s="20">
        <v>4</v>
      </c>
      <c r="M74" s="9">
        <v>0.1111111111111111</v>
      </c>
      <c r="N74" s="20">
        <v>1</v>
      </c>
      <c r="O74" s="9">
        <v>2.7777777777777776E-2</v>
      </c>
      <c r="P74" s="20">
        <v>0</v>
      </c>
      <c r="Q74" s="9">
        <v>0</v>
      </c>
    </row>
    <row r="75" spans="4:17" x14ac:dyDescent="0.25">
      <c r="D75" s="8" t="s">
        <v>571</v>
      </c>
      <c r="E75" s="20">
        <v>61</v>
      </c>
      <c r="F75" s="20">
        <v>51</v>
      </c>
      <c r="G75" s="9">
        <v>0.83606557377049184</v>
      </c>
      <c r="H75" s="20">
        <v>40</v>
      </c>
      <c r="I75" s="9">
        <v>0.78431372549019607</v>
      </c>
      <c r="J75" s="20">
        <v>0</v>
      </c>
      <c r="K75" s="9">
        <v>0</v>
      </c>
      <c r="L75" s="20">
        <v>3</v>
      </c>
      <c r="M75" s="9">
        <v>5.8823529411764705E-2</v>
      </c>
      <c r="N75" s="20">
        <v>4</v>
      </c>
      <c r="O75" s="9">
        <v>7.8431372549019607E-2</v>
      </c>
      <c r="P75" s="20">
        <v>1</v>
      </c>
      <c r="Q75" s="9">
        <v>1.9607843137254902E-2</v>
      </c>
    </row>
    <row r="76" spans="4:17" x14ac:dyDescent="0.25">
      <c r="D76" s="8" t="s">
        <v>578</v>
      </c>
      <c r="E76" s="20">
        <v>178</v>
      </c>
      <c r="F76" s="20">
        <v>133</v>
      </c>
      <c r="G76" s="9">
        <v>0.7471910112359551</v>
      </c>
      <c r="H76" s="20">
        <v>102</v>
      </c>
      <c r="I76" s="9">
        <v>0.76691729323308266</v>
      </c>
      <c r="J76" s="20">
        <v>0</v>
      </c>
      <c r="K76" s="9">
        <v>0</v>
      </c>
      <c r="L76" s="20">
        <v>21</v>
      </c>
      <c r="M76" s="9">
        <v>0.15789473684210525</v>
      </c>
      <c r="N76" s="20">
        <v>18</v>
      </c>
      <c r="O76" s="9">
        <v>0.13533834586466165</v>
      </c>
      <c r="P76" s="20">
        <v>2</v>
      </c>
      <c r="Q76" s="9">
        <v>1.5037593984962405E-2</v>
      </c>
    </row>
    <row r="77" spans="4:17" x14ac:dyDescent="0.25">
      <c r="D77" s="8" t="s">
        <v>579</v>
      </c>
      <c r="E77" s="20">
        <v>63</v>
      </c>
      <c r="F77" s="20">
        <v>53</v>
      </c>
      <c r="G77" s="9">
        <v>0.84126984126984128</v>
      </c>
      <c r="H77" s="20">
        <v>43</v>
      </c>
      <c r="I77" s="9">
        <v>0.81132075471698117</v>
      </c>
      <c r="J77" s="20">
        <v>0</v>
      </c>
      <c r="K77" s="9">
        <v>0</v>
      </c>
      <c r="L77" s="20">
        <v>7</v>
      </c>
      <c r="M77" s="9">
        <v>0.13207547169811321</v>
      </c>
      <c r="N77" s="20">
        <v>1</v>
      </c>
      <c r="O77" s="9">
        <v>1.8867924528301886E-2</v>
      </c>
      <c r="P77" s="20">
        <v>0</v>
      </c>
      <c r="Q77" s="9">
        <v>0</v>
      </c>
    </row>
    <row r="78" spans="4:17" x14ac:dyDescent="0.25">
      <c r="D78" s="7" t="s">
        <v>539</v>
      </c>
      <c r="E78" s="20">
        <v>1064</v>
      </c>
      <c r="F78" s="20">
        <v>805</v>
      </c>
      <c r="G78" s="9">
        <v>0.75657894736842102</v>
      </c>
      <c r="H78" s="20">
        <v>602</v>
      </c>
      <c r="I78" s="9">
        <v>0.74782608695652175</v>
      </c>
      <c r="J78" s="20">
        <v>0</v>
      </c>
      <c r="K78" s="9">
        <v>0</v>
      </c>
      <c r="L78" s="20">
        <v>146</v>
      </c>
      <c r="M78" s="9">
        <v>0.1813664596273292</v>
      </c>
      <c r="N78" s="20">
        <v>76</v>
      </c>
      <c r="O78" s="9">
        <v>9.4409937888198764E-2</v>
      </c>
      <c r="P78" s="20">
        <v>7</v>
      </c>
      <c r="Q78" s="9">
        <v>8.6956521739130436E-3</v>
      </c>
    </row>
    <row r="79" spans="4:17" x14ac:dyDescent="0.25">
      <c r="D79" s="8" t="s">
        <v>540</v>
      </c>
      <c r="E79" s="20">
        <v>70</v>
      </c>
      <c r="F79" s="20">
        <v>54</v>
      </c>
      <c r="G79" s="9">
        <v>0.77142857142857146</v>
      </c>
      <c r="H79" s="20">
        <v>45</v>
      </c>
      <c r="I79" s="9">
        <v>0.83333333333333337</v>
      </c>
      <c r="J79" s="20">
        <v>0</v>
      </c>
      <c r="K79" s="9">
        <v>0</v>
      </c>
      <c r="L79" s="20">
        <v>6</v>
      </c>
      <c r="M79" s="9">
        <v>0.1111111111111111</v>
      </c>
      <c r="N79" s="20">
        <v>6</v>
      </c>
      <c r="O79" s="9">
        <v>0.1111111111111111</v>
      </c>
      <c r="P79" s="20">
        <v>1</v>
      </c>
      <c r="Q79" s="9">
        <v>1.8518518518518517E-2</v>
      </c>
    </row>
    <row r="80" spans="4:17" x14ac:dyDescent="0.25">
      <c r="D80" s="8" t="s">
        <v>558</v>
      </c>
      <c r="E80" s="20">
        <v>89</v>
      </c>
      <c r="F80" s="20">
        <v>68</v>
      </c>
      <c r="G80" s="9">
        <v>0.7640449438202247</v>
      </c>
      <c r="H80" s="20">
        <v>48</v>
      </c>
      <c r="I80" s="9">
        <v>0.70588235294117652</v>
      </c>
      <c r="J80" s="20">
        <v>0</v>
      </c>
      <c r="K80" s="9">
        <v>0</v>
      </c>
      <c r="L80" s="20">
        <v>12</v>
      </c>
      <c r="M80" s="9">
        <v>0.17647058823529413</v>
      </c>
      <c r="N80" s="20">
        <v>8</v>
      </c>
      <c r="O80" s="9">
        <v>0.11764705882352941</v>
      </c>
      <c r="P80" s="20">
        <v>0</v>
      </c>
      <c r="Q80" s="9">
        <v>0</v>
      </c>
    </row>
    <row r="81" spans="4:17" x14ac:dyDescent="0.25">
      <c r="D81" s="8" t="s">
        <v>559</v>
      </c>
      <c r="E81" s="20">
        <v>70</v>
      </c>
      <c r="F81" s="20">
        <v>56</v>
      </c>
      <c r="G81" s="9">
        <v>0.8</v>
      </c>
      <c r="H81" s="20">
        <v>45</v>
      </c>
      <c r="I81" s="9">
        <v>0.8035714285714286</v>
      </c>
      <c r="J81" s="20">
        <v>0</v>
      </c>
      <c r="K81" s="9">
        <v>0</v>
      </c>
      <c r="L81" s="20">
        <v>7</v>
      </c>
      <c r="M81" s="9">
        <v>0.125</v>
      </c>
      <c r="N81" s="20">
        <v>2</v>
      </c>
      <c r="O81" s="9">
        <v>3.5714285714285712E-2</v>
      </c>
      <c r="P81" s="20">
        <v>2</v>
      </c>
      <c r="Q81" s="9">
        <v>3.5714285714285712E-2</v>
      </c>
    </row>
    <row r="82" spans="4:17" x14ac:dyDescent="0.25">
      <c r="D82" s="8" t="s">
        <v>561</v>
      </c>
      <c r="E82" s="20">
        <v>668</v>
      </c>
      <c r="F82" s="20">
        <v>496</v>
      </c>
      <c r="G82" s="9">
        <v>0.74251497005988021</v>
      </c>
      <c r="H82" s="20">
        <v>361</v>
      </c>
      <c r="I82" s="9">
        <v>0.72782258064516125</v>
      </c>
      <c r="J82" s="20">
        <v>0</v>
      </c>
      <c r="K82" s="9">
        <v>0</v>
      </c>
      <c r="L82" s="20">
        <v>111</v>
      </c>
      <c r="M82" s="9">
        <v>0.22379032258064516</v>
      </c>
      <c r="N82" s="20">
        <v>38</v>
      </c>
      <c r="O82" s="9">
        <v>7.6612903225806453E-2</v>
      </c>
      <c r="P82" s="20">
        <v>1</v>
      </c>
      <c r="Q82" s="9">
        <v>2.0161290322580645E-3</v>
      </c>
    </row>
    <row r="83" spans="4:17" x14ac:dyDescent="0.25">
      <c r="D83" s="8" t="s">
        <v>576</v>
      </c>
      <c r="E83" s="20">
        <v>167</v>
      </c>
      <c r="F83" s="20">
        <v>131</v>
      </c>
      <c r="G83" s="9">
        <v>0.78443113772455086</v>
      </c>
      <c r="H83" s="20">
        <v>103</v>
      </c>
      <c r="I83" s="9">
        <v>0.7862595419847328</v>
      </c>
      <c r="J83" s="20">
        <v>0</v>
      </c>
      <c r="K83" s="9">
        <v>0</v>
      </c>
      <c r="L83" s="20">
        <v>10</v>
      </c>
      <c r="M83" s="9">
        <v>7.6335877862595422E-2</v>
      </c>
      <c r="N83" s="20">
        <v>22</v>
      </c>
      <c r="O83" s="9">
        <v>0.16793893129770993</v>
      </c>
      <c r="P83" s="20">
        <v>3</v>
      </c>
      <c r="Q83" s="9">
        <v>2.2900763358778626E-2</v>
      </c>
    </row>
    <row r="84" spans="4:17" x14ac:dyDescent="0.25">
      <c r="D84" s="7" t="s">
        <v>544</v>
      </c>
      <c r="E84" s="20">
        <v>1653</v>
      </c>
      <c r="F84" s="20">
        <v>937</v>
      </c>
      <c r="G84" s="9">
        <v>0.56684815486993345</v>
      </c>
      <c r="H84" s="20">
        <v>993</v>
      </c>
      <c r="I84" s="9">
        <v>1.0597652081109925</v>
      </c>
      <c r="J84" s="20">
        <v>0</v>
      </c>
      <c r="K84" s="9">
        <v>0</v>
      </c>
      <c r="L84" s="20">
        <v>128</v>
      </c>
      <c r="M84" s="9">
        <v>0.13660618996798293</v>
      </c>
      <c r="N84" s="20">
        <v>144</v>
      </c>
      <c r="O84" s="9">
        <v>0.1536819637139808</v>
      </c>
      <c r="P84" s="20">
        <v>12</v>
      </c>
      <c r="Q84" s="9">
        <v>1.2806830309498399E-2</v>
      </c>
    </row>
    <row r="85" spans="4:17" x14ac:dyDescent="0.25">
      <c r="D85" s="8" t="s">
        <v>545</v>
      </c>
      <c r="E85" s="20">
        <v>120</v>
      </c>
      <c r="F85" s="20">
        <v>49</v>
      </c>
      <c r="G85" s="9">
        <v>0.40833333333333333</v>
      </c>
      <c r="H85" s="20">
        <v>60</v>
      </c>
      <c r="I85" s="9">
        <v>1.2244897959183674</v>
      </c>
      <c r="J85" s="20">
        <v>0</v>
      </c>
      <c r="K85" s="9">
        <v>0</v>
      </c>
      <c r="L85" s="20">
        <v>10</v>
      </c>
      <c r="M85" s="9">
        <v>0.20408163265306123</v>
      </c>
      <c r="N85" s="20">
        <v>6</v>
      </c>
      <c r="O85" s="9">
        <v>0.12244897959183673</v>
      </c>
      <c r="P85" s="20">
        <v>2</v>
      </c>
      <c r="Q85" s="9">
        <v>4.0816326530612242E-2</v>
      </c>
    </row>
    <row r="86" spans="4:17" x14ac:dyDescent="0.25">
      <c r="D86" s="8" t="s">
        <v>551</v>
      </c>
      <c r="E86" s="20">
        <v>146</v>
      </c>
      <c r="F86" s="20">
        <v>54</v>
      </c>
      <c r="G86" s="9">
        <v>0.36986301369863012</v>
      </c>
      <c r="H86" s="20">
        <v>78</v>
      </c>
      <c r="I86" s="9">
        <v>1.4444444444444444</v>
      </c>
      <c r="J86" s="20">
        <v>0</v>
      </c>
      <c r="K86" s="9">
        <v>0</v>
      </c>
      <c r="L86" s="20">
        <v>4</v>
      </c>
      <c r="M86" s="9">
        <v>7.407407407407407E-2</v>
      </c>
      <c r="N86" s="20">
        <v>24</v>
      </c>
      <c r="O86" s="9">
        <v>0.44444444444444442</v>
      </c>
      <c r="P86" s="20">
        <v>0</v>
      </c>
      <c r="Q86" s="9">
        <v>0</v>
      </c>
    </row>
    <row r="87" spans="4:17" x14ac:dyDescent="0.25">
      <c r="D87" s="8" t="s">
        <v>560</v>
      </c>
      <c r="E87" s="20">
        <v>522</v>
      </c>
      <c r="F87" s="20">
        <v>210</v>
      </c>
      <c r="G87" s="9">
        <v>0.40229885057471265</v>
      </c>
      <c r="H87" s="20">
        <v>318</v>
      </c>
      <c r="I87" s="9">
        <v>1.5142857142857142</v>
      </c>
      <c r="J87" s="20">
        <v>0</v>
      </c>
      <c r="K87" s="9">
        <v>0</v>
      </c>
      <c r="L87" s="20">
        <v>16</v>
      </c>
      <c r="M87" s="9">
        <v>7.6190476190476197E-2</v>
      </c>
      <c r="N87" s="20">
        <v>68</v>
      </c>
      <c r="O87" s="9">
        <v>0.32380952380952382</v>
      </c>
      <c r="P87" s="20">
        <v>4</v>
      </c>
      <c r="Q87" s="9">
        <v>1.9047619047619049E-2</v>
      </c>
    </row>
    <row r="88" spans="4:17" x14ac:dyDescent="0.25">
      <c r="D88" s="8" t="s">
        <v>562</v>
      </c>
      <c r="E88" s="20">
        <v>397</v>
      </c>
      <c r="F88" s="20">
        <v>323</v>
      </c>
      <c r="G88" s="9">
        <v>0.81360201511335017</v>
      </c>
      <c r="H88" s="20">
        <v>263</v>
      </c>
      <c r="I88" s="9">
        <v>0.81424148606811142</v>
      </c>
      <c r="J88" s="20">
        <v>0</v>
      </c>
      <c r="K88" s="9">
        <v>0</v>
      </c>
      <c r="L88" s="20">
        <v>62</v>
      </c>
      <c r="M88" s="9">
        <v>0.19195046439628483</v>
      </c>
      <c r="N88" s="20">
        <v>8</v>
      </c>
      <c r="O88" s="9">
        <v>2.4767801857585141E-2</v>
      </c>
      <c r="P88" s="20">
        <v>2</v>
      </c>
      <c r="Q88" s="9">
        <v>6.1919504643962852E-3</v>
      </c>
    </row>
    <row r="89" spans="4:17" x14ac:dyDescent="0.25">
      <c r="D89" s="8" t="s">
        <v>563</v>
      </c>
      <c r="E89" s="20">
        <v>332</v>
      </c>
      <c r="F89" s="20">
        <v>250</v>
      </c>
      <c r="G89" s="9">
        <v>0.75301204819277112</v>
      </c>
      <c r="H89" s="20">
        <v>200</v>
      </c>
      <c r="I89" s="9">
        <v>0.8</v>
      </c>
      <c r="J89" s="20">
        <v>0</v>
      </c>
      <c r="K89" s="9">
        <v>0</v>
      </c>
      <c r="L89" s="20">
        <v>18</v>
      </c>
      <c r="M89" s="9">
        <v>7.1999999999999995E-2</v>
      </c>
      <c r="N89" s="20">
        <v>30</v>
      </c>
      <c r="O89" s="9">
        <v>0.12</v>
      </c>
      <c r="P89" s="20">
        <v>4</v>
      </c>
      <c r="Q89" s="9">
        <v>1.6E-2</v>
      </c>
    </row>
    <row r="90" spans="4:17" x14ac:dyDescent="0.25">
      <c r="D90" s="8" t="s">
        <v>580</v>
      </c>
      <c r="E90" s="20">
        <v>136</v>
      </c>
      <c r="F90" s="20">
        <v>51</v>
      </c>
      <c r="G90" s="9">
        <v>0.375</v>
      </c>
      <c r="H90" s="20">
        <v>74</v>
      </c>
      <c r="I90" s="9">
        <v>1.4509803921568627</v>
      </c>
      <c r="J90" s="20">
        <v>0</v>
      </c>
      <c r="K90" s="9">
        <v>0</v>
      </c>
      <c r="L90" s="20">
        <v>18</v>
      </c>
      <c r="M90" s="9">
        <v>0.35294117647058826</v>
      </c>
      <c r="N90" s="20">
        <v>8</v>
      </c>
      <c r="O90" s="9">
        <v>0.15686274509803921</v>
      </c>
      <c r="P90" s="20">
        <v>0</v>
      </c>
      <c r="Q90" s="9">
        <v>0</v>
      </c>
    </row>
    <row r="91" spans="4:17" x14ac:dyDescent="0.25">
      <c r="D91" s="7" t="s">
        <v>552</v>
      </c>
      <c r="E91" s="20">
        <v>1856</v>
      </c>
      <c r="F91" s="20">
        <v>1282</v>
      </c>
      <c r="G91" s="9">
        <v>0.69073275862068961</v>
      </c>
      <c r="H91" s="20">
        <v>1250</v>
      </c>
      <c r="I91" s="9">
        <v>0.9750390015600624</v>
      </c>
      <c r="J91" s="20">
        <v>0</v>
      </c>
      <c r="K91" s="9">
        <v>0</v>
      </c>
      <c r="L91" s="20">
        <v>68</v>
      </c>
      <c r="M91" s="9">
        <v>5.3042121684867397E-2</v>
      </c>
      <c r="N91" s="20">
        <v>218</v>
      </c>
      <c r="O91" s="9">
        <v>0.17004680187207488</v>
      </c>
      <c r="P91" s="20">
        <v>16</v>
      </c>
      <c r="Q91" s="9">
        <v>1.2480499219968799E-2</v>
      </c>
    </row>
    <row r="92" spans="4:17" x14ac:dyDescent="0.25">
      <c r="D92" s="8" t="s">
        <v>553</v>
      </c>
      <c r="E92" s="20">
        <v>372</v>
      </c>
      <c r="F92" s="20">
        <v>310</v>
      </c>
      <c r="G92" s="9">
        <v>0.83333333333333337</v>
      </c>
      <c r="H92" s="20">
        <v>256</v>
      </c>
      <c r="I92" s="9">
        <v>0.82580645161290323</v>
      </c>
      <c r="J92" s="20">
        <v>0</v>
      </c>
      <c r="K92" s="9">
        <v>0</v>
      </c>
      <c r="L92" s="20">
        <v>10</v>
      </c>
      <c r="M92" s="9">
        <v>3.2258064516129031E-2</v>
      </c>
      <c r="N92" s="20">
        <v>32</v>
      </c>
      <c r="O92" s="9">
        <v>0.1032258064516129</v>
      </c>
      <c r="P92" s="20">
        <v>4</v>
      </c>
      <c r="Q92" s="9">
        <v>1.2903225806451613E-2</v>
      </c>
    </row>
    <row r="93" spans="4:17" x14ac:dyDescent="0.25">
      <c r="D93" s="8" t="s">
        <v>565</v>
      </c>
      <c r="E93" s="20">
        <v>316</v>
      </c>
      <c r="F93" s="20">
        <v>264</v>
      </c>
      <c r="G93" s="9">
        <v>0.83544303797468356</v>
      </c>
      <c r="H93" s="20">
        <v>214</v>
      </c>
      <c r="I93" s="9">
        <v>0.81060606060606055</v>
      </c>
      <c r="J93" s="20">
        <v>0</v>
      </c>
      <c r="K93" s="9">
        <v>0</v>
      </c>
      <c r="L93" s="20">
        <v>0</v>
      </c>
      <c r="M93" s="9">
        <v>0</v>
      </c>
      <c r="N93" s="20">
        <v>42</v>
      </c>
      <c r="O93" s="9">
        <v>0.15909090909090909</v>
      </c>
      <c r="P93" s="20">
        <v>4</v>
      </c>
      <c r="Q93" s="9">
        <v>1.5151515151515152E-2</v>
      </c>
    </row>
    <row r="94" spans="4:17" x14ac:dyDescent="0.25">
      <c r="D94" s="8" t="s">
        <v>567</v>
      </c>
      <c r="E94" s="20">
        <v>104</v>
      </c>
      <c r="F94" s="20">
        <v>74</v>
      </c>
      <c r="G94" s="9">
        <v>0.71153846153846156</v>
      </c>
      <c r="H94" s="20">
        <v>54</v>
      </c>
      <c r="I94" s="9">
        <v>0.72972972972972971</v>
      </c>
      <c r="J94" s="20">
        <v>0</v>
      </c>
      <c r="K94" s="9">
        <v>0</v>
      </c>
      <c r="L94" s="20">
        <v>2</v>
      </c>
      <c r="M94" s="9">
        <v>2.7027027027027029E-2</v>
      </c>
      <c r="N94" s="20">
        <v>22</v>
      </c>
      <c r="O94" s="9">
        <v>0.29729729729729731</v>
      </c>
      <c r="P94" s="20">
        <v>0</v>
      </c>
      <c r="Q94" s="9">
        <v>0</v>
      </c>
    </row>
    <row r="95" spans="4:17" x14ac:dyDescent="0.25">
      <c r="D95" s="8" t="s">
        <v>574</v>
      </c>
      <c r="E95" s="20">
        <v>216</v>
      </c>
      <c r="F95" s="20">
        <v>77</v>
      </c>
      <c r="G95" s="9">
        <v>0.35648148148148145</v>
      </c>
      <c r="H95" s="20">
        <v>114</v>
      </c>
      <c r="I95" s="9">
        <v>1.4805194805194806</v>
      </c>
      <c r="J95" s="20">
        <v>0</v>
      </c>
      <c r="K95" s="9">
        <v>0</v>
      </c>
      <c r="L95" s="20">
        <v>16</v>
      </c>
      <c r="M95" s="9">
        <v>0.20779220779220781</v>
      </c>
      <c r="N95" s="20">
        <v>38</v>
      </c>
      <c r="O95" s="9">
        <v>0.4935064935064935</v>
      </c>
      <c r="P95" s="20">
        <v>2</v>
      </c>
      <c r="Q95" s="9">
        <v>2.5974025974025976E-2</v>
      </c>
    </row>
    <row r="96" spans="4:17" x14ac:dyDescent="0.25">
      <c r="D96" s="8" t="s">
        <v>575</v>
      </c>
      <c r="E96" s="20">
        <v>508</v>
      </c>
      <c r="F96" s="20">
        <v>404</v>
      </c>
      <c r="G96" s="9">
        <v>0.79527559055118113</v>
      </c>
      <c r="H96" s="20">
        <v>330</v>
      </c>
      <c r="I96" s="9">
        <v>0.81683168316831678</v>
      </c>
      <c r="J96" s="20">
        <v>0</v>
      </c>
      <c r="K96" s="9">
        <v>0</v>
      </c>
      <c r="L96" s="20">
        <v>28</v>
      </c>
      <c r="M96" s="9">
        <v>6.9306930693069313E-2</v>
      </c>
      <c r="N96" s="20">
        <v>64</v>
      </c>
      <c r="O96" s="9">
        <v>0.15841584158415842</v>
      </c>
      <c r="P96" s="20">
        <v>4</v>
      </c>
      <c r="Q96" s="9">
        <v>9.9009900990099011E-3</v>
      </c>
    </row>
    <row r="97" spans="4:17" x14ac:dyDescent="0.25">
      <c r="D97" s="8" t="s">
        <v>577</v>
      </c>
      <c r="E97" s="20">
        <v>340</v>
      </c>
      <c r="F97" s="20">
        <v>153</v>
      </c>
      <c r="G97" s="9">
        <v>0.45</v>
      </c>
      <c r="H97" s="20">
        <v>282</v>
      </c>
      <c r="I97" s="9">
        <v>1.8431372549019607</v>
      </c>
      <c r="J97" s="20">
        <v>0</v>
      </c>
      <c r="K97" s="9">
        <v>0</v>
      </c>
      <c r="L97" s="20">
        <v>12</v>
      </c>
      <c r="M97" s="9">
        <v>7.8431372549019607E-2</v>
      </c>
      <c r="N97" s="20">
        <v>20</v>
      </c>
      <c r="O97" s="9">
        <v>0.13071895424836602</v>
      </c>
      <c r="P97" s="20">
        <v>2</v>
      </c>
      <c r="Q97" s="9">
        <v>1.3071895424836602E-2</v>
      </c>
    </row>
    <row r="98" spans="4:17" x14ac:dyDescent="0.25">
      <c r="D98" s="7" t="s">
        <v>549</v>
      </c>
      <c r="E98" s="20">
        <v>461</v>
      </c>
      <c r="F98" s="20">
        <v>323</v>
      </c>
      <c r="G98" s="9">
        <v>0.70065075921908893</v>
      </c>
      <c r="H98" s="20">
        <v>221</v>
      </c>
      <c r="I98" s="9">
        <v>0.68421052631578949</v>
      </c>
      <c r="J98" s="20">
        <v>0</v>
      </c>
      <c r="K98" s="9">
        <v>0</v>
      </c>
      <c r="L98" s="20">
        <v>83</v>
      </c>
      <c r="M98" s="9">
        <v>0.25696594427244585</v>
      </c>
      <c r="N98" s="20">
        <v>29</v>
      </c>
      <c r="O98" s="9">
        <v>8.9783281733746126E-2</v>
      </c>
      <c r="P98" s="20">
        <v>13</v>
      </c>
      <c r="Q98" s="9">
        <v>4.0247678018575851E-2</v>
      </c>
    </row>
    <row r="99" spans="4:17" x14ac:dyDescent="0.25">
      <c r="D99" s="8" t="s">
        <v>550</v>
      </c>
      <c r="E99" s="20">
        <v>73</v>
      </c>
      <c r="F99" s="20">
        <v>39</v>
      </c>
      <c r="G99" s="9">
        <v>0.53424657534246578</v>
      </c>
      <c r="H99" s="20">
        <v>22</v>
      </c>
      <c r="I99" s="9">
        <v>0.5641025641025641</v>
      </c>
      <c r="J99" s="20">
        <v>0</v>
      </c>
      <c r="K99" s="9">
        <v>0</v>
      </c>
      <c r="L99" s="20">
        <v>32</v>
      </c>
      <c r="M99" s="9">
        <v>0.82051282051282048</v>
      </c>
      <c r="N99" s="20">
        <v>0</v>
      </c>
      <c r="O99" s="9">
        <v>0</v>
      </c>
      <c r="P99" s="20">
        <v>0</v>
      </c>
      <c r="Q99" s="9">
        <v>0</v>
      </c>
    </row>
    <row r="100" spans="4:17" x14ac:dyDescent="0.25">
      <c r="D100" s="8" t="s">
        <v>568</v>
      </c>
      <c r="E100" s="20">
        <v>204</v>
      </c>
      <c r="F100" s="20">
        <v>153</v>
      </c>
      <c r="G100" s="9">
        <v>0.75</v>
      </c>
      <c r="H100" s="20">
        <v>113</v>
      </c>
      <c r="I100" s="9">
        <v>0.73856209150326801</v>
      </c>
      <c r="J100" s="20">
        <v>0</v>
      </c>
      <c r="K100" s="9">
        <v>0</v>
      </c>
      <c r="L100" s="20">
        <v>15</v>
      </c>
      <c r="M100" s="9">
        <v>9.8039215686274508E-2</v>
      </c>
      <c r="N100" s="20">
        <v>26</v>
      </c>
      <c r="O100" s="9">
        <v>0.16993464052287582</v>
      </c>
      <c r="P100" s="20">
        <v>3</v>
      </c>
      <c r="Q100" s="9">
        <v>1.9607843137254902E-2</v>
      </c>
    </row>
    <row r="101" spans="4:17" x14ac:dyDescent="0.25">
      <c r="D101" s="8" t="s">
        <v>569</v>
      </c>
      <c r="E101" s="20">
        <v>184</v>
      </c>
      <c r="F101" s="20">
        <v>131</v>
      </c>
      <c r="G101" s="9">
        <v>0.71195652173913049</v>
      </c>
      <c r="H101" s="20">
        <v>86</v>
      </c>
      <c r="I101" s="9">
        <v>0.65648854961832059</v>
      </c>
      <c r="J101" s="20">
        <v>0</v>
      </c>
      <c r="K101" s="9">
        <v>0</v>
      </c>
      <c r="L101" s="20">
        <v>36</v>
      </c>
      <c r="M101" s="9">
        <v>0.27480916030534353</v>
      </c>
      <c r="N101" s="20">
        <v>3</v>
      </c>
      <c r="O101" s="9">
        <v>2.2900763358778626E-2</v>
      </c>
      <c r="P101" s="20">
        <v>10</v>
      </c>
      <c r="Q101" s="9">
        <v>7.6335877862595422E-2</v>
      </c>
    </row>
    <row r="102" spans="4:17" x14ac:dyDescent="0.25">
      <c r="D102" s="7" t="s">
        <v>555</v>
      </c>
      <c r="E102" s="20">
        <v>608</v>
      </c>
      <c r="F102" s="20">
        <v>467</v>
      </c>
      <c r="G102" s="9">
        <v>0.76809210526315785</v>
      </c>
      <c r="H102" s="20">
        <v>354</v>
      </c>
      <c r="I102" s="9">
        <v>0.75802997858672372</v>
      </c>
      <c r="J102" s="20">
        <v>0</v>
      </c>
      <c r="K102" s="9">
        <v>0</v>
      </c>
      <c r="L102" s="20">
        <v>43</v>
      </c>
      <c r="M102" s="9">
        <v>9.2077087794432549E-2</v>
      </c>
      <c r="N102" s="20">
        <v>49</v>
      </c>
      <c r="O102" s="9">
        <v>0.10492505353319058</v>
      </c>
      <c r="P102" s="20">
        <v>13</v>
      </c>
      <c r="Q102" s="9">
        <v>2.7837259100642397E-2</v>
      </c>
    </row>
    <row r="103" spans="4:17" x14ac:dyDescent="0.25">
      <c r="D103" s="8" t="s">
        <v>556</v>
      </c>
      <c r="E103" s="20">
        <v>152</v>
      </c>
      <c r="F103" s="20">
        <v>118</v>
      </c>
      <c r="G103" s="9">
        <v>0.77631578947368418</v>
      </c>
      <c r="H103" s="20">
        <v>94</v>
      </c>
      <c r="I103" s="9">
        <v>0.79661016949152541</v>
      </c>
      <c r="J103" s="20">
        <v>0</v>
      </c>
      <c r="K103" s="9">
        <v>0</v>
      </c>
      <c r="L103" s="20">
        <v>7</v>
      </c>
      <c r="M103" s="9">
        <v>5.9322033898305086E-2</v>
      </c>
      <c r="N103" s="20">
        <v>17</v>
      </c>
      <c r="O103" s="9">
        <v>0.1440677966101695</v>
      </c>
      <c r="P103" s="20">
        <v>7</v>
      </c>
      <c r="Q103" s="9">
        <v>5.9322033898305086E-2</v>
      </c>
    </row>
    <row r="104" spans="4:17" x14ac:dyDescent="0.25">
      <c r="D104" s="8" t="s">
        <v>572</v>
      </c>
      <c r="E104" s="20">
        <v>18</v>
      </c>
      <c r="F104" s="20">
        <v>10</v>
      </c>
      <c r="G104" s="9">
        <v>0.55555555555555558</v>
      </c>
      <c r="H104" s="20">
        <v>5</v>
      </c>
      <c r="I104" s="9">
        <v>0.5</v>
      </c>
      <c r="J104" s="20">
        <v>0</v>
      </c>
      <c r="K104" s="9">
        <v>0</v>
      </c>
      <c r="L104" s="20">
        <v>1</v>
      </c>
      <c r="M104" s="9">
        <v>0.1</v>
      </c>
      <c r="N104" s="20">
        <v>4</v>
      </c>
      <c r="O104" s="9">
        <v>0.4</v>
      </c>
      <c r="P104" s="20">
        <v>0</v>
      </c>
      <c r="Q104" s="9">
        <v>0</v>
      </c>
    </row>
    <row r="105" spans="4:17" x14ac:dyDescent="0.25">
      <c r="D105" s="8" t="s">
        <v>581</v>
      </c>
      <c r="E105" s="20">
        <v>227</v>
      </c>
      <c r="F105" s="20">
        <v>176</v>
      </c>
      <c r="G105" s="9">
        <v>0.77533039647577096</v>
      </c>
      <c r="H105" s="20">
        <v>135</v>
      </c>
      <c r="I105" s="9">
        <v>0.76704545454545459</v>
      </c>
      <c r="J105" s="20">
        <v>0</v>
      </c>
      <c r="K105" s="9">
        <v>0</v>
      </c>
      <c r="L105" s="20">
        <v>17</v>
      </c>
      <c r="M105" s="9">
        <v>9.6590909090909088E-2</v>
      </c>
      <c r="N105" s="20">
        <v>11</v>
      </c>
      <c r="O105" s="9">
        <v>6.25E-2</v>
      </c>
      <c r="P105" s="20">
        <v>2</v>
      </c>
      <c r="Q105" s="9">
        <v>1.1363636363636364E-2</v>
      </c>
    </row>
    <row r="106" spans="4:17" x14ac:dyDescent="0.25">
      <c r="D106" s="8" t="s">
        <v>582</v>
      </c>
      <c r="E106" s="20">
        <v>131</v>
      </c>
      <c r="F106" s="20">
        <v>100</v>
      </c>
      <c r="G106" s="9">
        <v>0.76335877862595425</v>
      </c>
      <c r="H106" s="20">
        <v>74</v>
      </c>
      <c r="I106" s="9">
        <v>0.74</v>
      </c>
      <c r="J106" s="20">
        <v>0</v>
      </c>
      <c r="K106" s="9">
        <v>0</v>
      </c>
      <c r="L106" s="20">
        <v>17</v>
      </c>
      <c r="M106" s="9">
        <v>0.17</v>
      </c>
      <c r="N106" s="20">
        <v>7</v>
      </c>
      <c r="O106" s="9">
        <v>7.0000000000000007E-2</v>
      </c>
      <c r="P106" s="20">
        <v>1</v>
      </c>
      <c r="Q106" s="9">
        <v>0.01</v>
      </c>
    </row>
    <row r="107" spans="4:17" x14ac:dyDescent="0.25">
      <c r="D107" s="8" t="s">
        <v>583</v>
      </c>
      <c r="E107" s="20">
        <v>80</v>
      </c>
      <c r="F107" s="20">
        <v>63</v>
      </c>
      <c r="G107" s="9">
        <v>0.78749999999999998</v>
      </c>
      <c r="H107" s="20">
        <v>46</v>
      </c>
      <c r="I107" s="9">
        <v>0.73015873015873012</v>
      </c>
      <c r="J107" s="20">
        <v>0</v>
      </c>
      <c r="K107" s="9">
        <v>0</v>
      </c>
      <c r="L107" s="20">
        <v>1</v>
      </c>
      <c r="M107" s="9">
        <v>1.5873015873015872E-2</v>
      </c>
      <c r="N107" s="20">
        <v>10</v>
      </c>
      <c r="O107" s="9">
        <v>0.15873015873015872</v>
      </c>
      <c r="P107" s="20">
        <v>3</v>
      </c>
      <c r="Q107" s="9">
        <v>4.7619047619047616E-2</v>
      </c>
    </row>
    <row r="108" spans="4:17" x14ac:dyDescent="0.25">
      <c r="D108" s="7" t="s">
        <v>450</v>
      </c>
      <c r="E108" s="20">
        <v>484</v>
      </c>
      <c r="F108" s="20">
        <v>390</v>
      </c>
      <c r="G108" s="9">
        <v>0.80578512396694213</v>
      </c>
      <c r="H108" s="20">
        <v>328</v>
      </c>
      <c r="I108" s="9">
        <v>0.84102564102564104</v>
      </c>
      <c r="J108" s="20">
        <v>0</v>
      </c>
      <c r="K108" s="9">
        <v>0</v>
      </c>
      <c r="L108" s="20">
        <v>34</v>
      </c>
      <c r="M108" s="9">
        <v>8.7179487179487175E-2</v>
      </c>
      <c r="N108" s="20">
        <v>43</v>
      </c>
      <c r="O108" s="9">
        <v>0.11025641025641025</v>
      </c>
      <c r="P108" s="20">
        <v>5</v>
      </c>
      <c r="Q108" s="9">
        <v>1.282051282051282E-2</v>
      </c>
    </row>
    <row r="109" spans="4:17" x14ac:dyDescent="0.25">
      <c r="D109" s="8" t="s">
        <v>538</v>
      </c>
      <c r="E109" s="20">
        <v>73</v>
      </c>
      <c r="F109" s="20">
        <v>58</v>
      </c>
      <c r="G109" s="9">
        <v>0.79452054794520544</v>
      </c>
      <c r="H109" s="20">
        <v>51</v>
      </c>
      <c r="I109" s="9">
        <v>0.87931034482758619</v>
      </c>
      <c r="J109" s="20">
        <v>0</v>
      </c>
      <c r="K109" s="9">
        <v>0</v>
      </c>
      <c r="L109" s="20">
        <v>7</v>
      </c>
      <c r="M109" s="9">
        <v>0.1206896551724138</v>
      </c>
      <c r="N109" s="20">
        <v>8</v>
      </c>
      <c r="O109" s="9">
        <v>0.13793103448275862</v>
      </c>
      <c r="P109" s="20">
        <v>0</v>
      </c>
      <c r="Q109" s="9">
        <v>0</v>
      </c>
    </row>
    <row r="110" spans="4:17" x14ac:dyDescent="0.25">
      <c r="D110" s="8" t="s">
        <v>451</v>
      </c>
      <c r="E110" s="20">
        <v>104</v>
      </c>
      <c r="F110" s="20">
        <v>80</v>
      </c>
      <c r="G110" s="9">
        <v>0.76923076923076927</v>
      </c>
      <c r="H110" s="20">
        <v>60</v>
      </c>
      <c r="I110" s="9">
        <v>0.75</v>
      </c>
      <c r="J110" s="20">
        <v>0</v>
      </c>
      <c r="K110" s="9">
        <v>0</v>
      </c>
      <c r="L110" s="20">
        <v>4</v>
      </c>
      <c r="M110" s="9">
        <v>0.05</v>
      </c>
      <c r="N110" s="20">
        <v>15</v>
      </c>
      <c r="O110" s="9">
        <v>0.1875</v>
      </c>
      <c r="P110" s="20">
        <v>1</v>
      </c>
      <c r="Q110" s="9">
        <v>1.2500000000000001E-2</v>
      </c>
    </row>
    <row r="111" spans="4:17" x14ac:dyDescent="0.25">
      <c r="D111" s="8" t="s">
        <v>570</v>
      </c>
      <c r="E111" s="20">
        <v>132</v>
      </c>
      <c r="F111" s="20">
        <v>112</v>
      </c>
      <c r="G111" s="9">
        <v>0.84848484848484851</v>
      </c>
      <c r="H111" s="20">
        <v>100</v>
      </c>
      <c r="I111" s="9">
        <v>0.8928571428571429</v>
      </c>
      <c r="J111" s="20">
        <v>0</v>
      </c>
      <c r="K111" s="9">
        <v>0</v>
      </c>
      <c r="L111" s="20">
        <v>8</v>
      </c>
      <c r="M111" s="9">
        <v>7.1428571428571425E-2</v>
      </c>
      <c r="N111" s="20">
        <v>9</v>
      </c>
      <c r="O111" s="9">
        <v>8.0357142857142863E-2</v>
      </c>
      <c r="P111" s="20">
        <v>0</v>
      </c>
      <c r="Q111" s="9">
        <v>0</v>
      </c>
    </row>
    <row r="112" spans="4:17" x14ac:dyDescent="0.25">
      <c r="D112" s="8" t="s">
        <v>573</v>
      </c>
      <c r="E112" s="20">
        <v>175</v>
      </c>
      <c r="F112" s="20">
        <v>140</v>
      </c>
      <c r="G112" s="9">
        <v>0.8</v>
      </c>
      <c r="H112" s="20">
        <v>117</v>
      </c>
      <c r="I112" s="9">
        <v>0.83571428571428574</v>
      </c>
      <c r="J112" s="20">
        <v>0</v>
      </c>
      <c r="K112" s="9">
        <v>0</v>
      </c>
      <c r="L112" s="20">
        <v>15</v>
      </c>
      <c r="M112" s="9">
        <v>0.10714285714285714</v>
      </c>
      <c r="N112" s="20">
        <v>11</v>
      </c>
      <c r="O112" s="9">
        <v>7.857142857142857E-2</v>
      </c>
      <c r="P112" s="20">
        <v>4</v>
      </c>
      <c r="Q112" s="9">
        <v>2.8571428571428571E-2</v>
      </c>
    </row>
    <row r="113" spans="4:17" x14ac:dyDescent="0.25">
      <c r="D113" s="6" t="s">
        <v>452</v>
      </c>
      <c r="E113" s="20">
        <v>4297</v>
      </c>
      <c r="F113" s="20">
        <v>3928</v>
      </c>
      <c r="G113" s="9">
        <v>0.91412613451245051</v>
      </c>
      <c r="H113" s="20">
        <v>3474</v>
      </c>
      <c r="I113" s="9">
        <v>0.88441955193482691</v>
      </c>
      <c r="J113" s="20">
        <v>1</v>
      </c>
      <c r="K113" s="9">
        <v>2.5458248472505089E-4</v>
      </c>
      <c r="L113" s="20">
        <v>98</v>
      </c>
      <c r="M113" s="9">
        <v>2.494908350305499E-2</v>
      </c>
      <c r="N113" s="20">
        <v>138</v>
      </c>
      <c r="O113" s="9">
        <v>3.5132382892057029E-2</v>
      </c>
      <c r="P113" s="20">
        <v>53</v>
      </c>
      <c r="Q113" s="9">
        <v>1.3492871690427699E-2</v>
      </c>
    </row>
    <row r="114" spans="4:17" x14ac:dyDescent="0.25">
      <c r="D114" s="7" t="s">
        <v>587</v>
      </c>
      <c r="E114" s="20">
        <v>630</v>
      </c>
      <c r="F114" s="20">
        <v>558</v>
      </c>
      <c r="G114" s="9">
        <v>0.88571428571428568</v>
      </c>
      <c r="H114" s="20">
        <v>472</v>
      </c>
      <c r="I114" s="9">
        <v>0.84587813620071683</v>
      </c>
      <c r="J114" s="20">
        <v>1</v>
      </c>
      <c r="K114" s="9">
        <v>1.7921146953405018E-3</v>
      </c>
      <c r="L114" s="20">
        <v>16</v>
      </c>
      <c r="M114" s="9">
        <v>2.8673835125448029E-2</v>
      </c>
      <c r="N114" s="20">
        <v>27</v>
      </c>
      <c r="O114" s="9">
        <v>4.8387096774193547E-2</v>
      </c>
      <c r="P114" s="20">
        <v>10</v>
      </c>
      <c r="Q114" s="9">
        <v>1.7921146953405017E-2</v>
      </c>
    </row>
    <row r="115" spans="4:17" x14ac:dyDescent="0.25">
      <c r="D115" s="8" t="s">
        <v>588</v>
      </c>
      <c r="E115" s="20">
        <v>50</v>
      </c>
      <c r="F115" s="20">
        <v>49</v>
      </c>
      <c r="G115" s="9">
        <v>0.98</v>
      </c>
      <c r="H115" s="20">
        <v>44</v>
      </c>
      <c r="I115" s="9">
        <v>0.89795918367346939</v>
      </c>
      <c r="J115" s="20">
        <v>0</v>
      </c>
      <c r="K115" s="9">
        <v>0</v>
      </c>
      <c r="L115" s="20">
        <v>0</v>
      </c>
      <c r="M115" s="9">
        <v>0</v>
      </c>
      <c r="N115" s="20">
        <v>1</v>
      </c>
      <c r="O115" s="9">
        <v>2.0408163265306121E-2</v>
      </c>
      <c r="P115" s="20">
        <v>0</v>
      </c>
      <c r="Q115" s="9">
        <v>0</v>
      </c>
    </row>
    <row r="116" spans="4:17" x14ac:dyDescent="0.25">
      <c r="D116" s="8" t="s">
        <v>589</v>
      </c>
      <c r="E116" s="20">
        <v>52</v>
      </c>
      <c r="F116" s="20">
        <v>42</v>
      </c>
      <c r="G116" s="9">
        <v>0.80769230769230771</v>
      </c>
      <c r="H116" s="20">
        <v>34</v>
      </c>
      <c r="I116" s="9">
        <v>0.80952380952380953</v>
      </c>
      <c r="J116" s="20">
        <v>0</v>
      </c>
      <c r="K116" s="9">
        <v>0</v>
      </c>
      <c r="L116" s="20">
        <v>0</v>
      </c>
      <c r="M116" s="9">
        <v>0</v>
      </c>
      <c r="N116" s="20">
        <v>0</v>
      </c>
      <c r="O116" s="9">
        <v>0</v>
      </c>
      <c r="P116" s="20">
        <v>5</v>
      </c>
      <c r="Q116" s="9">
        <v>0.11904761904761904</v>
      </c>
    </row>
    <row r="117" spans="4:17" x14ac:dyDescent="0.25">
      <c r="D117" s="8" t="s">
        <v>591</v>
      </c>
      <c r="E117" s="20">
        <v>119</v>
      </c>
      <c r="F117" s="20">
        <v>103</v>
      </c>
      <c r="G117" s="9">
        <v>0.86554621848739499</v>
      </c>
      <c r="H117" s="20">
        <v>83</v>
      </c>
      <c r="I117" s="9">
        <v>0.80582524271844658</v>
      </c>
      <c r="J117" s="20">
        <v>1</v>
      </c>
      <c r="K117" s="9">
        <v>9.7087378640776691E-3</v>
      </c>
      <c r="L117" s="20">
        <v>3</v>
      </c>
      <c r="M117" s="9">
        <v>2.9126213592233011E-2</v>
      </c>
      <c r="N117" s="20">
        <v>6</v>
      </c>
      <c r="O117" s="9">
        <v>5.8252427184466021E-2</v>
      </c>
      <c r="P117" s="20">
        <v>1</v>
      </c>
      <c r="Q117" s="9">
        <v>9.7087378640776691E-3</v>
      </c>
    </row>
    <row r="118" spans="4:17" x14ac:dyDescent="0.25">
      <c r="D118" s="8" t="s">
        <v>598</v>
      </c>
      <c r="E118" s="20">
        <v>53</v>
      </c>
      <c r="F118" s="20">
        <v>47</v>
      </c>
      <c r="G118" s="9">
        <v>0.8867924528301887</v>
      </c>
      <c r="H118" s="20">
        <v>43</v>
      </c>
      <c r="I118" s="9">
        <v>0.91489361702127658</v>
      </c>
      <c r="J118" s="20">
        <v>0</v>
      </c>
      <c r="K118" s="9">
        <v>0</v>
      </c>
      <c r="L118" s="20">
        <v>2</v>
      </c>
      <c r="M118" s="9">
        <v>4.2553191489361701E-2</v>
      </c>
      <c r="N118" s="20">
        <v>3</v>
      </c>
      <c r="O118" s="9">
        <v>6.3829787234042548E-2</v>
      </c>
      <c r="P118" s="20">
        <v>1</v>
      </c>
      <c r="Q118" s="9">
        <v>2.1276595744680851E-2</v>
      </c>
    </row>
    <row r="119" spans="4:17" x14ac:dyDescent="0.25">
      <c r="D119" s="8" t="s">
        <v>607</v>
      </c>
      <c r="E119" s="20">
        <v>58</v>
      </c>
      <c r="F119" s="20">
        <v>54</v>
      </c>
      <c r="G119" s="9">
        <v>0.93103448275862066</v>
      </c>
      <c r="H119" s="20">
        <v>42</v>
      </c>
      <c r="I119" s="9">
        <v>0.77777777777777779</v>
      </c>
      <c r="J119" s="20">
        <v>0</v>
      </c>
      <c r="K119" s="9">
        <v>0</v>
      </c>
      <c r="L119" s="20">
        <v>0</v>
      </c>
      <c r="M119" s="9">
        <v>0</v>
      </c>
      <c r="N119" s="20">
        <v>4</v>
      </c>
      <c r="O119" s="9">
        <v>7.407407407407407E-2</v>
      </c>
      <c r="P119" s="20">
        <v>0</v>
      </c>
      <c r="Q119" s="9">
        <v>0</v>
      </c>
    </row>
    <row r="120" spans="4:17" x14ac:dyDescent="0.25">
      <c r="D120" s="8" t="s">
        <v>608</v>
      </c>
      <c r="E120" s="20">
        <v>60</v>
      </c>
      <c r="F120" s="20">
        <v>52</v>
      </c>
      <c r="G120" s="9">
        <v>0.8666666666666667</v>
      </c>
      <c r="H120" s="20">
        <v>43</v>
      </c>
      <c r="I120" s="9">
        <v>0.82692307692307687</v>
      </c>
      <c r="J120" s="20">
        <v>0</v>
      </c>
      <c r="K120" s="9">
        <v>0</v>
      </c>
      <c r="L120" s="20">
        <v>3</v>
      </c>
      <c r="M120" s="9">
        <v>5.7692307692307696E-2</v>
      </c>
      <c r="N120" s="20">
        <v>2</v>
      </c>
      <c r="O120" s="9">
        <v>3.8461538461538464E-2</v>
      </c>
      <c r="P120" s="20">
        <v>0</v>
      </c>
      <c r="Q120" s="9">
        <v>0</v>
      </c>
    </row>
    <row r="121" spans="4:17" x14ac:dyDescent="0.25">
      <c r="D121" s="8" t="s">
        <v>610</v>
      </c>
      <c r="E121" s="20">
        <v>159</v>
      </c>
      <c r="F121" s="20">
        <v>139</v>
      </c>
      <c r="G121" s="9">
        <v>0.87421383647798745</v>
      </c>
      <c r="H121" s="20">
        <v>120</v>
      </c>
      <c r="I121" s="9">
        <v>0.86330935251798557</v>
      </c>
      <c r="J121" s="20">
        <v>0</v>
      </c>
      <c r="K121" s="9">
        <v>0</v>
      </c>
      <c r="L121" s="20">
        <v>7</v>
      </c>
      <c r="M121" s="9">
        <v>5.0359712230215826E-2</v>
      </c>
      <c r="N121" s="20">
        <v>9</v>
      </c>
      <c r="O121" s="9">
        <v>6.4748201438848921E-2</v>
      </c>
      <c r="P121" s="20">
        <v>2</v>
      </c>
      <c r="Q121" s="9">
        <v>1.4388489208633094E-2</v>
      </c>
    </row>
    <row r="122" spans="4:17" x14ac:dyDescent="0.25">
      <c r="D122" s="8" t="s">
        <v>613</v>
      </c>
      <c r="E122" s="20">
        <v>79</v>
      </c>
      <c r="F122" s="20">
        <v>72</v>
      </c>
      <c r="G122" s="9">
        <v>0.91139240506329111</v>
      </c>
      <c r="H122" s="20">
        <v>63</v>
      </c>
      <c r="I122" s="9">
        <v>0.875</v>
      </c>
      <c r="J122" s="20">
        <v>0</v>
      </c>
      <c r="K122" s="9">
        <v>0</v>
      </c>
      <c r="L122" s="20">
        <v>1</v>
      </c>
      <c r="M122" s="9">
        <v>1.3888888888888888E-2</v>
      </c>
      <c r="N122" s="20">
        <v>2</v>
      </c>
      <c r="O122" s="9">
        <v>2.7777777777777776E-2</v>
      </c>
      <c r="P122" s="20">
        <v>1</v>
      </c>
      <c r="Q122" s="9">
        <v>1.3888888888888888E-2</v>
      </c>
    </row>
    <row r="123" spans="4:17" x14ac:dyDescent="0.25">
      <c r="D123" s="7" t="s">
        <v>602</v>
      </c>
      <c r="E123" s="20">
        <v>670</v>
      </c>
      <c r="F123" s="20">
        <v>623</v>
      </c>
      <c r="G123" s="9">
        <v>0.92985074626865671</v>
      </c>
      <c r="H123" s="20">
        <v>554</v>
      </c>
      <c r="I123" s="9">
        <v>0.8892455858747994</v>
      </c>
      <c r="J123" s="20">
        <v>0</v>
      </c>
      <c r="K123" s="9">
        <v>0</v>
      </c>
      <c r="L123" s="20">
        <v>5</v>
      </c>
      <c r="M123" s="9">
        <v>8.0256821829855531E-3</v>
      </c>
      <c r="N123" s="20">
        <v>27</v>
      </c>
      <c r="O123" s="9">
        <v>4.3338683788121987E-2</v>
      </c>
      <c r="P123" s="20">
        <v>6</v>
      </c>
      <c r="Q123" s="9">
        <v>9.630818619582664E-3</v>
      </c>
    </row>
    <row r="124" spans="4:17" x14ac:dyDescent="0.25">
      <c r="D124" s="8" t="s">
        <v>603</v>
      </c>
      <c r="E124" s="20">
        <v>251</v>
      </c>
      <c r="F124" s="20">
        <v>232</v>
      </c>
      <c r="G124" s="9">
        <v>0.92430278884462147</v>
      </c>
      <c r="H124" s="20">
        <v>200</v>
      </c>
      <c r="I124" s="9">
        <v>0.86206896551724133</v>
      </c>
      <c r="J124" s="20">
        <v>0</v>
      </c>
      <c r="K124" s="9">
        <v>0</v>
      </c>
      <c r="L124" s="20">
        <v>3</v>
      </c>
      <c r="M124" s="9">
        <v>1.2931034482758621E-2</v>
      </c>
      <c r="N124" s="20">
        <v>11</v>
      </c>
      <c r="O124" s="9">
        <v>4.7413793103448273E-2</v>
      </c>
      <c r="P124" s="20">
        <v>2</v>
      </c>
      <c r="Q124" s="9">
        <v>8.6206896551724137E-3</v>
      </c>
    </row>
    <row r="125" spans="4:17" x14ac:dyDescent="0.25">
      <c r="D125" s="8" t="s">
        <v>614</v>
      </c>
      <c r="E125" s="20">
        <v>160</v>
      </c>
      <c r="F125" s="20">
        <v>148</v>
      </c>
      <c r="G125" s="9">
        <v>0.92500000000000004</v>
      </c>
      <c r="H125" s="20">
        <v>131</v>
      </c>
      <c r="I125" s="9">
        <v>0.88513513513513509</v>
      </c>
      <c r="J125" s="20">
        <v>0</v>
      </c>
      <c r="K125" s="9">
        <v>0</v>
      </c>
      <c r="L125" s="20">
        <v>1</v>
      </c>
      <c r="M125" s="9">
        <v>6.7567567567567571E-3</v>
      </c>
      <c r="N125" s="20">
        <v>7</v>
      </c>
      <c r="O125" s="9">
        <v>4.72972972972973E-2</v>
      </c>
      <c r="P125" s="20">
        <v>3</v>
      </c>
      <c r="Q125" s="9">
        <v>2.0270270270270271E-2</v>
      </c>
    </row>
    <row r="126" spans="4:17" x14ac:dyDescent="0.25">
      <c r="D126" s="8" t="s">
        <v>620</v>
      </c>
      <c r="E126" s="20">
        <v>259</v>
      </c>
      <c r="F126" s="20">
        <v>243</v>
      </c>
      <c r="G126" s="9">
        <v>0.93822393822393824</v>
      </c>
      <c r="H126" s="20">
        <v>223</v>
      </c>
      <c r="I126" s="9">
        <v>0.91769547325102885</v>
      </c>
      <c r="J126" s="20">
        <v>0</v>
      </c>
      <c r="K126" s="9">
        <v>0</v>
      </c>
      <c r="L126" s="20">
        <v>1</v>
      </c>
      <c r="M126" s="9">
        <v>4.11522633744856E-3</v>
      </c>
      <c r="N126" s="20">
        <v>9</v>
      </c>
      <c r="O126" s="9">
        <v>3.7037037037037035E-2</v>
      </c>
      <c r="P126" s="20">
        <v>1</v>
      </c>
      <c r="Q126" s="9">
        <v>4.11522633744856E-3</v>
      </c>
    </row>
    <row r="127" spans="4:17" x14ac:dyDescent="0.25">
      <c r="D127" s="7" t="s">
        <v>453</v>
      </c>
      <c r="E127" s="20">
        <v>1270</v>
      </c>
      <c r="F127" s="20">
        <v>1126</v>
      </c>
      <c r="G127" s="9">
        <v>0.88661417322834646</v>
      </c>
      <c r="H127" s="20">
        <v>972</v>
      </c>
      <c r="I127" s="9">
        <v>0.86323268206039072</v>
      </c>
      <c r="J127" s="20">
        <v>0</v>
      </c>
      <c r="K127" s="9">
        <v>0</v>
      </c>
      <c r="L127" s="20">
        <v>27</v>
      </c>
      <c r="M127" s="9">
        <v>2.3978685612788632E-2</v>
      </c>
      <c r="N127" s="20">
        <v>63</v>
      </c>
      <c r="O127" s="9">
        <v>5.5950266429840141E-2</v>
      </c>
      <c r="P127" s="20">
        <v>22</v>
      </c>
      <c r="Q127" s="9">
        <v>1.9538188277087035E-2</v>
      </c>
    </row>
    <row r="128" spans="4:17" x14ac:dyDescent="0.25">
      <c r="D128" s="8" t="s">
        <v>584</v>
      </c>
      <c r="E128" s="20">
        <v>45</v>
      </c>
      <c r="F128" s="20">
        <v>42</v>
      </c>
      <c r="G128" s="9">
        <v>0.93333333333333335</v>
      </c>
      <c r="H128" s="20">
        <v>32</v>
      </c>
      <c r="I128" s="9">
        <v>0.76190476190476186</v>
      </c>
      <c r="J128" s="20">
        <v>0</v>
      </c>
      <c r="K128" s="9">
        <v>0</v>
      </c>
      <c r="L128" s="20">
        <v>1</v>
      </c>
      <c r="M128" s="9">
        <v>2.3809523809523808E-2</v>
      </c>
      <c r="N128" s="20">
        <v>1</v>
      </c>
      <c r="O128" s="9">
        <v>2.3809523809523808E-2</v>
      </c>
      <c r="P128" s="20">
        <v>0</v>
      </c>
      <c r="Q128" s="9">
        <v>0</v>
      </c>
    </row>
    <row r="129" spans="4:17" x14ac:dyDescent="0.25">
      <c r="D129" s="8" t="s">
        <v>590</v>
      </c>
      <c r="E129" s="20">
        <v>116</v>
      </c>
      <c r="F129" s="20">
        <v>95</v>
      </c>
      <c r="G129" s="9">
        <v>0.81896551724137934</v>
      </c>
      <c r="H129" s="20">
        <v>78</v>
      </c>
      <c r="I129" s="9">
        <v>0.82105263157894737</v>
      </c>
      <c r="J129" s="20">
        <v>0</v>
      </c>
      <c r="K129" s="9">
        <v>0</v>
      </c>
      <c r="L129" s="20">
        <v>9</v>
      </c>
      <c r="M129" s="9">
        <v>9.4736842105263161E-2</v>
      </c>
      <c r="N129" s="20">
        <v>9</v>
      </c>
      <c r="O129" s="9">
        <v>9.4736842105263161E-2</v>
      </c>
      <c r="P129" s="20">
        <v>1</v>
      </c>
      <c r="Q129" s="9">
        <v>1.0526315789473684E-2</v>
      </c>
    </row>
    <row r="130" spans="4:17" x14ac:dyDescent="0.25">
      <c r="D130" s="8" t="s">
        <v>592</v>
      </c>
      <c r="E130" s="20">
        <v>44</v>
      </c>
      <c r="F130" s="20">
        <v>36</v>
      </c>
      <c r="G130" s="9">
        <v>0.81818181818181823</v>
      </c>
      <c r="H130" s="20">
        <v>27</v>
      </c>
      <c r="I130" s="9">
        <v>0.75</v>
      </c>
      <c r="J130" s="20">
        <v>0</v>
      </c>
      <c r="K130" s="9">
        <v>0</v>
      </c>
      <c r="L130" s="20">
        <v>2</v>
      </c>
      <c r="M130" s="9">
        <v>5.5555555555555552E-2</v>
      </c>
      <c r="N130" s="20">
        <v>1</v>
      </c>
      <c r="O130" s="9">
        <v>2.7777777777777776E-2</v>
      </c>
      <c r="P130" s="20">
        <v>3</v>
      </c>
      <c r="Q130" s="9">
        <v>8.3333333333333329E-2</v>
      </c>
    </row>
    <row r="131" spans="4:17" x14ac:dyDescent="0.25">
      <c r="D131" s="8" t="s">
        <v>454</v>
      </c>
      <c r="E131" s="20">
        <v>86</v>
      </c>
      <c r="F131" s="20">
        <v>75</v>
      </c>
      <c r="G131" s="9">
        <v>0.87209302325581395</v>
      </c>
      <c r="H131" s="20">
        <v>64</v>
      </c>
      <c r="I131" s="9">
        <v>0.85333333333333339</v>
      </c>
      <c r="J131" s="20">
        <v>0</v>
      </c>
      <c r="K131" s="9">
        <v>0</v>
      </c>
      <c r="L131" s="20">
        <v>2</v>
      </c>
      <c r="M131" s="9">
        <v>2.6666666666666668E-2</v>
      </c>
      <c r="N131" s="20">
        <v>5</v>
      </c>
      <c r="O131" s="9">
        <v>6.6666666666666666E-2</v>
      </c>
      <c r="P131" s="20">
        <v>0</v>
      </c>
      <c r="Q131" s="9">
        <v>0</v>
      </c>
    </row>
    <row r="132" spans="4:17" x14ac:dyDescent="0.25">
      <c r="D132" s="8" t="s">
        <v>594</v>
      </c>
      <c r="E132" s="20">
        <v>42</v>
      </c>
      <c r="F132" s="20">
        <v>40</v>
      </c>
      <c r="G132" s="9">
        <v>0.95238095238095233</v>
      </c>
      <c r="H132" s="20">
        <v>37</v>
      </c>
      <c r="I132" s="9">
        <v>0.92500000000000004</v>
      </c>
      <c r="J132" s="20">
        <v>0</v>
      </c>
      <c r="K132" s="9">
        <v>0</v>
      </c>
      <c r="L132" s="20">
        <v>0</v>
      </c>
      <c r="M132" s="9">
        <v>0</v>
      </c>
      <c r="N132" s="20">
        <v>1</v>
      </c>
      <c r="O132" s="9">
        <v>2.5000000000000001E-2</v>
      </c>
      <c r="P132" s="20">
        <v>0</v>
      </c>
      <c r="Q132" s="9">
        <v>0</v>
      </c>
    </row>
    <row r="133" spans="4:17" x14ac:dyDescent="0.25">
      <c r="D133" s="8" t="s">
        <v>597</v>
      </c>
      <c r="E133" s="20">
        <v>110</v>
      </c>
      <c r="F133" s="20">
        <v>97</v>
      </c>
      <c r="G133" s="9">
        <v>0.88181818181818183</v>
      </c>
      <c r="H133" s="20">
        <v>81</v>
      </c>
      <c r="I133" s="9">
        <v>0.83505154639175261</v>
      </c>
      <c r="J133" s="20">
        <v>0</v>
      </c>
      <c r="K133" s="9">
        <v>0</v>
      </c>
      <c r="L133" s="20">
        <v>4</v>
      </c>
      <c r="M133" s="9">
        <v>4.1237113402061855E-2</v>
      </c>
      <c r="N133" s="20">
        <v>5</v>
      </c>
      <c r="O133" s="9">
        <v>5.1546391752577317E-2</v>
      </c>
      <c r="P133" s="20">
        <v>1</v>
      </c>
      <c r="Q133" s="9">
        <v>1.0309278350515464E-2</v>
      </c>
    </row>
    <row r="134" spans="4:17" x14ac:dyDescent="0.25">
      <c r="D134" s="8" t="s">
        <v>599</v>
      </c>
      <c r="E134" s="20">
        <v>41</v>
      </c>
      <c r="F134" s="20">
        <v>34</v>
      </c>
      <c r="G134" s="9">
        <v>0.82926829268292679</v>
      </c>
      <c r="H134" s="20">
        <v>29</v>
      </c>
      <c r="I134" s="9">
        <v>0.8529411764705882</v>
      </c>
      <c r="J134" s="20">
        <v>0</v>
      </c>
      <c r="K134" s="9">
        <v>0</v>
      </c>
      <c r="L134" s="20">
        <v>1</v>
      </c>
      <c r="M134" s="9">
        <v>2.9411764705882353E-2</v>
      </c>
      <c r="N134" s="20">
        <v>2</v>
      </c>
      <c r="O134" s="9">
        <v>5.8823529411764705E-2</v>
      </c>
      <c r="P134" s="20">
        <v>4</v>
      </c>
      <c r="Q134" s="9">
        <v>0.11764705882352941</v>
      </c>
    </row>
    <row r="135" spans="4:17" x14ac:dyDescent="0.25">
      <c r="D135" s="8" t="s">
        <v>457</v>
      </c>
      <c r="E135" s="20">
        <v>108</v>
      </c>
      <c r="F135" s="20">
        <v>88</v>
      </c>
      <c r="G135" s="9">
        <v>0.81481481481481477</v>
      </c>
      <c r="H135" s="20">
        <v>81</v>
      </c>
      <c r="I135" s="9">
        <v>0.92045454545454541</v>
      </c>
      <c r="J135" s="20">
        <v>0</v>
      </c>
      <c r="K135" s="9">
        <v>0</v>
      </c>
      <c r="L135" s="20">
        <v>6</v>
      </c>
      <c r="M135" s="9">
        <v>6.8181818181818177E-2</v>
      </c>
      <c r="N135" s="20">
        <v>7</v>
      </c>
      <c r="O135" s="9">
        <v>7.9545454545454544E-2</v>
      </c>
      <c r="P135" s="20">
        <v>3</v>
      </c>
      <c r="Q135" s="9">
        <v>3.4090909090909088E-2</v>
      </c>
    </row>
    <row r="136" spans="4:17" x14ac:dyDescent="0.25">
      <c r="D136" s="8" t="s">
        <v>600</v>
      </c>
      <c r="E136" s="20">
        <v>186</v>
      </c>
      <c r="F136" s="20">
        <v>168</v>
      </c>
      <c r="G136" s="9">
        <v>0.90322580645161288</v>
      </c>
      <c r="H136" s="20">
        <v>146</v>
      </c>
      <c r="I136" s="9">
        <v>0.86904761904761907</v>
      </c>
      <c r="J136" s="20">
        <v>0</v>
      </c>
      <c r="K136" s="9">
        <v>0</v>
      </c>
      <c r="L136" s="20">
        <v>0</v>
      </c>
      <c r="M136" s="9">
        <v>0</v>
      </c>
      <c r="N136" s="20">
        <v>13</v>
      </c>
      <c r="O136" s="9">
        <v>7.7380952380952384E-2</v>
      </c>
      <c r="P136" s="20">
        <v>2</v>
      </c>
      <c r="Q136" s="9">
        <v>1.1904761904761904E-2</v>
      </c>
    </row>
    <row r="137" spans="4:17" x14ac:dyDescent="0.25">
      <c r="D137" s="8" t="s">
        <v>604</v>
      </c>
      <c r="E137" s="20">
        <v>44</v>
      </c>
      <c r="F137" s="20">
        <v>42</v>
      </c>
      <c r="G137" s="9">
        <v>0.95454545454545459</v>
      </c>
      <c r="H137" s="20">
        <v>38</v>
      </c>
      <c r="I137" s="9">
        <v>0.90476190476190477</v>
      </c>
      <c r="J137" s="20">
        <v>0</v>
      </c>
      <c r="K137" s="9">
        <v>0</v>
      </c>
      <c r="L137" s="20">
        <v>0</v>
      </c>
      <c r="M137" s="9">
        <v>0</v>
      </c>
      <c r="N137" s="20">
        <v>2</v>
      </c>
      <c r="O137" s="9">
        <v>4.7619047619047616E-2</v>
      </c>
      <c r="P137" s="20">
        <v>0</v>
      </c>
      <c r="Q137" s="9">
        <v>0</v>
      </c>
    </row>
    <row r="138" spans="4:17" x14ac:dyDescent="0.25">
      <c r="D138" s="8" t="s">
        <v>605</v>
      </c>
      <c r="E138" s="20">
        <v>145</v>
      </c>
      <c r="F138" s="20">
        <v>130</v>
      </c>
      <c r="G138" s="9">
        <v>0.89655172413793105</v>
      </c>
      <c r="H138" s="20">
        <v>116</v>
      </c>
      <c r="I138" s="9">
        <v>0.89230769230769236</v>
      </c>
      <c r="J138" s="20">
        <v>0</v>
      </c>
      <c r="K138" s="9">
        <v>0</v>
      </c>
      <c r="L138" s="20">
        <v>0</v>
      </c>
      <c r="M138" s="9">
        <v>0</v>
      </c>
      <c r="N138" s="20">
        <v>4</v>
      </c>
      <c r="O138" s="9">
        <v>3.0769230769230771E-2</v>
      </c>
      <c r="P138" s="20">
        <v>6</v>
      </c>
      <c r="Q138" s="9">
        <v>4.6153846153846156E-2</v>
      </c>
    </row>
    <row r="139" spans="4:17" x14ac:dyDescent="0.25">
      <c r="D139" s="8" t="s">
        <v>458</v>
      </c>
      <c r="E139" s="20">
        <v>44</v>
      </c>
      <c r="F139" s="20">
        <v>38</v>
      </c>
      <c r="G139" s="9">
        <v>0.86363636363636365</v>
      </c>
      <c r="H139" s="20">
        <v>32</v>
      </c>
      <c r="I139" s="9">
        <v>0.84210526315789469</v>
      </c>
      <c r="J139" s="20">
        <v>0</v>
      </c>
      <c r="K139" s="9">
        <v>0</v>
      </c>
      <c r="L139" s="20">
        <v>0</v>
      </c>
      <c r="M139" s="9">
        <v>0</v>
      </c>
      <c r="N139" s="20">
        <v>3</v>
      </c>
      <c r="O139" s="9">
        <v>7.8947368421052627E-2</v>
      </c>
      <c r="P139" s="20">
        <v>1</v>
      </c>
      <c r="Q139" s="9">
        <v>2.6315789473684209E-2</v>
      </c>
    </row>
    <row r="140" spans="4:17" x14ac:dyDescent="0.25">
      <c r="D140" s="8" t="s">
        <v>612</v>
      </c>
      <c r="E140" s="20">
        <v>207</v>
      </c>
      <c r="F140" s="20">
        <v>196</v>
      </c>
      <c r="G140" s="9">
        <v>0.9468599033816425</v>
      </c>
      <c r="H140" s="20">
        <v>173</v>
      </c>
      <c r="I140" s="9">
        <v>0.88265306122448983</v>
      </c>
      <c r="J140" s="20">
        <v>0</v>
      </c>
      <c r="K140" s="9">
        <v>0</v>
      </c>
      <c r="L140" s="20">
        <v>2</v>
      </c>
      <c r="M140" s="9">
        <v>1.020408163265306E-2</v>
      </c>
      <c r="N140" s="20">
        <v>6</v>
      </c>
      <c r="O140" s="9">
        <v>3.0612244897959183E-2</v>
      </c>
      <c r="P140" s="20">
        <v>0</v>
      </c>
      <c r="Q140" s="9">
        <v>0</v>
      </c>
    </row>
    <row r="141" spans="4:17" x14ac:dyDescent="0.25">
      <c r="D141" s="8" t="s">
        <v>615</v>
      </c>
      <c r="E141" s="20">
        <v>52</v>
      </c>
      <c r="F141" s="20">
        <v>45</v>
      </c>
      <c r="G141" s="9">
        <v>0.86538461538461542</v>
      </c>
      <c r="H141" s="20">
        <v>38</v>
      </c>
      <c r="I141" s="9">
        <v>0.84444444444444444</v>
      </c>
      <c r="J141" s="20">
        <v>0</v>
      </c>
      <c r="K141" s="9">
        <v>0</v>
      </c>
      <c r="L141" s="20">
        <v>0</v>
      </c>
      <c r="M141" s="9">
        <v>0</v>
      </c>
      <c r="N141" s="20">
        <v>4</v>
      </c>
      <c r="O141" s="9">
        <v>8.8888888888888892E-2</v>
      </c>
      <c r="P141" s="20">
        <v>1</v>
      </c>
      <c r="Q141" s="9">
        <v>2.2222222222222223E-2</v>
      </c>
    </row>
    <row r="142" spans="4:17" x14ac:dyDescent="0.25">
      <c r="D142" s="7" t="s">
        <v>455</v>
      </c>
      <c r="E142" s="20">
        <v>1727</v>
      </c>
      <c r="F142" s="20">
        <v>1621</v>
      </c>
      <c r="G142" s="9">
        <v>0.9386218876664737</v>
      </c>
      <c r="H142" s="20">
        <v>1476</v>
      </c>
      <c r="I142" s="9">
        <v>0.91054904380012336</v>
      </c>
      <c r="J142" s="20">
        <v>0</v>
      </c>
      <c r="K142" s="9">
        <v>0</v>
      </c>
      <c r="L142" s="20">
        <v>50</v>
      </c>
      <c r="M142" s="9">
        <v>3.0845157310302282E-2</v>
      </c>
      <c r="N142" s="20">
        <v>21</v>
      </c>
      <c r="O142" s="9">
        <v>1.2954966070326958E-2</v>
      </c>
      <c r="P142" s="20">
        <v>15</v>
      </c>
      <c r="Q142" s="9">
        <v>9.2535471930906849E-3</v>
      </c>
    </row>
    <row r="143" spans="4:17" x14ac:dyDescent="0.25">
      <c r="D143" s="8" t="s">
        <v>585</v>
      </c>
      <c r="E143" s="20">
        <v>95</v>
      </c>
      <c r="F143" s="20">
        <v>90</v>
      </c>
      <c r="G143" s="9">
        <v>0.94736842105263153</v>
      </c>
      <c r="H143" s="20">
        <v>83</v>
      </c>
      <c r="I143" s="9">
        <v>0.92222222222222228</v>
      </c>
      <c r="J143" s="20">
        <v>0</v>
      </c>
      <c r="K143" s="9">
        <v>0</v>
      </c>
      <c r="L143" s="20">
        <v>3</v>
      </c>
      <c r="M143" s="9">
        <v>3.3333333333333333E-2</v>
      </c>
      <c r="N143" s="20">
        <v>0</v>
      </c>
      <c r="O143" s="9">
        <v>0</v>
      </c>
      <c r="P143" s="20">
        <v>0</v>
      </c>
      <c r="Q143" s="9">
        <v>0</v>
      </c>
    </row>
    <row r="144" spans="4:17" x14ac:dyDescent="0.25">
      <c r="D144" s="8" t="s">
        <v>586</v>
      </c>
      <c r="E144" s="20">
        <v>82</v>
      </c>
      <c r="F144" s="20">
        <v>74</v>
      </c>
      <c r="G144" s="9">
        <v>0.90243902439024393</v>
      </c>
      <c r="H144" s="20">
        <v>64</v>
      </c>
      <c r="I144" s="9">
        <v>0.86486486486486491</v>
      </c>
      <c r="J144" s="20">
        <v>0</v>
      </c>
      <c r="K144" s="9">
        <v>0</v>
      </c>
      <c r="L144" s="20">
        <v>3</v>
      </c>
      <c r="M144" s="9">
        <v>4.0540540540540543E-2</v>
      </c>
      <c r="N144" s="20">
        <v>3</v>
      </c>
      <c r="O144" s="9">
        <v>4.0540540540540543E-2</v>
      </c>
      <c r="P144" s="20">
        <v>1</v>
      </c>
      <c r="Q144" s="9">
        <v>1.3513513513513514E-2</v>
      </c>
    </row>
    <row r="145" spans="4:17" x14ac:dyDescent="0.25">
      <c r="D145" s="8" t="s">
        <v>593</v>
      </c>
      <c r="E145" s="20">
        <v>212</v>
      </c>
      <c r="F145" s="20">
        <v>205</v>
      </c>
      <c r="G145" s="9">
        <v>0.96698113207547165</v>
      </c>
      <c r="H145" s="20">
        <v>195</v>
      </c>
      <c r="I145" s="9">
        <v>0.95121951219512191</v>
      </c>
      <c r="J145" s="20">
        <v>0</v>
      </c>
      <c r="K145" s="9">
        <v>0</v>
      </c>
      <c r="L145" s="20">
        <v>1</v>
      </c>
      <c r="M145" s="9">
        <v>4.8780487804878049E-3</v>
      </c>
      <c r="N145" s="20">
        <v>2</v>
      </c>
      <c r="O145" s="9">
        <v>9.7560975609756097E-3</v>
      </c>
      <c r="P145" s="20">
        <v>3</v>
      </c>
      <c r="Q145" s="9">
        <v>1.4634146341463415E-2</v>
      </c>
    </row>
    <row r="146" spans="4:17" x14ac:dyDescent="0.25">
      <c r="D146" s="8" t="s">
        <v>595</v>
      </c>
      <c r="E146" s="20">
        <v>116</v>
      </c>
      <c r="F146" s="20">
        <v>112</v>
      </c>
      <c r="G146" s="9">
        <v>0.96551724137931039</v>
      </c>
      <c r="H146" s="20">
        <v>108</v>
      </c>
      <c r="I146" s="9">
        <v>0.9642857142857143</v>
      </c>
      <c r="J146" s="20">
        <v>0</v>
      </c>
      <c r="K146" s="9">
        <v>0</v>
      </c>
      <c r="L146" s="20">
        <v>1</v>
      </c>
      <c r="M146" s="9">
        <v>8.9285714285714281E-3</v>
      </c>
      <c r="N146" s="20">
        <v>1</v>
      </c>
      <c r="O146" s="9">
        <v>8.9285714285714281E-3</v>
      </c>
      <c r="P146" s="20">
        <v>1</v>
      </c>
      <c r="Q146" s="9">
        <v>8.9285714285714281E-3</v>
      </c>
    </row>
    <row r="147" spans="4:17" x14ac:dyDescent="0.25">
      <c r="D147" s="8" t="s">
        <v>596</v>
      </c>
      <c r="E147" s="20">
        <v>47</v>
      </c>
      <c r="F147" s="20">
        <v>45</v>
      </c>
      <c r="G147" s="9">
        <v>0.95744680851063835</v>
      </c>
      <c r="H147" s="20">
        <v>41</v>
      </c>
      <c r="I147" s="9">
        <v>0.91111111111111109</v>
      </c>
      <c r="J147" s="20">
        <v>0</v>
      </c>
      <c r="K147" s="9">
        <v>0</v>
      </c>
      <c r="L147" s="20">
        <v>0</v>
      </c>
      <c r="M147" s="9">
        <v>0</v>
      </c>
      <c r="N147" s="20">
        <v>0</v>
      </c>
      <c r="O147" s="9">
        <v>0</v>
      </c>
      <c r="P147" s="20">
        <v>1</v>
      </c>
      <c r="Q147" s="9">
        <v>2.2222222222222223E-2</v>
      </c>
    </row>
    <row r="148" spans="4:17" x14ac:dyDescent="0.25">
      <c r="D148" s="8" t="s">
        <v>456</v>
      </c>
      <c r="E148" s="20">
        <v>133</v>
      </c>
      <c r="F148" s="20">
        <v>124</v>
      </c>
      <c r="G148" s="9">
        <v>0.93233082706766912</v>
      </c>
      <c r="H148" s="20">
        <v>113</v>
      </c>
      <c r="I148" s="9">
        <v>0.91129032258064513</v>
      </c>
      <c r="J148" s="20">
        <v>0</v>
      </c>
      <c r="K148" s="9">
        <v>0</v>
      </c>
      <c r="L148" s="20">
        <v>2</v>
      </c>
      <c r="M148" s="9">
        <v>1.6129032258064516E-2</v>
      </c>
      <c r="N148" s="20">
        <v>1</v>
      </c>
      <c r="O148" s="9">
        <v>8.0645161290322578E-3</v>
      </c>
      <c r="P148" s="20">
        <v>3</v>
      </c>
      <c r="Q148" s="9">
        <v>2.4193548387096774E-2</v>
      </c>
    </row>
    <row r="149" spans="4:17" x14ac:dyDescent="0.25">
      <c r="D149" s="8" t="s">
        <v>601</v>
      </c>
      <c r="E149" s="20">
        <v>312</v>
      </c>
      <c r="F149" s="20">
        <v>291</v>
      </c>
      <c r="G149" s="9">
        <v>0.93269230769230771</v>
      </c>
      <c r="H149" s="20">
        <v>259</v>
      </c>
      <c r="I149" s="9">
        <v>0.89003436426116833</v>
      </c>
      <c r="J149" s="20">
        <v>0</v>
      </c>
      <c r="K149" s="9">
        <v>0</v>
      </c>
      <c r="L149" s="20">
        <v>13</v>
      </c>
      <c r="M149" s="9">
        <v>4.4673539518900345E-2</v>
      </c>
      <c r="N149" s="20">
        <v>5</v>
      </c>
      <c r="O149" s="9">
        <v>1.7182130584192441E-2</v>
      </c>
      <c r="P149" s="20">
        <v>0</v>
      </c>
      <c r="Q149" s="9">
        <v>0</v>
      </c>
    </row>
    <row r="150" spans="4:17" x14ac:dyDescent="0.25">
      <c r="D150" s="8" t="s">
        <v>606</v>
      </c>
      <c r="E150" s="20">
        <v>46</v>
      </c>
      <c r="F150" s="20">
        <v>39</v>
      </c>
      <c r="G150" s="9">
        <v>0.84782608695652173</v>
      </c>
      <c r="H150" s="20">
        <v>32</v>
      </c>
      <c r="I150" s="9">
        <v>0.82051282051282048</v>
      </c>
      <c r="J150" s="20">
        <v>0</v>
      </c>
      <c r="K150" s="9">
        <v>0</v>
      </c>
      <c r="L150" s="20">
        <v>5</v>
      </c>
      <c r="M150" s="9">
        <v>0.12820512820512819</v>
      </c>
      <c r="N150" s="20">
        <v>2</v>
      </c>
      <c r="O150" s="9">
        <v>5.128205128205128E-2</v>
      </c>
      <c r="P150" s="20">
        <v>0</v>
      </c>
      <c r="Q150" s="9">
        <v>0</v>
      </c>
    </row>
    <row r="151" spans="4:17" x14ac:dyDescent="0.25">
      <c r="D151" s="8" t="s">
        <v>609</v>
      </c>
      <c r="E151" s="20">
        <v>59</v>
      </c>
      <c r="F151" s="20">
        <v>54</v>
      </c>
      <c r="G151" s="9">
        <v>0.9152542372881356</v>
      </c>
      <c r="H151" s="20">
        <v>48</v>
      </c>
      <c r="I151" s="9">
        <v>0.88888888888888884</v>
      </c>
      <c r="J151" s="20">
        <v>0</v>
      </c>
      <c r="K151" s="9">
        <v>0</v>
      </c>
      <c r="L151" s="20">
        <v>2</v>
      </c>
      <c r="M151" s="9">
        <v>3.7037037037037035E-2</v>
      </c>
      <c r="N151" s="20">
        <v>1</v>
      </c>
      <c r="O151" s="9">
        <v>1.8518518518518517E-2</v>
      </c>
      <c r="P151" s="20">
        <v>1</v>
      </c>
      <c r="Q151" s="9">
        <v>1.8518518518518517E-2</v>
      </c>
    </row>
    <row r="152" spans="4:17" x14ac:dyDescent="0.25">
      <c r="D152" s="8" t="s">
        <v>611</v>
      </c>
      <c r="E152" s="20">
        <v>85</v>
      </c>
      <c r="F152" s="20">
        <v>79</v>
      </c>
      <c r="G152" s="9">
        <v>0.92941176470588238</v>
      </c>
      <c r="H152" s="20">
        <v>72</v>
      </c>
      <c r="I152" s="9">
        <v>0.91139240506329111</v>
      </c>
      <c r="J152" s="20">
        <v>0</v>
      </c>
      <c r="K152" s="9">
        <v>0</v>
      </c>
      <c r="L152" s="20">
        <v>4</v>
      </c>
      <c r="M152" s="9">
        <v>5.0632911392405063E-2</v>
      </c>
      <c r="N152" s="20">
        <v>0</v>
      </c>
      <c r="O152" s="9">
        <v>0</v>
      </c>
      <c r="P152" s="20">
        <v>1</v>
      </c>
      <c r="Q152" s="9">
        <v>1.2658227848101266E-2</v>
      </c>
    </row>
    <row r="153" spans="4:17" x14ac:dyDescent="0.25">
      <c r="D153" s="8" t="s">
        <v>616</v>
      </c>
      <c r="E153" s="20">
        <v>183</v>
      </c>
      <c r="F153" s="20">
        <v>169</v>
      </c>
      <c r="G153" s="9">
        <v>0.92349726775956287</v>
      </c>
      <c r="H153" s="20">
        <v>150</v>
      </c>
      <c r="I153" s="9">
        <v>0.8875739644970414</v>
      </c>
      <c r="J153" s="20">
        <v>0</v>
      </c>
      <c r="K153" s="9">
        <v>0</v>
      </c>
      <c r="L153" s="20">
        <v>5</v>
      </c>
      <c r="M153" s="9">
        <v>2.9585798816568046E-2</v>
      </c>
      <c r="N153" s="20">
        <v>4</v>
      </c>
      <c r="O153" s="9">
        <v>2.3668639053254437E-2</v>
      </c>
      <c r="P153" s="20">
        <v>2</v>
      </c>
      <c r="Q153" s="9">
        <v>1.1834319526627219E-2</v>
      </c>
    </row>
    <row r="154" spans="4:17" x14ac:dyDescent="0.25">
      <c r="D154" s="8" t="s">
        <v>617</v>
      </c>
      <c r="E154" s="20">
        <v>72</v>
      </c>
      <c r="F154" s="20">
        <v>65</v>
      </c>
      <c r="G154" s="9">
        <v>0.90277777777777779</v>
      </c>
      <c r="H154" s="20">
        <v>62</v>
      </c>
      <c r="I154" s="9">
        <v>0.9538461538461539</v>
      </c>
      <c r="J154" s="20">
        <v>0</v>
      </c>
      <c r="K154" s="9">
        <v>0</v>
      </c>
      <c r="L154" s="20">
        <v>3</v>
      </c>
      <c r="M154" s="9">
        <v>4.6153846153846156E-2</v>
      </c>
      <c r="N154" s="20">
        <v>1</v>
      </c>
      <c r="O154" s="9">
        <v>1.5384615384615385E-2</v>
      </c>
      <c r="P154" s="20">
        <v>1</v>
      </c>
      <c r="Q154" s="9">
        <v>1.5384615384615385E-2</v>
      </c>
    </row>
    <row r="155" spans="4:17" x14ac:dyDescent="0.25">
      <c r="D155" s="8" t="s">
        <v>618</v>
      </c>
      <c r="E155" s="20">
        <v>85</v>
      </c>
      <c r="F155" s="20">
        <v>83</v>
      </c>
      <c r="G155" s="9">
        <v>0.97647058823529409</v>
      </c>
      <c r="H155" s="20">
        <v>76</v>
      </c>
      <c r="I155" s="9">
        <v>0.91566265060240959</v>
      </c>
      <c r="J155" s="20">
        <v>0</v>
      </c>
      <c r="K155" s="9">
        <v>0</v>
      </c>
      <c r="L155" s="20">
        <v>1</v>
      </c>
      <c r="M155" s="9">
        <v>1.2048192771084338E-2</v>
      </c>
      <c r="N155" s="20">
        <v>0</v>
      </c>
      <c r="O155" s="9">
        <v>0</v>
      </c>
      <c r="P155" s="20">
        <v>1</v>
      </c>
      <c r="Q155" s="9">
        <v>1.2048192771084338E-2</v>
      </c>
    </row>
    <row r="156" spans="4:17" x14ac:dyDescent="0.25">
      <c r="D156" s="8" t="s">
        <v>619</v>
      </c>
      <c r="E156" s="20">
        <v>59</v>
      </c>
      <c r="F156" s="20">
        <v>58</v>
      </c>
      <c r="G156" s="9">
        <v>0.98305084745762716</v>
      </c>
      <c r="H156" s="20">
        <v>56</v>
      </c>
      <c r="I156" s="9">
        <v>0.96551724137931039</v>
      </c>
      <c r="J156" s="20">
        <v>0</v>
      </c>
      <c r="K156" s="9">
        <v>0</v>
      </c>
      <c r="L156" s="20">
        <v>1</v>
      </c>
      <c r="M156" s="9">
        <v>1.7241379310344827E-2</v>
      </c>
      <c r="N156" s="20">
        <v>0</v>
      </c>
      <c r="O156" s="9">
        <v>0</v>
      </c>
      <c r="P156" s="20">
        <v>0</v>
      </c>
      <c r="Q156" s="9">
        <v>0</v>
      </c>
    </row>
    <row r="157" spans="4:17" x14ac:dyDescent="0.25">
      <c r="D157" s="8" t="s">
        <v>621</v>
      </c>
      <c r="E157" s="20">
        <v>141</v>
      </c>
      <c r="F157" s="20">
        <v>133</v>
      </c>
      <c r="G157" s="9">
        <v>0.94326241134751776</v>
      </c>
      <c r="H157" s="20">
        <v>117</v>
      </c>
      <c r="I157" s="9">
        <v>0.87969924812030076</v>
      </c>
      <c r="J157" s="20">
        <v>0</v>
      </c>
      <c r="K157" s="9">
        <v>0</v>
      </c>
      <c r="L157" s="20">
        <v>6</v>
      </c>
      <c r="M157" s="9">
        <v>4.5112781954887216E-2</v>
      </c>
      <c r="N157" s="20">
        <v>1</v>
      </c>
      <c r="O157" s="9">
        <v>7.5187969924812026E-3</v>
      </c>
      <c r="P157" s="20">
        <v>0</v>
      </c>
      <c r="Q157" s="9">
        <v>0</v>
      </c>
    </row>
    <row r="158" spans="4:17" x14ac:dyDescent="0.25">
      <c r="D158" s="6" t="s">
        <v>405</v>
      </c>
      <c r="E158" s="20">
        <v>5086</v>
      </c>
      <c r="F158" s="20">
        <v>4112</v>
      </c>
      <c r="G158" s="9">
        <v>0.80849390483680694</v>
      </c>
      <c r="H158" s="20">
        <v>3127</v>
      </c>
      <c r="I158" s="9">
        <v>0.76045719844357973</v>
      </c>
      <c r="J158" s="20">
        <v>0</v>
      </c>
      <c r="K158" s="9">
        <v>0</v>
      </c>
      <c r="L158" s="20">
        <v>274</v>
      </c>
      <c r="M158" s="9">
        <v>6.6634241245136186E-2</v>
      </c>
      <c r="N158" s="20">
        <v>435</v>
      </c>
      <c r="O158" s="9">
        <v>0.10578793774319066</v>
      </c>
      <c r="P158" s="20">
        <v>83</v>
      </c>
      <c r="Q158" s="9">
        <v>2.0184824902723737E-2</v>
      </c>
    </row>
    <row r="159" spans="4:17" x14ac:dyDescent="0.25">
      <c r="D159" s="7" t="s">
        <v>406</v>
      </c>
      <c r="E159" s="20">
        <v>1014</v>
      </c>
      <c r="F159" s="20">
        <v>847</v>
      </c>
      <c r="G159" s="9">
        <v>0.83530571992110458</v>
      </c>
      <c r="H159" s="20">
        <v>626</v>
      </c>
      <c r="I159" s="9">
        <v>0.7390791027154664</v>
      </c>
      <c r="J159" s="20">
        <v>0</v>
      </c>
      <c r="K159" s="9">
        <v>0</v>
      </c>
      <c r="L159" s="20">
        <v>37</v>
      </c>
      <c r="M159" s="9">
        <v>4.3683589138134596E-2</v>
      </c>
      <c r="N159" s="20">
        <v>81</v>
      </c>
      <c r="O159" s="9">
        <v>9.5631641086186547E-2</v>
      </c>
      <c r="P159" s="20">
        <v>10</v>
      </c>
      <c r="Q159" s="9">
        <v>1.1806375442739079E-2</v>
      </c>
    </row>
    <row r="160" spans="4:17" x14ac:dyDescent="0.25">
      <c r="D160" s="8" t="s">
        <v>407</v>
      </c>
      <c r="E160" s="20">
        <v>110</v>
      </c>
      <c r="F160" s="20">
        <v>93</v>
      </c>
      <c r="G160" s="9">
        <v>0.84545454545454546</v>
      </c>
      <c r="H160" s="20">
        <v>70</v>
      </c>
      <c r="I160" s="9">
        <v>0.75268817204301075</v>
      </c>
      <c r="J160" s="20">
        <v>0</v>
      </c>
      <c r="K160" s="9">
        <v>0</v>
      </c>
      <c r="L160" s="20">
        <v>1</v>
      </c>
      <c r="M160" s="9">
        <v>1.0752688172043012E-2</v>
      </c>
      <c r="N160" s="20">
        <v>10</v>
      </c>
      <c r="O160" s="9">
        <v>0.10752688172043011</v>
      </c>
      <c r="P160" s="20">
        <v>2</v>
      </c>
      <c r="Q160" s="9">
        <v>2.1505376344086023E-2</v>
      </c>
    </row>
    <row r="161" spans="4:17" x14ac:dyDescent="0.25">
      <c r="D161" s="8" t="s">
        <v>408</v>
      </c>
      <c r="E161" s="20">
        <v>99</v>
      </c>
      <c r="F161" s="20">
        <v>78</v>
      </c>
      <c r="G161" s="9">
        <v>0.78787878787878785</v>
      </c>
      <c r="H161" s="20">
        <v>56</v>
      </c>
      <c r="I161" s="9">
        <v>0.71794871794871795</v>
      </c>
      <c r="J161" s="20">
        <v>0</v>
      </c>
      <c r="K161" s="9">
        <v>0</v>
      </c>
      <c r="L161" s="20">
        <v>0</v>
      </c>
      <c r="M161" s="9">
        <v>0</v>
      </c>
      <c r="N161" s="20">
        <v>11</v>
      </c>
      <c r="O161" s="9">
        <v>0.14102564102564102</v>
      </c>
      <c r="P161" s="20">
        <v>3</v>
      </c>
      <c r="Q161" s="9">
        <v>3.8461538461538464E-2</v>
      </c>
    </row>
    <row r="162" spans="4:17" x14ac:dyDescent="0.25">
      <c r="D162" s="8" t="s">
        <v>409</v>
      </c>
      <c r="E162" s="20">
        <v>157</v>
      </c>
      <c r="F162" s="20">
        <v>128</v>
      </c>
      <c r="G162" s="9">
        <v>0.8152866242038217</v>
      </c>
      <c r="H162" s="20">
        <v>98</v>
      </c>
      <c r="I162" s="9">
        <v>0.765625</v>
      </c>
      <c r="J162" s="20">
        <v>0</v>
      </c>
      <c r="K162" s="9">
        <v>0</v>
      </c>
      <c r="L162" s="20">
        <v>7</v>
      </c>
      <c r="M162" s="9">
        <v>5.46875E-2</v>
      </c>
      <c r="N162" s="20">
        <v>12</v>
      </c>
      <c r="O162" s="9">
        <v>9.375E-2</v>
      </c>
      <c r="P162" s="20">
        <v>0</v>
      </c>
      <c r="Q162" s="9">
        <v>0</v>
      </c>
    </row>
    <row r="163" spans="4:17" x14ac:dyDescent="0.25">
      <c r="D163" s="8" t="s">
        <v>410</v>
      </c>
      <c r="E163" s="20">
        <v>397</v>
      </c>
      <c r="F163" s="20">
        <v>339</v>
      </c>
      <c r="G163" s="9">
        <v>0.853904282115869</v>
      </c>
      <c r="H163" s="20">
        <v>242</v>
      </c>
      <c r="I163" s="9">
        <v>0.71386430678466073</v>
      </c>
      <c r="J163" s="20">
        <v>0</v>
      </c>
      <c r="K163" s="9">
        <v>0</v>
      </c>
      <c r="L163" s="20">
        <v>21</v>
      </c>
      <c r="M163" s="9">
        <v>6.1946902654867256E-2</v>
      </c>
      <c r="N163" s="20">
        <v>26</v>
      </c>
      <c r="O163" s="9">
        <v>7.6696165191740412E-2</v>
      </c>
      <c r="P163" s="20">
        <v>1</v>
      </c>
      <c r="Q163" s="9">
        <v>2.9498525073746312E-3</v>
      </c>
    </row>
    <row r="164" spans="4:17" x14ac:dyDescent="0.25">
      <c r="D164" s="8" t="s">
        <v>411</v>
      </c>
      <c r="E164" s="20">
        <v>99</v>
      </c>
      <c r="F164" s="20">
        <v>82</v>
      </c>
      <c r="G164" s="9">
        <v>0.82828282828282829</v>
      </c>
      <c r="H164" s="20">
        <v>68</v>
      </c>
      <c r="I164" s="9">
        <v>0.82926829268292679</v>
      </c>
      <c r="J164" s="20">
        <v>0</v>
      </c>
      <c r="K164" s="9">
        <v>0</v>
      </c>
      <c r="L164" s="20">
        <v>4</v>
      </c>
      <c r="M164" s="9">
        <v>4.878048780487805E-2</v>
      </c>
      <c r="N164" s="20">
        <v>10</v>
      </c>
      <c r="O164" s="9">
        <v>0.12195121951219512</v>
      </c>
      <c r="P164" s="20">
        <v>1</v>
      </c>
      <c r="Q164" s="9">
        <v>1.2195121951219513E-2</v>
      </c>
    </row>
    <row r="165" spans="4:17" x14ac:dyDescent="0.25">
      <c r="D165" s="8" t="s">
        <v>412</v>
      </c>
      <c r="E165" s="20">
        <v>96</v>
      </c>
      <c r="F165" s="20">
        <v>79</v>
      </c>
      <c r="G165" s="9">
        <v>0.82291666666666663</v>
      </c>
      <c r="H165" s="20">
        <v>58</v>
      </c>
      <c r="I165" s="9">
        <v>0.73417721518987344</v>
      </c>
      <c r="J165" s="20">
        <v>0</v>
      </c>
      <c r="K165" s="9">
        <v>0</v>
      </c>
      <c r="L165" s="20">
        <v>1</v>
      </c>
      <c r="M165" s="9">
        <v>1.2658227848101266E-2</v>
      </c>
      <c r="N165" s="20">
        <v>9</v>
      </c>
      <c r="O165" s="9">
        <v>0.11392405063291139</v>
      </c>
      <c r="P165" s="20">
        <v>3</v>
      </c>
      <c r="Q165" s="9">
        <v>3.7974683544303799E-2</v>
      </c>
    </row>
    <row r="166" spans="4:17" x14ac:dyDescent="0.25">
      <c r="D166" s="8" t="s">
        <v>648</v>
      </c>
      <c r="E166" s="20">
        <v>56</v>
      </c>
      <c r="F166" s="20">
        <v>48</v>
      </c>
      <c r="G166" s="9">
        <v>0.8571428571428571</v>
      </c>
      <c r="H166" s="20">
        <v>34</v>
      </c>
      <c r="I166" s="9">
        <v>0.70833333333333337</v>
      </c>
      <c r="J166" s="20">
        <v>0</v>
      </c>
      <c r="K166" s="9">
        <v>0</v>
      </c>
      <c r="L166" s="20">
        <v>3</v>
      </c>
      <c r="M166" s="9">
        <v>6.25E-2</v>
      </c>
      <c r="N166" s="20">
        <v>3</v>
      </c>
      <c r="O166" s="9">
        <v>6.25E-2</v>
      </c>
      <c r="P166" s="20">
        <v>0</v>
      </c>
      <c r="Q166" s="9">
        <v>0</v>
      </c>
    </row>
    <row r="167" spans="4:17" x14ac:dyDescent="0.25">
      <c r="D167" s="7" t="s">
        <v>463</v>
      </c>
      <c r="E167" s="20">
        <v>524</v>
      </c>
      <c r="F167" s="20">
        <v>414</v>
      </c>
      <c r="G167" s="9">
        <v>0.79007633587786263</v>
      </c>
      <c r="H167" s="20">
        <v>314</v>
      </c>
      <c r="I167" s="9">
        <v>0.75845410628019327</v>
      </c>
      <c r="J167" s="20">
        <v>0</v>
      </c>
      <c r="K167" s="9">
        <v>0</v>
      </c>
      <c r="L167" s="20">
        <v>20</v>
      </c>
      <c r="M167" s="9">
        <v>4.8309178743961352E-2</v>
      </c>
      <c r="N167" s="20">
        <v>68</v>
      </c>
      <c r="O167" s="9">
        <v>0.16425120772946861</v>
      </c>
      <c r="P167" s="20">
        <v>10</v>
      </c>
      <c r="Q167" s="9">
        <v>2.4154589371980676E-2</v>
      </c>
    </row>
    <row r="168" spans="4:17" x14ac:dyDescent="0.25">
      <c r="D168" s="8" t="s">
        <v>642</v>
      </c>
      <c r="E168" s="20">
        <v>134</v>
      </c>
      <c r="F168" s="20">
        <v>99</v>
      </c>
      <c r="G168" s="9">
        <v>0.73880597014925375</v>
      </c>
      <c r="H168" s="20">
        <v>73</v>
      </c>
      <c r="I168" s="9">
        <v>0.73737373737373735</v>
      </c>
      <c r="J168" s="20">
        <v>0</v>
      </c>
      <c r="K168" s="9">
        <v>0</v>
      </c>
      <c r="L168" s="20">
        <v>7</v>
      </c>
      <c r="M168" s="9">
        <v>7.0707070707070704E-2</v>
      </c>
      <c r="N168" s="20">
        <v>21</v>
      </c>
      <c r="O168" s="9">
        <v>0.21212121212121213</v>
      </c>
      <c r="P168" s="20">
        <v>2</v>
      </c>
      <c r="Q168" s="9">
        <v>2.0202020202020204E-2</v>
      </c>
    </row>
    <row r="169" spans="4:17" x14ac:dyDescent="0.25">
      <c r="D169" s="8" t="s">
        <v>473</v>
      </c>
      <c r="E169" s="20">
        <v>222</v>
      </c>
      <c r="F169" s="20">
        <v>178</v>
      </c>
      <c r="G169" s="9">
        <v>0.80180180180180183</v>
      </c>
      <c r="H169" s="20">
        <v>135</v>
      </c>
      <c r="I169" s="9">
        <v>0.7584269662921348</v>
      </c>
      <c r="J169" s="20">
        <v>0</v>
      </c>
      <c r="K169" s="9">
        <v>0</v>
      </c>
      <c r="L169" s="20">
        <v>8</v>
      </c>
      <c r="M169" s="9">
        <v>4.49438202247191E-2</v>
      </c>
      <c r="N169" s="20">
        <v>29</v>
      </c>
      <c r="O169" s="9">
        <v>0.16292134831460675</v>
      </c>
      <c r="P169" s="20">
        <v>3</v>
      </c>
      <c r="Q169" s="9">
        <v>1.6853932584269662E-2</v>
      </c>
    </row>
    <row r="170" spans="4:17" x14ac:dyDescent="0.25">
      <c r="D170" s="8" t="s">
        <v>464</v>
      </c>
      <c r="E170" s="20">
        <v>168</v>
      </c>
      <c r="F170" s="20">
        <v>137</v>
      </c>
      <c r="G170" s="9">
        <v>0.81547619047619047</v>
      </c>
      <c r="H170" s="20">
        <v>106</v>
      </c>
      <c r="I170" s="9">
        <v>0.77372262773722633</v>
      </c>
      <c r="J170" s="20">
        <v>0</v>
      </c>
      <c r="K170" s="9">
        <v>0</v>
      </c>
      <c r="L170" s="20">
        <v>5</v>
      </c>
      <c r="M170" s="9">
        <v>3.6496350364963501E-2</v>
      </c>
      <c r="N170" s="20">
        <v>18</v>
      </c>
      <c r="O170" s="9">
        <v>0.13138686131386862</v>
      </c>
      <c r="P170" s="20">
        <v>5</v>
      </c>
      <c r="Q170" s="9">
        <v>3.6496350364963501E-2</v>
      </c>
    </row>
    <row r="171" spans="4:17" x14ac:dyDescent="0.25">
      <c r="D171" s="7" t="s">
        <v>467</v>
      </c>
      <c r="E171" s="20">
        <v>486</v>
      </c>
      <c r="F171" s="20">
        <v>370</v>
      </c>
      <c r="G171" s="9">
        <v>0.76131687242798352</v>
      </c>
      <c r="H171" s="20">
        <v>281</v>
      </c>
      <c r="I171" s="9">
        <v>0.75945945945945947</v>
      </c>
      <c r="J171" s="20">
        <v>0</v>
      </c>
      <c r="K171" s="9">
        <v>0</v>
      </c>
      <c r="L171" s="20">
        <v>32</v>
      </c>
      <c r="M171" s="9">
        <v>8.6486486486486491E-2</v>
      </c>
      <c r="N171" s="20">
        <v>45</v>
      </c>
      <c r="O171" s="9">
        <v>0.12162162162162163</v>
      </c>
      <c r="P171" s="20">
        <v>13</v>
      </c>
      <c r="Q171" s="9">
        <v>3.5135135135135137E-2</v>
      </c>
    </row>
    <row r="172" spans="4:17" x14ac:dyDescent="0.25">
      <c r="D172" s="8" t="s">
        <v>623</v>
      </c>
      <c r="E172" s="20">
        <v>81</v>
      </c>
      <c r="F172" s="20">
        <v>60</v>
      </c>
      <c r="G172" s="9">
        <v>0.7407407407407407</v>
      </c>
      <c r="H172" s="20">
        <v>40</v>
      </c>
      <c r="I172" s="9">
        <v>0.66666666666666663</v>
      </c>
      <c r="J172" s="20">
        <v>0</v>
      </c>
      <c r="K172" s="9">
        <v>0</v>
      </c>
      <c r="L172" s="20">
        <v>0</v>
      </c>
      <c r="M172" s="9">
        <v>0</v>
      </c>
      <c r="N172" s="20">
        <v>13</v>
      </c>
      <c r="O172" s="9">
        <v>0.21666666666666667</v>
      </c>
      <c r="P172" s="20">
        <v>4</v>
      </c>
      <c r="Q172" s="9">
        <v>6.6666666666666666E-2</v>
      </c>
    </row>
    <row r="173" spans="4:17" x14ac:dyDescent="0.25">
      <c r="D173" s="8" t="s">
        <v>625</v>
      </c>
      <c r="E173" s="20">
        <v>159</v>
      </c>
      <c r="F173" s="20">
        <v>109</v>
      </c>
      <c r="G173" s="9">
        <v>0.68553459119496851</v>
      </c>
      <c r="H173" s="20">
        <v>84</v>
      </c>
      <c r="I173" s="9">
        <v>0.77064220183486243</v>
      </c>
      <c r="J173" s="20">
        <v>0</v>
      </c>
      <c r="K173" s="9">
        <v>0</v>
      </c>
      <c r="L173" s="20">
        <v>13</v>
      </c>
      <c r="M173" s="9">
        <v>0.11926605504587157</v>
      </c>
      <c r="N173" s="20">
        <v>19</v>
      </c>
      <c r="O173" s="9">
        <v>0.1743119266055046</v>
      </c>
      <c r="P173" s="20">
        <v>6</v>
      </c>
      <c r="Q173" s="9">
        <v>5.5045871559633031E-2</v>
      </c>
    </row>
    <row r="174" spans="4:17" x14ac:dyDescent="0.25">
      <c r="D174" s="8" t="s">
        <v>636</v>
      </c>
      <c r="E174" s="20">
        <v>157</v>
      </c>
      <c r="F174" s="20">
        <v>127</v>
      </c>
      <c r="G174" s="9">
        <v>0.80891719745222934</v>
      </c>
      <c r="H174" s="20">
        <v>104</v>
      </c>
      <c r="I174" s="9">
        <v>0.81889763779527558</v>
      </c>
      <c r="J174" s="20">
        <v>0</v>
      </c>
      <c r="K174" s="9">
        <v>0</v>
      </c>
      <c r="L174" s="20">
        <v>17</v>
      </c>
      <c r="M174" s="9">
        <v>0.13385826771653545</v>
      </c>
      <c r="N174" s="20">
        <v>7</v>
      </c>
      <c r="O174" s="9">
        <v>5.5118110236220472E-2</v>
      </c>
      <c r="P174" s="20">
        <v>1</v>
      </c>
      <c r="Q174" s="9">
        <v>7.874015748031496E-3</v>
      </c>
    </row>
    <row r="175" spans="4:17" x14ac:dyDescent="0.25">
      <c r="D175" s="8" t="s">
        <v>468</v>
      </c>
      <c r="E175" s="20">
        <v>89</v>
      </c>
      <c r="F175" s="20">
        <v>74</v>
      </c>
      <c r="G175" s="9">
        <v>0.8314606741573034</v>
      </c>
      <c r="H175" s="20">
        <v>53</v>
      </c>
      <c r="I175" s="9">
        <v>0.71621621621621623</v>
      </c>
      <c r="J175" s="20">
        <v>0</v>
      </c>
      <c r="K175" s="9">
        <v>0</v>
      </c>
      <c r="L175" s="20">
        <v>2</v>
      </c>
      <c r="M175" s="9">
        <v>2.7027027027027029E-2</v>
      </c>
      <c r="N175" s="20">
        <v>6</v>
      </c>
      <c r="O175" s="9">
        <v>8.1081081081081086E-2</v>
      </c>
      <c r="P175" s="20">
        <v>2</v>
      </c>
      <c r="Q175" s="9">
        <v>2.7027027027027029E-2</v>
      </c>
    </row>
    <row r="176" spans="4:17" x14ac:dyDescent="0.25">
      <c r="D176" s="7" t="s">
        <v>470</v>
      </c>
      <c r="E176" s="20">
        <v>312</v>
      </c>
      <c r="F176" s="20">
        <v>265</v>
      </c>
      <c r="G176" s="9">
        <v>0.84935897435897434</v>
      </c>
      <c r="H176" s="20">
        <v>210</v>
      </c>
      <c r="I176" s="9">
        <v>0.79245283018867929</v>
      </c>
      <c r="J176" s="20">
        <v>0</v>
      </c>
      <c r="K176" s="9">
        <v>0</v>
      </c>
      <c r="L176" s="20">
        <v>13</v>
      </c>
      <c r="M176" s="9">
        <v>4.9056603773584909E-2</v>
      </c>
      <c r="N176" s="20">
        <v>16</v>
      </c>
      <c r="O176" s="9">
        <v>6.0377358490566038E-2</v>
      </c>
      <c r="P176" s="20">
        <v>11</v>
      </c>
      <c r="Q176" s="9">
        <v>4.1509433962264149E-2</v>
      </c>
    </row>
    <row r="177" spans="4:17" x14ac:dyDescent="0.25">
      <c r="D177" s="8" t="s">
        <v>624</v>
      </c>
      <c r="E177" s="20">
        <v>42</v>
      </c>
      <c r="F177" s="20">
        <v>37</v>
      </c>
      <c r="G177" s="9">
        <v>0.88095238095238093</v>
      </c>
      <c r="H177" s="20">
        <v>31</v>
      </c>
      <c r="I177" s="9">
        <v>0.83783783783783783</v>
      </c>
      <c r="J177" s="20">
        <v>0</v>
      </c>
      <c r="K177" s="9">
        <v>0</v>
      </c>
      <c r="L177" s="20">
        <v>2</v>
      </c>
      <c r="M177" s="9">
        <v>5.4054054054054057E-2</v>
      </c>
      <c r="N177" s="20">
        <v>1</v>
      </c>
      <c r="O177" s="9">
        <v>2.7027027027027029E-2</v>
      </c>
      <c r="P177" s="20">
        <v>1</v>
      </c>
      <c r="Q177" s="9">
        <v>2.7027027027027029E-2</v>
      </c>
    </row>
    <row r="178" spans="4:17" x14ac:dyDescent="0.25">
      <c r="D178" s="8" t="s">
        <v>629</v>
      </c>
      <c r="E178" s="20">
        <v>8</v>
      </c>
      <c r="F178" s="20">
        <v>6</v>
      </c>
      <c r="G178" s="9">
        <v>0.75</v>
      </c>
      <c r="H178" s="20">
        <v>5</v>
      </c>
      <c r="I178" s="9">
        <v>0.83333333333333337</v>
      </c>
      <c r="J178" s="20">
        <v>0</v>
      </c>
      <c r="K178" s="9">
        <v>0</v>
      </c>
      <c r="L178" s="20">
        <v>0</v>
      </c>
      <c r="M178" s="9">
        <v>0</v>
      </c>
      <c r="N178" s="20">
        <v>1</v>
      </c>
      <c r="O178" s="9">
        <v>0.16666666666666666</v>
      </c>
      <c r="P178" s="20">
        <v>1</v>
      </c>
      <c r="Q178" s="9">
        <v>0.16666666666666666</v>
      </c>
    </row>
    <row r="179" spans="4:17" x14ac:dyDescent="0.25">
      <c r="D179" s="8" t="s">
        <v>641</v>
      </c>
      <c r="E179" s="20">
        <v>56</v>
      </c>
      <c r="F179" s="20">
        <v>47</v>
      </c>
      <c r="G179" s="9">
        <v>0.8392857142857143</v>
      </c>
      <c r="H179" s="20">
        <v>38</v>
      </c>
      <c r="I179" s="9">
        <v>0.80851063829787229</v>
      </c>
      <c r="J179" s="20">
        <v>0</v>
      </c>
      <c r="K179" s="9">
        <v>0</v>
      </c>
      <c r="L179" s="20">
        <v>6</v>
      </c>
      <c r="M179" s="9">
        <v>0.1276595744680851</v>
      </c>
      <c r="N179" s="20">
        <v>0</v>
      </c>
      <c r="O179" s="9">
        <v>0</v>
      </c>
      <c r="P179" s="20">
        <v>2</v>
      </c>
      <c r="Q179" s="9">
        <v>4.2553191489361701E-2</v>
      </c>
    </row>
    <row r="180" spans="4:17" x14ac:dyDescent="0.25">
      <c r="D180" s="8" t="s">
        <v>643</v>
      </c>
      <c r="E180" s="20">
        <v>137</v>
      </c>
      <c r="F180" s="20">
        <v>116</v>
      </c>
      <c r="G180" s="9">
        <v>0.84671532846715325</v>
      </c>
      <c r="H180" s="20">
        <v>87</v>
      </c>
      <c r="I180" s="9">
        <v>0.75</v>
      </c>
      <c r="J180" s="20">
        <v>0</v>
      </c>
      <c r="K180" s="9">
        <v>0</v>
      </c>
      <c r="L180" s="20">
        <v>3</v>
      </c>
      <c r="M180" s="9">
        <v>2.5862068965517241E-2</v>
      </c>
      <c r="N180" s="20">
        <v>11</v>
      </c>
      <c r="O180" s="9">
        <v>9.4827586206896547E-2</v>
      </c>
      <c r="P180" s="20">
        <v>4</v>
      </c>
      <c r="Q180" s="9">
        <v>3.4482758620689655E-2</v>
      </c>
    </row>
    <row r="181" spans="4:17" x14ac:dyDescent="0.25">
      <c r="D181" s="8" t="s">
        <v>471</v>
      </c>
      <c r="E181" s="20">
        <v>37</v>
      </c>
      <c r="F181" s="20">
        <v>30</v>
      </c>
      <c r="G181" s="9">
        <v>0.81081081081081086</v>
      </c>
      <c r="H181" s="20">
        <v>24</v>
      </c>
      <c r="I181" s="9">
        <v>0.8</v>
      </c>
      <c r="J181" s="20">
        <v>0</v>
      </c>
      <c r="K181" s="9">
        <v>0</v>
      </c>
      <c r="L181" s="20">
        <v>1</v>
      </c>
      <c r="M181" s="9">
        <v>3.3333333333333333E-2</v>
      </c>
      <c r="N181" s="20">
        <v>3</v>
      </c>
      <c r="O181" s="9">
        <v>0.1</v>
      </c>
      <c r="P181" s="20">
        <v>1</v>
      </c>
      <c r="Q181" s="9">
        <v>3.3333333333333333E-2</v>
      </c>
    </row>
    <row r="182" spans="4:17" x14ac:dyDescent="0.25">
      <c r="D182" s="8" t="s">
        <v>474</v>
      </c>
      <c r="E182" s="20">
        <v>32</v>
      </c>
      <c r="F182" s="20">
        <v>29</v>
      </c>
      <c r="G182" s="9">
        <v>0.90625</v>
      </c>
      <c r="H182" s="20">
        <v>25</v>
      </c>
      <c r="I182" s="9">
        <v>0.86206896551724133</v>
      </c>
      <c r="J182" s="20">
        <v>0</v>
      </c>
      <c r="K182" s="9">
        <v>0</v>
      </c>
      <c r="L182" s="20">
        <v>1</v>
      </c>
      <c r="M182" s="9">
        <v>3.4482758620689655E-2</v>
      </c>
      <c r="N182" s="20">
        <v>0</v>
      </c>
      <c r="O182" s="9">
        <v>0</v>
      </c>
      <c r="P182" s="20">
        <v>2</v>
      </c>
      <c r="Q182" s="9">
        <v>6.8965517241379309E-2</v>
      </c>
    </row>
    <row r="183" spans="4:17" x14ac:dyDescent="0.25">
      <c r="D183" s="7" t="s">
        <v>461</v>
      </c>
      <c r="E183" s="20">
        <v>438</v>
      </c>
      <c r="F183" s="20">
        <v>364</v>
      </c>
      <c r="G183" s="9">
        <v>0.83105022831050224</v>
      </c>
      <c r="H183" s="20">
        <v>273</v>
      </c>
      <c r="I183" s="9">
        <v>0.75</v>
      </c>
      <c r="J183" s="20">
        <v>0</v>
      </c>
      <c r="K183" s="9">
        <v>0</v>
      </c>
      <c r="L183" s="20">
        <v>11</v>
      </c>
      <c r="M183" s="9">
        <v>3.021978021978022E-2</v>
      </c>
      <c r="N183" s="20">
        <v>38</v>
      </c>
      <c r="O183" s="9">
        <v>0.1043956043956044</v>
      </c>
      <c r="P183" s="20">
        <v>12</v>
      </c>
      <c r="Q183" s="9">
        <v>3.2967032967032968E-2</v>
      </c>
    </row>
    <row r="184" spans="4:17" x14ac:dyDescent="0.25">
      <c r="D184" s="8" t="s">
        <v>462</v>
      </c>
      <c r="E184" s="20">
        <v>32</v>
      </c>
      <c r="F184" s="20">
        <v>24</v>
      </c>
      <c r="G184" s="9">
        <v>0.75</v>
      </c>
      <c r="H184" s="20">
        <v>17</v>
      </c>
      <c r="I184" s="9">
        <v>0.70833333333333337</v>
      </c>
      <c r="J184" s="20">
        <v>0</v>
      </c>
      <c r="K184" s="9">
        <v>0</v>
      </c>
      <c r="L184" s="20">
        <v>0</v>
      </c>
      <c r="M184" s="9">
        <v>0</v>
      </c>
      <c r="N184" s="20">
        <v>6</v>
      </c>
      <c r="O184" s="9">
        <v>0.25</v>
      </c>
      <c r="P184" s="20">
        <v>1</v>
      </c>
      <c r="Q184" s="9">
        <v>4.1666666666666664E-2</v>
      </c>
    </row>
    <row r="185" spans="4:17" x14ac:dyDescent="0.25">
      <c r="D185" s="8" t="s">
        <v>633</v>
      </c>
      <c r="E185" s="20">
        <v>31</v>
      </c>
      <c r="F185" s="20">
        <v>27</v>
      </c>
      <c r="G185" s="9">
        <v>0.87096774193548387</v>
      </c>
      <c r="H185" s="20">
        <v>17</v>
      </c>
      <c r="I185" s="9">
        <v>0.62962962962962965</v>
      </c>
      <c r="J185" s="20">
        <v>0</v>
      </c>
      <c r="K185" s="9">
        <v>0</v>
      </c>
      <c r="L185" s="20">
        <v>1</v>
      </c>
      <c r="M185" s="9">
        <v>3.7037037037037035E-2</v>
      </c>
      <c r="N185" s="20">
        <v>2</v>
      </c>
      <c r="O185" s="9">
        <v>7.407407407407407E-2</v>
      </c>
      <c r="P185" s="20">
        <v>0</v>
      </c>
      <c r="Q185" s="9">
        <v>0</v>
      </c>
    </row>
    <row r="186" spans="4:17" x14ac:dyDescent="0.25">
      <c r="D186" s="8" t="s">
        <v>638</v>
      </c>
      <c r="E186" s="20">
        <v>67</v>
      </c>
      <c r="F186" s="20">
        <v>58</v>
      </c>
      <c r="G186" s="9">
        <v>0.86567164179104472</v>
      </c>
      <c r="H186" s="20">
        <v>49</v>
      </c>
      <c r="I186" s="9">
        <v>0.84482758620689657</v>
      </c>
      <c r="J186" s="20">
        <v>0</v>
      </c>
      <c r="K186" s="9">
        <v>0</v>
      </c>
      <c r="L186" s="20">
        <v>4</v>
      </c>
      <c r="M186" s="9">
        <v>6.8965517241379309E-2</v>
      </c>
      <c r="N186" s="20">
        <v>4</v>
      </c>
      <c r="O186" s="9">
        <v>6.8965517241379309E-2</v>
      </c>
      <c r="P186" s="20">
        <v>0</v>
      </c>
      <c r="Q186" s="9">
        <v>0</v>
      </c>
    </row>
    <row r="187" spans="4:17" x14ac:dyDescent="0.25">
      <c r="D187" s="8" t="s">
        <v>644</v>
      </c>
      <c r="E187" s="20">
        <v>121</v>
      </c>
      <c r="F187" s="20">
        <v>100</v>
      </c>
      <c r="G187" s="9">
        <v>0.82644628099173556</v>
      </c>
      <c r="H187" s="20">
        <v>71</v>
      </c>
      <c r="I187" s="9">
        <v>0.71</v>
      </c>
      <c r="J187" s="20">
        <v>0</v>
      </c>
      <c r="K187" s="9">
        <v>0</v>
      </c>
      <c r="L187" s="20">
        <v>2</v>
      </c>
      <c r="M187" s="9">
        <v>0.02</v>
      </c>
      <c r="N187" s="20">
        <v>8</v>
      </c>
      <c r="O187" s="9">
        <v>0.08</v>
      </c>
      <c r="P187" s="20">
        <v>4</v>
      </c>
      <c r="Q187" s="9">
        <v>0.04</v>
      </c>
    </row>
    <row r="188" spans="4:17" x14ac:dyDescent="0.25">
      <c r="D188" s="8" t="s">
        <v>649</v>
      </c>
      <c r="E188" s="20">
        <v>23</v>
      </c>
      <c r="F188" s="20">
        <v>17</v>
      </c>
      <c r="G188" s="9">
        <v>0.73913043478260865</v>
      </c>
      <c r="H188" s="20">
        <v>11</v>
      </c>
      <c r="I188" s="9">
        <v>0.6470588235294118</v>
      </c>
      <c r="J188" s="20">
        <v>0</v>
      </c>
      <c r="K188" s="9">
        <v>0</v>
      </c>
      <c r="L188" s="20">
        <v>0</v>
      </c>
      <c r="M188" s="9">
        <v>0</v>
      </c>
      <c r="N188" s="20">
        <v>6</v>
      </c>
      <c r="O188" s="9">
        <v>0.35294117647058826</v>
      </c>
      <c r="P188" s="20">
        <v>0</v>
      </c>
      <c r="Q188" s="9">
        <v>0</v>
      </c>
    </row>
    <row r="189" spans="4:17" x14ac:dyDescent="0.25">
      <c r="D189" s="8" t="s">
        <v>652</v>
      </c>
      <c r="E189" s="20">
        <v>164</v>
      </c>
      <c r="F189" s="20">
        <v>138</v>
      </c>
      <c r="G189" s="9">
        <v>0.84146341463414631</v>
      </c>
      <c r="H189" s="20">
        <v>108</v>
      </c>
      <c r="I189" s="9">
        <v>0.78260869565217395</v>
      </c>
      <c r="J189" s="20">
        <v>0</v>
      </c>
      <c r="K189" s="9">
        <v>0</v>
      </c>
      <c r="L189" s="20">
        <v>4</v>
      </c>
      <c r="M189" s="9">
        <v>2.8985507246376812E-2</v>
      </c>
      <c r="N189" s="20">
        <v>12</v>
      </c>
      <c r="O189" s="9">
        <v>8.6956521739130432E-2</v>
      </c>
      <c r="P189" s="20">
        <v>7</v>
      </c>
      <c r="Q189" s="9">
        <v>5.0724637681159424E-2</v>
      </c>
    </row>
    <row r="190" spans="4:17" x14ac:dyDescent="0.25">
      <c r="D190" s="7" t="s">
        <v>459</v>
      </c>
      <c r="E190" s="20">
        <v>375</v>
      </c>
      <c r="F190" s="20">
        <v>302</v>
      </c>
      <c r="G190" s="9">
        <v>0.80533333333333335</v>
      </c>
      <c r="H190" s="20">
        <v>236</v>
      </c>
      <c r="I190" s="9">
        <v>0.7814569536423841</v>
      </c>
      <c r="J190" s="20">
        <v>0</v>
      </c>
      <c r="K190" s="9">
        <v>0</v>
      </c>
      <c r="L190" s="20">
        <v>19</v>
      </c>
      <c r="M190" s="9">
        <v>6.2913907284768214E-2</v>
      </c>
      <c r="N190" s="20">
        <v>27</v>
      </c>
      <c r="O190" s="9">
        <v>8.9403973509933773E-2</v>
      </c>
      <c r="P190" s="20">
        <v>5</v>
      </c>
      <c r="Q190" s="9">
        <v>1.6556291390728478E-2</v>
      </c>
    </row>
    <row r="191" spans="4:17" x14ac:dyDescent="0.25">
      <c r="D191" s="8" t="s">
        <v>460</v>
      </c>
      <c r="E191" s="20">
        <v>117</v>
      </c>
      <c r="F191" s="20">
        <v>90</v>
      </c>
      <c r="G191" s="9">
        <v>0.76923076923076927</v>
      </c>
      <c r="H191" s="20">
        <v>76</v>
      </c>
      <c r="I191" s="9">
        <v>0.84444444444444444</v>
      </c>
      <c r="J191" s="20">
        <v>0</v>
      </c>
      <c r="K191" s="9">
        <v>0</v>
      </c>
      <c r="L191" s="20">
        <v>9</v>
      </c>
      <c r="M191" s="9">
        <v>0.1</v>
      </c>
      <c r="N191" s="20">
        <v>8</v>
      </c>
      <c r="O191" s="9">
        <v>8.8888888888888892E-2</v>
      </c>
      <c r="P191" s="20">
        <v>2</v>
      </c>
      <c r="Q191" s="9">
        <v>2.2222222222222223E-2</v>
      </c>
    </row>
    <row r="192" spans="4:17" x14ac:dyDescent="0.25">
      <c r="D192" s="8" t="s">
        <v>634</v>
      </c>
      <c r="E192" s="20">
        <v>86</v>
      </c>
      <c r="F192" s="20">
        <v>70</v>
      </c>
      <c r="G192" s="9">
        <v>0.81395348837209303</v>
      </c>
      <c r="H192" s="20">
        <v>57</v>
      </c>
      <c r="I192" s="9">
        <v>0.81428571428571428</v>
      </c>
      <c r="J192" s="20">
        <v>0</v>
      </c>
      <c r="K192" s="9">
        <v>0</v>
      </c>
      <c r="L192" s="20">
        <v>3</v>
      </c>
      <c r="M192" s="9">
        <v>4.2857142857142858E-2</v>
      </c>
      <c r="N192" s="20">
        <v>4</v>
      </c>
      <c r="O192" s="9">
        <v>5.7142857142857141E-2</v>
      </c>
      <c r="P192" s="20">
        <v>3</v>
      </c>
      <c r="Q192" s="9">
        <v>4.2857142857142858E-2</v>
      </c>
    </row>
    <row r="193" spans="4:17" x14ac:dyDescent="0.25">
      <c r="D193" s="8" t="s">
        <v>651</v>
      </c>
      <c r="E193" s="20">
        <v>172</v>
      </c>
      <c r="F193" s="20">
        <v>142</v>
      </c>
      <c r="G193" s="9">
        <v>0.82558139534883723</v>
      </c>
      <c r="H193" s="20">
        <v>103</v>
      </c>
      <c r="I193" s="9">
        <v>0.72535211267605637</v>
      </c>
      <c r="J193" s="20">
        <v>0</v>
      </c>
      <c r="K193" s="9">
        <v>0</v>
      </c>
      <c r="L193" s="20">
        <v>7</v>
      </c>
      <c r="M193" s="9">
        <v>4.9295774647887321E-2</v>
      </c>
      <c r="N193" s="20">
        <v>15</v>
      </c>
      <c r="O193" s="9">
        <v>0.10563380281690141</v>
      </c>
      <c r="P193" s="20">
        <v>0</v>
      </c>
      <c r="Q193" s="9">
        <v>0</v>
      </c>
    </row>
    <row r="194" spans="4:17" x14ac:dyDescent="0.25">
      <c r="D194" s="7" t="s">
        <v>631</v>
      </c>
      <c r="E194" s="20">
        <v>479</v>
      </c>
      <c r="F194" s="20">
        <v>396</v>
      </c>
      <c r="G194" s="9">
        <v>0.82672233820459295</v>
      </c>
      <c r="H194" s="20">
        <v>304</v>
      </c>
      <c r="I194" s="9">
        <v>0.76767676767676762</v>
      </c>
      <c r="J194" s="20">
        <v>0</v>
      </c>
      <c r="K194" s="9">
        <v>0</v>
      </c>
      <c r="L194" s="20">
        <v>45</v>
      </c>
      <c r="M194" s="9">
        <v>0.11363636363636363</v>
      </c>
      <c r="N194" s="20">
        <v>11</v>
      </c>
      <c r="O194" s="9">
        <v>2.7777777777777776E-2</v>
      </c>
      <c r="P194" s="20">
        <v>6</v>
      </c>
      <c r="Q194" s="9">
        <v>1.5151515151515152E-2</v>
      </c>
    </row>
    <row r="195" spans="4:17" x14ac:dyDescent="0.25">
      <c r="D195" s="8" t="s">
        <v>632</v>
      </c>
      <c r="E195" s="20">
        <v>106</v>
      </c>
      <c r="F195" s="20">
        <v>83</v>
      </c>
      <c r="G195" s="9">
        <v>0.78301886792452835</v>
      </c>
      <c r="H195" s="20">
        <v>63</v>
      </c>
      <c r="I195" s="9">
        <v>0.75903614457831325</v>
      </c>
      <c r="J195" s="20">
        <v>0</v>
      </c>
      <c r="K195" s="9">
        <v>0</v>
      </c>
      <c r="L195" s="20">
        <v>10</v>
      </c>
      <c r="M195" s="9">
        <v>0.12048192771084337</v>
      </c>
      <c r="N195" s="20">
        <v>3</v>
      </c>
      <c r="O195" s="9">
        <v>3.614457831325301E-2</v>
      </c>
      <c r="P195" s="20">
        <v>1</v>
      </c>
      <c r="Q195" s="9">
        <v>1.2048192771084338E-2</v>
      </c>
    </row>
    <row r="196" spans="4:17" x14ac:dyDescent="0.25">
      <c r="D196" s="8" t="s">
        <v>635</v>
      </c>
      <c r="E196" s="20">
        <v>92</v>
      </c>
      <c r="F196" s="20">
        <v>85</v>
      </c>
      <c r="G196" s="9">
        <v>0.92391304347826086</v>
      </c>
      <c r="H196" s="20">
        <v>64</v>
      </c>
      <c r="I196" s="9">
        <v>0.75294117647058822</v>
      </c>
      <c r="J196" s="20">
        <v>0</v>
      </c>
      <c r="K196" s="9">
        <v>0</v>
      </c>
      <c r="L196" s="20">
        <v>4</v>
      </c>
      <c r="M196" s="9">
        <v>4.7058823529411764E-2</v>
      </c>
      <c r="N196" s="20">
        <v>2</v>
      </c>
      <c r="O196" s="9">
        <v>2.3529411764705882E-2</v>
      </c>
      <c r="P196" s="20">
        <v>0</v>
      </c>
      <c r="Q196" s="9">
        <v>0</v>
      </c>
    </row>
    <row r="197" spans="4:17" x14ac:dyDescent="0.25">
      <c r="D197" s="8" t="s">
        <v>646</v>
      </c>
      <c r="E197" s="20">
        <v>72</v>
      </c>
      <c r="F197" s="20">
        <v>53</v>
      </c>
      <c r="G197" s="9">
        <v>0.73611111111111116</v>
      </c>
      <c r="H197" s="20">
        <v>38</v>
      </c>
      <c r="I197" s="9">
        <v>0.71698113207547165</v>
      </c>
      <c r="J197" s="20">
        <v>0</v>
      </c>
      <c r="K197" s="9">
        <v>0</v>
      </c>
      <c r="L197" s="20">
        <v>12</v>
      </c>
      <c r="M197" s="9">
        <v>0.22641509433962265</v>
      </c>
      <c r="N197" s="20">
        <v>1</v>
      </c>
      <c r="O197" s="9">
        <v>1.8867924528301886E-2</v>
      </c>
      <c r="P197" s="20">
        <v>2</v>
      </c>
      <c r="Q197" s="9">
        <v>3.7735849056603772E-2</v>
      </c>
    </row>
    <row r="198" spans="4:17" x14ac:dyDescent="0.25">
      <c r="D198" s="8" t="s">
        <v>647</v>
      </c>
      <c r="E198" s="20">
        <v>111</v>
      </c>
      <c r="F198" s="20">
        <v>94</v>
      </c>
      <c r="G198" s="9">
        <v>0.84684684684684686</v>
      </c>
      <c r="H198" s="20">
        <v>76</v>
      </c>
      <c r="I198" s="9">
        <v>0.80851063829787229</v>
      </c>
      <c r="J198" s="20">
        <v>0</v>
      </c>
      <c r="K198" s="9">
        <v>0</v>
      </c>
      <c r="L198" s="20">
        <v>12</v>
      </c>
      <c r="M198" s="9">
        <v>0.1276595744680851</v>
      </c>
      <c r="N198" s="20">
        <v>1</v>
      </c>
      <c r="O198" s="9">
        <v>1.0638297872340425E-2</v>
      </c>
      <c r="P198" s="20">
        <v>2</v>
      </c>
      <c r="Q198" s="9">
        <v>2.1276595744680851E-2</v>
      </c>
    </row>
    <row r="199" spans="4:17" x14ac:dyDescent="0.25">
      <c r="D199" s="8" t="s">
        <v>650</v>
      </c>
      <c r="E199" s="20">
        <v>98</v>
      </c>
      <c r="F199" s="20">
        <v>81</v>
      </c>
      <c r="G199" s="9">
        <v>0.82653061224489799</v>
      </c>
      <c r="H199" s="20">
        <v>63</v>
      </c>
      <c r="I199" s="9">
        <v>0.77777777777777779</v>
      </c>
      <c r="J199" s="20">
        <v>0</v>
      </c>
      <c r="K199" s="9">
        <v>0</v>
      </c>
      <c r="L199" s="20">
        <v>7</v>
      </c>
      <c r="M199" s="9">
        <v>8.6419753086419748E-2</v>
      </c>
      <c r="N199" s="20">
        <v>4</v>
      </c>
      <c r="O199" s="9">
        <v>4.9382716049382713E-2</v>
      </c>
      <c r="P199" s="20">
        <v>1</v>
      </c>
      <c r="Q199" s="9">
        <v>1.2345679012345678E-2</v>
      </c>
    </row>
    <row r="200" spans="4:17" x14ac:dyDescent="0.25">
      <c r="D200" s="7" t="s">
        <v>626</v>
      </c>
      <c r="E200" s="20">
        <v>626</v>
      </c>
      <c r="F200" s="20">
        <v>491</v>
      </c>
      <c r="G200" s="9">
        <v>0.78434504792332271</v>
      </c>
      <c r="H200" s="20">
        <v>374</v>
      </c>
      <c r="I200" s="9">
        <v>0.76171079429735233</v>
      </c>
      <c r="J200" s="20">
        <v>0</v>
      </c>
      <c r="K200" s="9">
        <v>0</v>
      </c>
      <c r="L200" s="20">
        <v>40</v>
      </c>
      <c r="M200" s="9">
        <v>8.1466395112016296E-2</v>
      </c>
      <c r="N200" s="20">
        <v>73</v>
      </c>
      <c r="O200" s="9">
        <v>0.14867617107942974</v>
      </c>
      <c r="P200" s="20">
        <v>9</v>
      </c>
      <c r="Q200" s="9">
        <v>1.8329938900203666E-2</v>
      </c>
    </row>
    <row r="201" spans="4:17" x14ac:dyDescent="0.25">
      <c r="D201" s="8" t="s">
        <v>627</v>
      </c>
      <c r="E201" s="20">
        <v>67</v>
      </c>
      <c r="F201" s="20">
        <v>55</v>
      </c>
      <c r="G201" s="9">
        <v>0.82089552238805974</v>
      </c>
      <c r="H201" s="20">
        <v>47</v>
      </c>
      <c r="I201" s="9">
        <v>0.8545454545454545</v>
      </c>
      <c r="J201" s="20">
        <v>0</v>
      </c>
      <c r="K201" s="9">
        <v>0</v>
      </c>
      <c r="L201" s="20">
        <v>4</v>
      </c>
      <c r="M201" s="9">
        <v>7.2727272727272724E-2</v>
      </c>
      <c r="N201" s="20">
        <v>4</v>
      </c>
      <c r="O201" s="9">
        <v>7.2727272727272724E-2</v>
      </c>
      <c r="P201" s="20">
        <v>3</v>
      </c>
      <c r="Q201" s="9">
        <v>5.4545454545454543E-2</v>
      </c>
    </row>
    <row r="202" spans="4:17" x14ac:dyDescent="0.25">
      <c r="D202" s="8" t="s">
        <v>628</v>
      </c>
      <c r="E202" s="20">
        <v>134</v>
      </c>
      <c r="F202" s="20">
        <v>102</v>
      </c>
      <c r="G202" s="9">
        <v>0.76119402985074625</v>
      </c>
      <c r="H202" s="20">
        <v>66</v>
      </c>
      <c r="I202" s="9">
        <v>0.6470588235294118</v>
      </c>
      <c r="J202" s="20">
        <v>0</v>
      </c>
      <c r="K202" s="9">
        <v>0</v>
      </c>
      <c r="L202" s="20">
        <v>4</v>
      </c>
      <c r="M202" s="9">
        <v>3.9215686274509803E-2</v>
      </c>
      <c r="N202" s="20">
        <v>22</v>
      </c>
      <c r="O202" s="9">
        <v>0.21568627450980393</v>
      </c>
      <c r="P202" s="20">
        <v>1</v>
      </c>
      <c r="Q202" s="9">
        <v>9.8039215686274508E-3</v>
      </c>
    </row>
    <row r="203" spans="4:17" x14ac:dyDescent="0.25">
      <c r="D203" s="8" t="s">
        <v>630</v>
      </c>
      <c r="E203" s="20">
        <v>62</v>
      </c>
      <c r="F203" s="20">
        <v>50</v>
      </c>
      <c r="G203" s="9">
        <v>0.80645161290322576</v>
      </c>
      <c r="H203" s="20">
        <v>39</v>
      </c>
      <c r="I203" s="9">
        <v>0.78</v>
      </c>
      <c r="J203" s="20">
        <v>0</v>
      </c>
      <c r="K203" s="9">
        <v>0</v>
      </c>
      <c r="L203" s="20">
        <v>3</v>
      </c>
      <c r="M203" s="9">
        <v>0.06</v>
      </c>
      <c r="N203" s="20">
        <v>9</v>
      </c>
      <c r="O203" s="9">
        <v>0.18</v>
      </c>
      <c r="P203" s="20">
        <v>0</v>
      </c>
      <c r="Q203" s="9">
        <v>0</v>
      </c>
    </row>
    <row r="204" spans="4:17" x14ac:dyDescent="0.25">
      <c r="D204" s="8" t="s">
        <v>637</v>
      </c>
      <c r="E204" s="20">
        <v>101</v>
      </c>
      <c r="F204" s="20">
        <v>75</v>
      </c>
      <c r="G204" s="9">
        <v>0.74257425742574257</v>
      </c>
      <c r="H204" s="20">
        <v>58</v>
      </c>
      <c r="I204" s="9">
        <v>0.77333333333333332</v>
      </c>
      <c r="J204" s="20">
        <v>0</v>
      </c>
      <c r="K204" s="9">
        <v>0</v>
      </c>
      <c r="L204" s="20">
        <v>16</v>
      </c>
      <c r="M204" s="9">
        <v>0.21333333333333335</v>
      </c>
      <c r="N204" s="20">
        <v>6</v>
      </c>
      <c r="O204" s="9">
        <v>0.08</v>
      </c>
      <c r="P204" s="20">
        <v>1</v>
      </c>
      <c r="Q204" s="9">
        <v>1.3333333333333334E-2</v>
      </c>
    </row>
    <row r="205" spans="4:17" x14ac:dyDescent="0.25">
      <c r="D205" s="8" t="s">
        <v>645</v>
      </c>
      <c r="E205" s="20">
        <v>262</v>
      </c>
      <c r="F205" s="20">
        <v>209</v>
      </c>
      <c r="G205" s="9">
        <v>0.79770992366412219</v>
      </c>
      <c r="H205" s="20">
        <v>164</v>
      </c>
      <c r="I205" s="9">
        <v>0.78468899521531099</v>
      </c>
      <c r="J205" s="20">
        <v>0</v>
      </c>
      <c r="K205" s="9">
        <v>0</v>
      </c>
      <c r="L205" s="20">
        <v>13</v>
      </c>
      <c r="M205" s="9">
        <v>6.2200956937799042E-2</v>
      </c>
      <c r="N205" s="20">
        <v>32</v>
      </c>
      <c r="O205" s="9">
        <v>0.15311004784688995</v>
      </c>
      <c r="P205" s="20">
        <v>4</v>
      </c>
      <c r="Q205" s="9">
        <v>1.9138755980861243E-2</v>
      </c>
    </row>
    <row r="206" spans="4:17" x14ac:dyDescent="0.25">
      <c r="D206" s="7" t="s">
        <v>465</v>
      </c>
      <c r="E206" s="20">
        <v>832</v>
      </c>
      <c r="F206" s="20">
        <v>663</v>
      </c>
      <c r="G206" s="9">
        <v>0.796875</v>
      </c>
      <c r="H206" s="20">
        <v>509</v>
      </c>
      <c r="I206" s="9">
        <v>0.76772247360482659</v>
      </c>
      <c r="J206" s="20">
        <v>0</v>
      </c>
      <c r="K206" s="9">
        <v>0</v>
      </c>
      <c r="L206" s="20">
        <v>57</v>
      </c>
      <c r="M206" s="9">
        <v>8.5972850678733032E-2</v>
      </c>
      <c r="N206" s="20">
        <v>76</v>
      </c>
      <c r="O206" s="9">
        <v>0.11463046757164404</v>
      </c>
      <c r="P206" s="20">
        <v>7</v>
      </c>
      <c r="Q206" s="9">
        <v>1.0558069381598794E-2</v>
      </c>
    </row>
    <row r="207" spans="4:17" x14ac:dyDescent="0.25">
      <c r="D207" s="8" t="s">
        <v>622</v>
      </c>
      <c r="E207" s="20">
        <v>154</v>
      </c>
      <c r="F207" s="20">
        <v>118</v>
      </c>
      <c r="G207" s="9">
        <v>0.76623376623376627</v>
      </c>
      <c r="H207" s="20">
        <v>90</v>
      </c>
      <c r="I207" s="9">
        <v>0.76271186440677963</v>
      </c>
      <c r="J207" s="20">
        <v>0</v>
      </c>
      <c r="K207" s="9">
        <v>0</v>
      </c>
      <c r="L207" s="20">
        <v>6</v>
      </c>
      <c r="M207" s="9">
        <v>5.0847457627118647E-2</v>
      </c>
      <c r="N207" s="20">
        <v>25</v>
      </c>
      <c r="O207" s="9">
        <v>0.21186440677966101</v>
      </c>
      <c r="P207" s="20">
        <v>2</v>
      </c>
      <c r="Q207" s="9">
        <v>1.6949152542372881E-2</v>
      </c>
    </row>
    <row r="208" spans="4:17" x14ac:dyDescent="0.25">
      <c r="D208" s="8" t="s">
        <v>466</v>
      </c>
      <c r="E208" s="20">
        <v>158</v>
      </c>
      <c r="F208" s="20">
        <v>135</v>
      </c>
      <c r="G208" s="9">
        <v>0.85443037974683544</v>
      </c>
      <c r="H208" s="20">
        <v>91</v>
      </c>
      <c r="I208" s="9">
        <v>0.67407407407407405</v>
      </c>
      <c r="J208" s="20">
        <v>0</v>
      </c>
      <c r="K208" s="9">
        <v>0</v>
      </c>
      <c r="L208" s="20">
        <v>6</v>
      </c>
      <c r="M208" s="9">
        <v>4.4444444444444446E-2</v>
      </c>
      <c r="N208" s="20">
        <v>10</v>
      </c>
      <c r="O208" s="9">
        <v>7.407407407407407E-2</v>
      </c>
      <c r="P208" s="20">
        <v>1</v>
      </c>
      <c r="Q208" s="9">
        <v>7.4074074074074077E-3</v>
      </c>
    </row>
    <row r="209" spans="4:17" x14ac:dyDescent="0.25">
      <c r="D209" s="8" t="s">
        <v>639</v>
      </c>
      <c r="E209" s="20">
        <v>193</v>
      </c>
      <c r="F209" s="20">
        <v>154</v>
      </c>
      <c r="G209" s="9">
        <v>0.79792746113989632</v>
      </c>
      <c r="H209" s="20">
        <v>123</v>
      </c>
      <c r="I209" s="9">
        <v>0.79870129870129869</v>
      </c>
      <c r="J209" s="20">
        <v>0</v>
      </c>
      <c r="K209" s="9">
        <v>0</v>
      </c>
      <c r="L209" s="20">
        <v>8</v>
      </c>
      <c r="M209" s="9">
        <v>5.1948051948051951E-2</v>
      </c>
      <c r="N209" s="20">
        <v>21</v>
      </c>
      <c r="O209" s="9">
        <v>0.13636363636363635</v>
      </c>
      <c r="P209" s="20">
        <v>0</v>
      </c>
      <c r="Q209" s="9">
        <v>0</v>
      </c>
    </row>
    <row r="210" spans="4:17" x14ac:dyDescent="0.25">
      <c r="D210" s="8" t="s">
        <v>640</v>
      </c>
      <c r="E210" s="20">
        <v>67</v>
      </c>
      <c r="F210" s="20">
        <v>51</v>
      </c>
      <c r="G210" s="9">
        <v>0.76119402985074625</v>
      </c>
      <c r="H210" s="20">
        <v>44</v>
      </c>
      <c r="I210" s="9">
        <v>0.86274509803921573</v>
      </c>
      <c r="J210" s="20">
        <v>0</v>
      </c>
      <c r="K210" s="9">
        <v>0</v>
      </c>
      <c r="L210" s="20">
        <v>9</v>
      </c>
      <c r="M210" s="9">
        <v>0.17647058823529413</v>
      </c>
      <c r="N210" s="20">
        <v>4</v>
      </c>
      <c r="O210" s="9">
        <v>7.8431372549019607E-2</v>
      </c>
      <c r="P210" s="20">
        <v>0</v>
      </c>
      <c r="Q210" s="9">
        <v>0</v>
      </c>
    </row>
    <row r="211" spans="4:17" x14ac:dyDescent="0.25">
      <c r="D211" s="8" t="s">
        <v>469</v>
      </c>
      <c r="E211" s="20">
        <v>149</v>
      </c>
      <c r="F211" s="20">
        <v>125</v>
      </c>
      <c r="G211" s="9">
        <v>0.83892617449664431</v>
      </c>
      <c r="H211" s="20">
        <v>97</v>
      </c>
      <c r="I211" s="9">
        <v>0.77600000000000002</v>
      </c>
      <c r="J211" s="20">
        <v>0</v>
      </c>
      <c r="K211" s="9">
        <v>0</v>
      </c>
      <c r="L211" s="20">
        <v>6</v>
      </c>
      <c r="M211" s="9">
        <v>4.8000000000000001E-2</v>
      </c>
      <c r="N211" s="20">
        <v>13</v>
      </c>
      <c r="O211" s="9">
        <v>0.104</v>
      </c>
      <c r="P211" s="20">
        <v>3</v>
      </c>
      <c r="Q211" s="9">
        <v>2.4E-2</v>
      </c>
    </row>
    <row r="212" spans="4:17" x14ac:dyDescent="0.25">
      <c r="D212" s="8" t="s">
        <v>472</v>
      </c>
      <c r="E212" s="20">
        <v>111</v>
      </c>
      <c r="F212" s="20">
        <v>80</v>
      </c>
      <c r="G212" s="9">
        <v>0.72072072072072069</v>
      </c>
      <c r="H212" s="20">
        <v>64</v>
      </c>
      <c r="I212" s="9">
        <v>0.8</v>
      </c>
      <c r="J212" s="20">
        <v>0</v>
      </c>
      <c r="K212" s="9">
        <v>0</v>
      </c>
      <c r="L212" s="20">
        <v>22</v>
      </c>
      <c r="M212" s="9">
        <v>0.27500000000000002</v>
      </c>
      <c r="N212" s="20">
        <v>3</v>
      </c>
      <c r="O212" s="9">
        <v>3.7499999999999999E-2</v>
      </c>
      <c r="P212" s="20">
        <v>1</v>
      </c>
      <c r="Q212" s="9">
        <v>1.2500000000000001E-2</v>
      </c>
    </row>
    <row r="213" spans="4:17" x14ac:dyDescent="0.25">
      <c r="D213" s="6" t="s">
        <v>475</v>
      </c>
      <c r="E213" s="20">
        <v>4564</v>
      </c>
      <c r="F213" s="20">
        <v>4025</v>
      </c>
      <c r="G213" s="9">
        <v>0.88190184049079756</v>
      </c>
      <c r="H213" s="20">
        <v>3431</v>
      </c>
      <c r="I213" s="9">
        <v>0.8524223602484472</v>
      </c>
      <c r="J213" s="20">
        <v>0</v>
      </c>
      <c r="K213" s="9">
        <v>0</v>
      </c>
      <c r="L213" s="20">
        <v>111</v>
      </c>
      <c r="M213" s="9">
        <v>2.7577639751552797E-2</v>
      </c>
      <c r="N213" s="20">
        <v>217</v>
      </c>
      <c r="O213" s="9">
        <v>5.3913043478260869E-2</v>
      </c>
      <c r="P213" s="20">
        <v>83</v>
      </c>
      <c r="Q213" s="9">
        <v>2.0621118012422359E-2</v>
      </c>
    </row>
    <row r="214" spans="4:17" x14ac:dyDescent="0.25">
      <c r="D214" s="7" t="s">
        <v>481</v>
      </c>
      <c r="E214" s="20">
        <v>649</v>
      </c>
      <c r="F214" s="20">
        <v>585</v>
      </c>
      <c r="G214" s="9">
        <v>0.90138674884437597</v>
      </c>
      <c r="H214" s="20">
        <v>484</v>
      </c>
      <c r="I214" s="9">
        <v>0.8273504273504273</v>
      </c>
      <c r="J214" s="20">
        <v>0</v>
      </c>
      <c r="K214" s="9">
        <v>0</v>
      </c>
      <c r="L214" s="20">
        <v>18</v>
      </c>
      <c r="M214" s="9">
        <v>3.0769230769230771E-2</v>
      </c>
      <c r="N214" s="20">
        <v>22</v>
      </c>
      <c r="O214" s="9">
        <v>3.7606837606837605E-2</v>
      </c>
      <c r="P214" s="20">
        <v>8</v>
      </c>
      <c r="Q214" s="9">
        <v>1.3675213675213675E-2</v>
      </c>
    </row>
    <row r="215" spans="4:17" x14ac:dyDescent="0.25">
      <c r="D215" s="8" t="s">
        <v>654</v>
      </c>
      <c r="E215" s="20">
        <v>73</v>
      </c>
      <c r="F215" s="20">
        <v>66</v>
      </c>
      <c r="G215" s="9">
        <v>0.90410958904109584</v>
      </c>
      <c r="H215" s="20">
        <v>56</v>
      </c>
      <c r="I215" s="9">
        <v>0.84848484848484851</v>
      </c>
      <c r="J215" s="20">
        <v>0</v>
      </c>
      <c r="K215" s="9">
        <v>0</v>
      </c>
      <c r="L215" s="20">
        <v>2</v>
      </c>
      <c r="M215" s="9">
        <v>3.0303030303030304E-2</v>
      </c>
      <c r="N215" s="20">
        <v>3</v>
      </c>
      <c r="O215" s="9">
        <v>4.5454545454545456E-2</v>
      </c>
      <c r="P215" s="20">
        <v>0</v>
      </c>
      <c r="Q215" s="9">
        <v>0</v>
      </c>
    </row>
    <row r="216" spans="4:17" x14ac:dyDescent="0.25">
      <c r="D216" s="8" t="s">
        <v>657</v>
      </c>
      <c r="E216" s="20">
        <v>60</v>
      </c>
      <c r="F216" s="20">
        <v>55</v>
      </c>
      <c r="G216" s="9">
        <v>0.91666666666666663</v>
      </c>
      <c r="H216" s="20">
        <v>45</v>
      </c>
      <c r="I216" s="9">
        <v>0.81818181818181823</v>
      </c>
      <c r="J216" s="20">
        <v>0</v>
      </c>
      <c r="K216" s="9">
        <v>0</v>
      </c>
      <c r="L216" s="20">
        <v>2</v>
      </c>
      <c r="M216" s="9">
        <v>3.6363636363636362E-2</v>
      </c>
      <c r="N216" s="20">
        <v>1</v>
      </c>
      <c r="O216" s="9">
        <v>1.8181818181818181E-2</v>
      </c>
      <c r="P216" s="20">
        <v>0</v>
      </c>
      <c r="Q216" s="9">
        <v>0</v>
      </c>
    </row>
    <row r="217" spans="4:17" x14ac:dyDescent="0.25">
      <c r="D217" s="8" t="s">
        <v>482</v>
      </c>
      <c r="E217" s="20">
        <v>86</v>
      </c>
      <c r="F217" s="20">
        <v>75</v>
      </c>
      <c r="G217" s="9">
        <v>0.87209302325581395</v>
      </c>
      <c r="H217" s="20">
        <v>66</v>
      </c>
      <c r="I217" s="9">
        <v>0.88</v>
      </c>
      <c r="J217" s="20">
        <v>0</v>
      </c>
      <c r="K217" s="9">
        <v>0</v>
      </c>
      <c r="L217" s="20">
        <v>3</v>
      </c>
      <c r="M217" s="9">
        <v>0.04</v>
      </c>
      <c r="N217" s="20">
        <v>3</v>
      </c>
      <c r="O217" s="9">
        <v>0.04</v>
      </c>
      <c r="P217" s="20">
        <v>3</v>
      </c>
      <c r="Q217" s="9">
        <v>0.04</v>
      </c>
    </row>
    <row r="218" spans="4:17" x14ac:dyDescent="0.25">
      <c r="D218" s="8" t="s">
        <v>663</v>
      </c>
      <c r="E218" s="20">
        <v>122</v>
      </c>
      <c r="F218" s="20">
        <v>110</v>
      </c>
      <c r="G218" s="9">
        <v>0.90163934426229508</v>
      </c>
      <c r="H218" s="20">
        <v>98</v>
      </c>
      <c r="I218" s="9">
        <v>0.89090909090909087</v>
      </c>
      <c r="J218" s="20">
        <v>0</v>
      </c>
      <c r="K218" s="9">
        <v>0</v>
      </c>
      <c r="L218" s="20">
        <v>6</v>
      </c>
      <c r="M218" s="9">
        <v>5.4545454545454543E-2</v>
      </c>
      <c r="N218" s="20">
        <v>2</v>
      </c>
      <c r="O218" s="9">
        <v>1.8181818181818181E-2</v>
      </c>
      <c r="P218" s="20">
        <v>0</v>
      </c>
      <c r="Q218" s="9">
        <v>0</v>
      </c>
    </row>
    <row r="219" spans="4:17" x14ac:dyDescent="0.25">
      <c r="D219" s="8" t="s">
        <v>486</v>
      </c>
      <c r="E219" s="20">
        <v>121</v>
      </c>
      <c r="F219" s="20">
        <v>111</v>
      </c>
      <c r="G219" s="9">
        <v>0.9173553719008265</v>
      </c>
      <c r="H219" s="20">
        <v>90</v>
      </c>
      <c r="I219" s="9">
        <v>0.81081081081081086</v>
      </c>
      <c r="J219" s="20">
        <v>0</v>
      </c>
      <c r="K219" s="9">
        <v>0</v>
      </c>
      <c r="L219" s="20">
        <v>2</v>
      </c>
      <c r="M219" s="9">
        <v>1.8018018018018018E-2</v>
      </c>
      <c r="N219" s="20">
        <v>4</v>
      </c>
      <c r="O219" s="9">
        <v>3.6036036036036036E-2</v>
      </c>
      <c r="P219" s="20">
        <v>1</v>
      </c>
      <c r="Q219" s="9">
        <v>9.0090090090090089E-3</v>
      </c>
    </row>
    <row r="220" spans="4:17" x14ac:dyDescent="0.25">
      <c r="D220" s="8" t="s">
        <v>669</v>
      </c>
      <c r="E220" s="20">
        <v>44</v>
      </c>
      <c r="F220" s="20">
        <v>42</v>
      </c>
      <c r="G220" s="9">
        <v>0.95454545454545459</v>
      </c>
      <c r="H220" s="20">
        <v>31</v>
      </c>
      <c r="I220" s="9">
        <v>0.73809523809523814</v>
      </c>
      <c r="J220" s="20">
        <v>0</v>
      </c>
      <c r="K220" s="9">
        <v>0</v>
      </c>
      <c r="L220" s="20">
        <v>2</v>
      </c>
      <c r="M220" s="9">
        <v>4.7619047619047616E-2</v>
      </c>
      <c r="N220" s="20">
        <v>0</v>
      </c>
      <c r="O220" s="9">
        <v>0</v>
      </c>
      <c r="P220" s="20">
        <v>0</v>
      </c>
      <c r="Q220" s="9">
        <v>0</v>
      </c>
    </row>
    <row r="221" spans="4:17" x14ac:dyDescent="0.25">
      <c r="D221" s="8" t="s">
        <v>498</v>
      </c>
      <c r="E221" s="20">
        <v>81</v>
      </c>
      <c r="F221" s="20">
        <v>73</v>
      </c>
      <c r="G221" s="9">
        <v>0.90123456790123457</v>
      </c>
      <c r="H221" s="20">
        <v>59</v>
      </c>
      <c r="I221" s="9">
        <v>0.80821917808219179</v>
      </c>
      <c r="J221" s="20">
        <v>0</v>
      </c>
      <c r="K221" s="9">
        <v>0</v>
      </c>
      <c r="L221" s="20">
        <v>1</v>
      </c>
      <c r="M221" s="9">
        <v>1.3698630136986301E-2</v>
      </c>
      <c r="N221" s="20">
        <v>4</v>
      </c>
      <c r="O221" s="9">
        <v>5.4794520547945202E-2</v>
      </c>
      <c r="P221" s="20">
        <v>1</v>
      </c>
      <c r="Q221" s="9">
        <v>1.3698630136986301E-2</v>
      </c>
    </row>
    <row r="222" spans="4:17" x14ac:dyDescent="0.25">
      <c r="D222" s="8" t="s">
        <v>500</v>
      </c>
      <c r="E222" s="20">
        <v>62</v>
      </c>
      <c r="F222" s="20">
        <v>53</v>
      </c>
      <c r="G222" s="9">
        <v>0.85483870967741937</v>
      </c>
      <c r="H222" s="20">
        <v>39</v>
      </c>
      <c r="I222" s="9">
        <v>0.73584905660377353</v>
      </c>
      <c r="J222" s="20"/>
      <c r="K222" s="9">
        <v>0</v>
      </c>
      <c r="L222" s="20"/>
      <c r="M222" s="9">
        <v>0</v>
      </c>
      <c r="N222" s="20">
        <v>5</v>
      </c>
      <c r="O222" s="9">
        <v>9.4339622641509441E-2</v>
      </c>
      <c r="P222" s="20">
        <v>3</v>
      </c>
      <c r="Q222" s="9">
        <v>5.6603773584905662E-2</v>
      </c>
    </row>
    <row r="223" spans="4:17" x14ac:dyDescent="0.25">
      <c r="D223" s="7" t="s">
        <v>489</v>
      </c>
      <c r="E223" s="20">
        <v>736</v>
      </c>
      <c r="F223" s="20">
        <v>633</v>
      </c>
      <c r="G223" s="9">
        <v>0.86005434782608692</v>
      </c>
      <c r="H223" s="20">
        <v>551</v>
      </c>
      <c r="I223" s="9">
        <v>0.87045813586097942</v>
      </c>
      <c r="J223" s="20">
        <v>0</v>
      </c>
      <c r="K223" s="9">
        <v>0</v>
      </c>
      <c r="L223" s="20">
        <v>21</v>
      </c>
      <c r="M223" s="9">
        <v>3.3175355450236969E-2</v>
      </c>
      <c r="N223" s="20">
        <v>47</v>
      </c>
      <c r="O223" s="9">
        <v>7.4249605055292253E-2</v>
      </c>
      <c r="P223" s="20">
        <v>10</v>
      </c>
      <c r="Q223" s="9">
        <v>1.579778830963665E-2</v>
      </c>
    </row>
    <row r="224" spans="4:17" x14ac:dyDescent="0.25">
      <c r="D224" s="8" t="s">
        <v>658</v>
      </c>
      <c r="E224" s="20">
        <v>136</v>
      </c>
      <c r="F224" s="20">
        <v>125</v>
      </c>
      <c r="G224" s="9">
        <v>0.91911764705882348</v>
      </c>
      <c r="H224" s="20">
        <v>108</v>
      </c>
      <c r="I224" s="9">
        <v>0.86399999999999999</v>
      </c>
      <c r="J224" s="20">
        <v>0</v>
      </c>
      <c r="K224" s="9">
        <v>0</v>
      </c>
      <c r="L224" s="20">
        <v>2</v>
      </c>
      <c r="M224" s="9">
        <v>1.6E-2</v>
      </c>
      <c r="N224" s="20">
        <v>2</v>
      </c>
      <c r="O224" s="9">
        <v>1.6E-2</v>
      </c>
      <c r="P224" s="20">
        <v>2</v>
      </c>
      <c r="Q224" s="9">
        <v>1.6E-2</v>
      </c>
    </row>
    <row r="225" spans="4:17" x14ac:dyDescent="0.25">
      <c r="D225" s="8" t="s">
        <v>660</v>
      </c>
      <c r="E225" s="20">
        <v>65</v>
      </c>
      <c r="F225" s="20">
        <v>55</v>
      </c>
      <c r="G225" s="9">
        <v>0.84615384615384615</v>
      </c>
      <c r="H225" s="20">
        <v>46</v>
      </c>
      <c r="I225" s="9">
        <v>0.83636363636363631</v>
      </c>
      <c r="J225" s="20">
        <v>0</v>
      </c>
      <c r="K225" s="9">
        <v>0</v>
      </c>
      <c r="L225" s="20">
        <v>0</v>
      </c>
      <c r="M225" s="9">
        <v>0</v>
      </c>
      <c r="N225" s="20">
        <v>5</v>
      </c>
      <c r="O225" s="9">
        <v>9.0909090909090912E-2</v>
      </c>
      <c r="P225" s="20">
        <v>3</v>
      </c>
      <c r="Q225" s="9">
        <v>5.4545454545454543E-2</v>
      </c>
    </row>
    <row r="226" spans="4:17" x14ac:dyDescent="0.25">
      <c r="D226" s="8" t="s">
        <v>661</v>
      </c>
      <c r="E226" s="20">
        <v>196</v>
      </c>
      <c r="F226" s="20">
        <v>161</v>
      </c>
      <c r="G226" s="9">
        <v>0.8214285714285714</v>
      </c>
      <c r="H226" s="20">
        <v>141</v>
      </c>
      <c r="I226" s="9">
        <v>0.87577639751552794</v>
      </c>
      <c r="J226" s="20">
        <v>0</v>
      </c>
      <c r="K226" s="9">
        <v>0</v>
      </c>
      <c r="L226" s="20">
        <v>10</v>
      </c>
      <c r="M226" s="9">
        <v>6.2111801242236024E-2</v>
      </c>
      <c r="N226" s="20">
        <v>15</v>
      </c>
      <c r="O226" s="9">
        <v>9.3167701863354033E-2</v>
      </c>
      <c r="P226" s="20">
        <v>3</v>
      </c>
      <c r="Q226" s="9">
        <v>1.8633540372670808E-2</v>
      </c>
    </row>
    <row r="227" spans="4:17" x14ac:dyDescent="0.25">
      <c r="D227" s="8" t="s">
        <v>662</v>
      </c>
      <c r="E227" s="20">
        <v>47</v>
      </c>
      <c r="F227" s="20">
        <v>39</v>
      </c>
      <c r="G227" s="9">
        <v>0.82978723404255317</v>
      </c>
      <c r="H227" s="20">
        <v>38</v>
      </c>
      <c r="I227" s="9">
        <v>0.97435897435897434</v>
      </c>
      <c r="J227" s="20">
        <v>0</v>
      </c>
      <c r="K227" s="9">
        <v>0</v>
      </c>
      <c r="L227" s="20">
        <v>3</v>
      </c>
      <c r="M227" s="9">
        <v>7.6923076923076927E-2</v>
      </c>
      <c r="N227" s="20">
        <v>1</v>
      </c>
      <c r="O227" s="9">
        <v>2.564102564102564E-2</v>
      </c>
      <c r="P227" s="20">
        <v>0</v>
      </c>
      <c r="Q227" s="9">
        <v>0</v>
      </c>
    </row>
    <row r="228" spans="4:17" x14ac:dyDescent="0.25">
      <c r="D228" s="8" t="s">
        <v>490</v>
      </c>
      <c r="E228" s="20">
        <v>49</v>
      </c>
      <c r="F228" s="20">
        <v>46</v>
      </c>
      <c r="G228" s="9">
        <v>0.93877551020408168</v>
      </c>
      <c r="H228" s="20">
        <v>43</v>
      </c>
      <c r="I228" s="9">
        <v>0.93478260869565222</v>
      </c>
      <c r="J228" s="20">
        <v>0</v>
      </c>
      <c r="K228" s="9">
        <v>0</v>
      </c>
      <c r="L228" s="20">
        <v>1</v>
      </c>
      <c r="M228" s="9">
        <v>2.1739130434782608E-2</v>
      </c>
      <c r="N228" s="20">
        <v>1</v>
      </c>
      <c r="O228" s="9">
        <v>2.1739130434782608E-2</v>
      </c>
      <c r="P228" s="20">
        <v>0</v>
      </c>
      <c r="Q228" s="9">
        <v>0</v>
      </c>
    </row>
    <row r="229" spans="4:17" x14ac:dyDescent="0.25">
      <c r="D229" s="8" t="s">
        <v>666</v>
      </c>
      <c r="E229" s="20">
        <v>117</v>
      </c>
      <c r="F229" s="20">
        <v>101</v>
      </c>
      <c r="G229" s="9">
        <v>0.86324786324786329</v>
      </c>
      <c r="H229" s="20">
        <v>83</v>
      </c>
      <c r="I229" s="9">
        <v>0.82178217821782173</v>
      </c>
      <c r="J229" s="20">
        <v>0</v>
      </c>
      <c r="K229" s="9">
        <v>0</v>
      </c>
      <c r="L229" s="20">
        <v>1</v>
      </c>
      <c r="M229" s="9">
        <v>9.9009900990099011E-3</v>
      </c>
      <c r="N229" s="20">
        <v>12</v>
      </c>
      <c r="O229" s="9">
        <v>0.11881188118811881</v>
      </c>
      <c r="P229" s="20">
        <v>0</v>
      </c>
      <c r="Q229" s="9">
        <v>0</v>
      </c>
    </row>
    <row r="230" spans="4:17" x14ac:dyDescent="0.25">
      <c r="D230" s="8" t="s">
        <v>674</v>
      </c>
      <c r="E230" s="20">
        <v>126</v>
      </c>
      <c r="F230" s="20">
        <v>106</v>
      </c>
      <c r="G230" s="9">
        <v>0.84126984126984128</v>
      </c>
      <c r="H230" s="20">
        <v>92</v>
      </c>
      <c r="I230" s="9">
        <v>0.86792452830188682</v>
      </c>
      <c r="J230" s="20">
        <v>0</v>
      </c>
      <c r="K230" s="9">
        <v>0</v>
      </c>
      <c r="L230" s="20">
        <v>4</v>
      </c>
      <c r="M230" s="9">
        <v>3.7735849056603772E-2</v>
      </c>
      <c r="N230" s="20">
        <v>11</v>
      </c>
      <c r="O230" s="9">
        <v>0.10377358490566038</v>
      </c>
      <c r="P230" s="20">
        <v>2</v>
      </c>
      <c r="Q230" s="9">
        <v>1.8867924528301886E-2</v>
      </c>
    </row>
    <row r="231" spans="4:17" x14ac:dyDescent="0.25">
      <c r="D231" s="7" t="s">
        <v>491</v>
      </c>
      <c r="E231" s="20">
        <v>659</v>
      </c>
      <c r="F231" s="20">
        <v>542</v>
      </c>
      <c r="G231" s="9">
        <v>0.82245827010622152</v>
      </c>
      <c r="H231" s="20">
        <v>421</v>
      </c>
      <c r="I231" s="9">
        <v>0.7767527675276753</v>
      </c>
      <c r="J231" s="20">
        <v>0</v>
      </c>
      <c r="K231" s="9">
        <v>0</v>
      </c>
      <c r="L231" s="20">
        <v>12</v>
      </c>
      <c r="M231" s="9">
        <v>2.2140221402214021E-2</v>
      </c>
      <c r="N231" s="20">
        <v>37</v>
      </c>
      <c r="O231" s="9">
        <v>6.8265682656826573E-2</v>
      </c>
      <c r="P231" s="20">
        <v>36</v>
      </c>
      <c r="Q231" s="9">
        <v>6.6420664206642069E-2</v>
      </c>
    </row>
    <row r="232" spans="4:17" x14ac:dyDescent="0.25">
      <c r="D232" s="8" t="s">
        <v>493</v>
      </c>
      <c r="E232" s="20">
        <v>149</v>
      </c>
      <c r="F232" s="20">
        <v>122</v>
      </c>
      <c r="G232" s="9">
        <v>0.81879194630872487</v>
      </c>
      <c r="H232" s="20">
        <v>104</v>
      </c>
      <c r="I232" s="9">
        <v>0.85245901639344257</v>
      </c>
      <c r="J232" s="20">
        <v>0</v>
      </c>
      <c r="K232" s="9">
        <v>0</v>
      </c>
      <c r="L232" s="20">
        <v>7</v>
      </c>
      <c r="M232" s="9">
        <v>5.737704918032787E-2</v>
      </c>
      <c r="N232" s="20">
        <v>9</v>
      </c>
      <c r="O232" s="9">
        <v>7.3770491803278687E-2</v>
      </c>
      <c r="P232" s="20">
        <v>1</v>
      </c>
      <c r="Q232" s="9">
        <v>8.1967213114754103E-3</v>
      </c>
    </row>
    <row r="233" spans="4:17" x14ac:dyDescent="0.25">
      <c r="D233" s="8" t="s">
        <v>494</v>
      </c>
      <c r="E233" s="20">
        <v>110</v>
      </c>
      <c r="F233" s="20">
        <v>91</v>
      </c>
      <c r="G233" s="9">
        <v>0.82727272727272727</v>
      </c>
      <c r="H233" s="20">
        <v>63</v>
      </c>
      <c r="I233" s="9">
        <v>0.69230769230769229</v>
      </c>
      <c r="J233" s="20">
        <v>0</v>
      </c>
      <c r="K233" s="9">
        <v>0</v>
      </c>
      <c r="L233" s="20">
        <v>3</v>
      </c>
      <c r="M233" s="9">
        <v>3.2967032967032968E-2</v>
      </c>
      <c r="N233" s="20">
        <v>5</v>
      </c>
      <c r="O233" s="9">
        <v>5.4945054945054944E-2</v>
      </c>
      <c r="P233" s="20">
        <v>2</v>
      </c>
      <c r="Q233" s="9">
        <v>2.197802197802198E-2</v>
      </c>
    </row>
    <row r="234" spans="4:17" x14ac:dyDescent="0.25">
      <c r="D234" s="8" t="s">
        <v>499</v>
      </c>
      <c r="E234" s="20">
        <v>169</v>
      </c>
      <c r="F234" s="20">
        <v>128</v>
      </c>
      <c r="G234" s="9">
        <v>0.75739644970414199</v>
      </c>
      <c r="H234" s="20">
        <v>98</v>
      </c>
      <c r="I234" s="9">
        <v>0.765625</v>
      </c>
      <c r="J234" s="20">
        <v>0</v>
      </c>
      <c r="K234" s="9">
        <v>0</v>
      </c>
      <c r="L234" s="20">
        <v>1</v>
      </c>
      <c r="M234" s="9">
        <v>7.8125E-3</v>
      </c>
      <c r="N234" s="20">
        <v>13</v>
      </c>
      <c r="O234" s="9">
        <v>0.1015625</v>
      </c>
      <c r="P234" s="20">
        <v>15</v>
      </c>
      <c r="Q234" s="9">
        <v>0.1171875</v>
      </c>
    </row>
    <row r="235" spans="4:17" x14ac:dyDescent="0.25">
      <c r="D235" s="8" t="s">
        <v>492</v>
      </c>
      <c r="E235" s="20">
        <v>84</v>
      </c>
      <c r="F235" s="20">
        <v>75</v>
      </c>
      <c r="G235" s="9">
        <v>0.8928571428571429</v>
      </c>
      <c r="H235" s="20">
        <v>60</v>
      </c>
      <c r="I235" s="9">
        <v>0.8</v>
      </c>
      <c r="J235" s="20"/>
      <c r="K235" s="9">
        <v>0</v>
      </c>
      <c r="L235" s="20"/>
      <c r="M235" s="9">
        <v>0</v>
      </c>
      <c r="N235" s="20">
        <v>4</v>
      </c>
      <c r="O235" s="9">
        <v>5.3333333333333337E-2</v>
      </c>
      <c r="P235" s="20">
        <v>6</v>
      </c>
      <c r="Q235" s="9">
        <v>0.08</v>
      </c>
    </row>
    <row r="236" spans="4:17" x14ac:dyDescent="0.25">
      <c r="D236" s="8" t="s">
        <v>495</v>
      </c>
      <c r="E236" s="20">
        <v>147</v>
      </c>
      <c r="F236" s="20">
        <v>126</v>
      </c>
      <c r="G236" s="9">
        <v>0.8571428571428571</v>
      </c>
      <c r="H236" s="20">
        <v>96</v>
      </c>
      <c r="I236" s="9">
        <v>0.76190476190476186</v>
      </c>
      <c r="J236" s="20"/>
      <c r="K236" s="9">
        <v>0</v>
      </c>
      <c r="L236" s="20">
        <v>1</v>
      </c>
      <c r="M236" s="9">
        <v>7.9365079365079361E-3</v>
      </c>
      <c r="N236" s="20">
        <v>6</v>
      </c>
      <c r="O236" s="9">
        <v>4.7619047619047616E-2</v>
      </c>
      <c r="P236" s="20">
        <v>12</v>
      </c>
      <c r="Q236" s="9">
        <v>9.5238095238095233E-2</v>
      </c>
    </row>
    <row r="237" spans="4:17" x14ac:dyDescent="0.25">
      <c r="D237" s="7" t="s">
        <v>483</v>
      </c>
      <c r="E237" s="20">
        <v>453</v>
      </c>
      <c r="F237" s="20">
        <v>414</v>
      </c>
      <c r="G237" s="9">
        <v>0.91390728476821192</v>
      </c>
      <c r="H237" s="20">
        <v>368</v>
      </c>
      <c r="I237" s="9">
        <v>0.88888888888888884</v>
      </c>
      <c r="J237" s="20">
        <v>0</v>
      </c>
      <c r="K237" s="9">
        <v>0</v>
      </c>
      <c r="L237" s="20">
        <v>8</v>
      </c>
      <c r="M237" s="9">
        <v>1.932367149758454E-2</v>
      </c>
      <c r="N237" s="20">
        <v>19</v>
      </c>
      <c r="O237" s="9">
        <v>4.5893719806763288E-2</v>
      </c>
      <c r="P237" s="20">
        <v>3</v>
      </c>
      <c r="Q237" s="9">
        <v>7.246376811594203E-3</v>
      </c>
    </row>
    <row r="238" spans="4:17" x14ac:dyDescent="0.25">
      <c r="D238" s="8" t="s">
        <v>484</v>
      </c>
      <c r="E238" s="20">
        <v>234</v>
      </c>
      <c r="F238" s="20">
        <v>215</v>
      </c>
      <c r="G238" s="9">
        <v>0.91880341880341876</v>
      </c>
      <c r="H238" s="20">
        <v>194</v>
      </c>
      <c r="I238" s="9">
        <v>0.9023255813953488</v>
      </c>
      <c r="J238" s="20">
        <v>0</v>
      </c>
      <c r="K238" s="9">
        <v>0</v>
      </c>
      <c r="L238" s="20">
        <v>2</v>
      </c>
      <c r="M238" s="9">
        <v>9.3023255813953487E-3</v>
      </c>
      <c r="N238" s="20">
        <v>15</v>
      </c>
      <c r="O238" s="9">
        <v>6.9767441860465115E-2</v>
      </c>
      <c r="P238" s="20">
        <v>1</v>
      </c>
      <c r="Q238" s="9">
        <v>4.6511627906976744E-3</v>
      </c>
    </row>
    <row r="239" spans="4:17" x14ac:dyDescent="0.25">
      <c r="D239" s="8" t="s">
        <v>488</v>
      </c>
      <c r="E239" s="20">
        <v>36</v>
      </c>
      <c r="F239" s="20">
        <v>33</v>
      </c>
      <c r="G239" s="9">
        <v>0.91666666666666663</v>
      </c>
      <c r="H239" s="20">
        <v>31</v>
      </c>
      <c r="I239" s="9">
        <v>0.93939393939393945</v>
      </c>
      <c r="J239" s="20">
        <v>0</v>
      </c>
      <c r="K239" s="9">
        <v>0</v>
      </c>
      <c r="L239" s="20">
        <v>0</v>
      </c>
      <c r="M239" s="9">
        <v>0</v>
      </c>
      <c r="N239" s="20">
        <v>1</v>
      </c>
      <c r="O239" s="9">
        <v>3.0303030303030304E-2</v>
      </c>
      <c r="P239" s="20">
        <v>0</v>
      </c>
      <c r="Q239" s="9">
        <v>0</v>
      </c>
    </row>
    <row r="240" spans="4:17" x14ac:dyDescent="0.25">
      <c r="D240" s="8" t="s">
        <v>667</v>
      </c>
      <c r="E240" s="20">
        <v>183</v>
      </c>
      <c r="F240" s="20">
        <v>166</v>
      </c>
      <c r="G240" s="9">
        <v>0.90710382513661203</v>
      </c>
      <c r="H240" s="20">
        <v>143</v>
      </c>
      <c r="I240" s="9">
        <v>0.86144578313253017</v>
      </c>
      <c r="J240" s="20">
        <v>0</v>
      </c>
      <c r="K240" s="9">
        <v>0</v>
      </c>
      <c r="L240" s="20">
        <v>6</v>
      </c>
      <c r="M240" s="9">
        <v>3.614457831325301E-2</v>
      </c>
      <c r="N240" s="20">
        <v>3</v>
      </c>
      <c r="O240" s="9">
        <v>1.8072289156626505E-2</v>
      </c>
      <c r="P240" s="20">
        <v>2</v>
      </c>
      <c r="Q240" s="9">
        <v>1.2048192771084338E-2</v>
      </c>
    </row>
    <row r="241" spans="4:17" x14ac:dyDescent="0.25">
      <c r="D241" s="7" t="s">
        <v>478</v>
      </c>
      <c r="E241" s="20">
        <v>746</v>
      </c>
      <c r="F241" s="20">
        <v>644</v>
      </c>
      <c r="G241" s="9">
        <v>0.86327077747989278</v>
      </c>
      <c r="H241" s="20">
        <v>518</v>
      </c>
      <c r="I241" s="9">
        <v>0.80434782608695654</v>
      </c>
      <c r="J241" s="20">
        <v>0</v>
      </c>
      <c r="K241" s="9">
        <v>0</v>
      </c>
      <c r="L241" s="20">
        <v>11</v>
      </c>
      <c r="M241" s="9">
        <v>1.7080745341614908E-2</v>
      </c>
      <c r="N241" s="20">
        <v>48</v>
      </c>
      <c r="O241" s="9">
        <v>7.4534161490683232E-2</v>
      </c>
      <c r="P241" s="20">
        <v>20</v>
      </c>
      <c r="Q241" s="9">
        <v>3.1055900621118012E-2</v>
      </c>
    </row>
    <row r="242" spans="4:17" x14ac:dyDescent="0.25">
      <c r="D242" s="8" t="s">
        <v>655</v>
      </c>
      <c r="E242" s="20">
        <v>84</v>
      </c>
      <c r="F242" s="20">
        <v>68</v>
      </c>
      <c r="G242" s="9">
        <v>0.80952380952380953</v>
      </c>
      <c r="H242" s="20">
        <v>51</v>
      </c>
      <c r="I242" s="9">
        <v>0.75</v>
      </c>
      <c r="J242" s="20">
        <v>0</v>
      </c>
      <c r="K242" s="9">
        <v>0</v>
      </c>
      <c r="L242" s="20">
        <v>5</v>
      </c>
      <c r="M242" s="9">
        <v>7.3529411764705885E-2</v>
      </c>
      <c r="N242" s="20">
        <v>8</v>
      </c>
      <c r="O242" s="9">
        <v>0.11764705882352941</v>
      </c>
      <c r="P242" s="20">
        <v>1</v>
      </c>
      <c r="Q242" s="9">
        <v>1.4705882352941176E-2</v>
      </c>
    </row>
    <row r="243" spans="4:17" x14ac:dyDescent="0.25">
      <c r="D243" s="8" t="s">
        <v>479</v>
      </c>
      <c r="E243" s="20">
        <v>110</v>
      </c>
      <c r="F243" s="20">
        <v>102</v>
      </c>
      <c r="G243" s="9">
        <v>0.92727272727272725</v>
      </c>
      <c r="H243" s="20">
        <v>81</v>
      </c>
      <c r="I243" s="9">
        <v>0.79411764705882348</v>
      </c>
      <c r="J243" s="20">
        <v>0</v>
      </c>
      <c r="K243" s="9">
        <v>0</v>
      </c>
      <c r="L243" s="20">
        <v>0</v>
      </c>
      <c r="M243" s="9">
        <v>0</v>
      </c>
      <c r="N243" s="20">
        <v>4</v>
      </c>
      <c r="O243" s="9">
        <v>3.9215686274509803E-2</v>
      </c>
      <c r="P243" s="20">
        <v>2</v>
      </c>
      <c r="Q243" s="9">
        <v>1.9607843137254902E-2</v>
      </c>
    </row>
    <row r="244" spans="4:17" x14ac:dyDescent="0.25">
      <c r="D244" s="8" t="s">
        <v>480</v>
      </c>
      <c r="E244" s="20">
        <v>109</v>
      </c>
      <c r="F244" s="20">
        <v>95</v>
      </c>
      <c r="G244" s="9">
        <v>0.87155963302752293</v>
      </c>
      <c r="H244" s="20">
        <v>76</v>
      </c>
      <c r="I244" s="9">
        <v>0.8</v>
      </c>
      <c r="J244" s="20">
        <v>0</v>
      </c>
      <c r="K244" s="9">
        <v>0</v>
      </c>
      <c r="L244" s="20">
        <v>1</v>
      </c>
      <c r="M244" s="9">
        <v>1.0526315789473684E-2</v>
      </c>
      <c r="N244" s="20">
        <v>8</v>
      </c>
      <c r="O244" s="9">
        <v>8.4210526315789472E-2</v>
      </c>
      <c r="P244" s="20">
        <v>2</v>
      </c>
      <c r="Q244" s="9">
        <v>2.1052631578947368E-2</v>
      </c>
    </row>
    <row r="245" spans="4:17" x14ac:dyDescent="0.25">
      <c r="D245" s="8" t="s">
        <v>664</v>
      </c>
      <c r="E245" s="20">
        <v>111</v>
      </c>
      <c r="F245" s="20">
        <v>100</v>
      </c>
      <c r="G245" s="9">
        <v>0.90090090090090091</v>
      </c>
      <c r="H245" s="20">
        <v>86</v>
      </c>
      <c r="I245" s="9">
        <v>0.86</v>
      </c>
      <c r="J245" s="20">
        <v>0</v>
      </c>
      <c r="K245" s="9">
        <v>0</v>
      </c>
      <c r="L245" s="20">
        <v>0</v>
      </c>
      <c r="M245" s="9">
        <v>0</v>
      </c>
      <c r="N245" s="20">
        <v>9</v>
      </c>
      <c r="O245" s="9">
        <v>0.09</v>
      </c>
      <c r="P245" s="20">
        <v>0</v>
      </c>
      <c r="Q245" s="9">
        <v>0</v>
      </c>
    </row>
    <row r="246" spans="4:17" x14ac:dyDescent="0.25">
      <c r="D246" s="8" t="s">
        <v>665</v>
      </c>
      <c r="E246" s="20">
        <v>68</v>
      </c>
      <c r="F246" s="20">
        <v>55</v>
      </c>
      <c r="G246" s="9">
        <v>0.80882352941176472</v>
      </c>
      <c r="H246" s="20">
        <v>42</v>
      </c>
      <c r="I246" s="9">
        <v>0.76363636363636367</v>
      </c>
      <c r="J246" s="20">
        <v>0</v>
      </c>
      <c r="K246" s="9">
        <v>0</v>
      </c>
      <c r="L246" s="20">
        <v>3</v>
      </c>
      <c r="M246" s="9">
        <v>5.4545454545454543E-2</v>
      </c>
      <c r="N246" s="20">
        <v>2</v>
      </c>
      <c r="O246" s="9">
        <v>3.6363636363636362E-2</v>
      </c>
      <c r="P246" s="20">
        <v>4</v>
      </c>
      <c r="Q246" s="9">
        <v>7.2727272727272724E-2</v>
      </c>
    </row>
    <row r="247" spans="4:17" x14ac:dyDescent="0.25">
      <c r="D247" s="8" t="s">
        <v>487</v>
      </c>
      <c r="E247" s="20">
        <v>98</v>
      </c>
      <c r="F247" s="20">
        <v>72</v>
      </c>
      <c r="G247" s="9">
        <v>0.73469387755102045</v>
      </c>
      <c r="H247" s="20">
        <v>51</v>
      </c>
      <c r="I247" s="9">
        <v>0.70833333333333337</v>
      </c>
      <c r="J247" s="20"/>
      <c r="K247" s="9">
        <v>0</v>
      </c>
      <c r="L247" s="20">
        <v>1</v>
      </c>
      <c r="M247" s="9">
        <v>1.3888888888888888E-2</v>
      </c>
      <c r="N247" s="20">
        <v>9</v>
      </c>
      <c r="O247" s="9">
        <v>0.125</v>
      </c>
      <c r="P247" s="20">
        <v>9</v>
      </c>
      <c r="Q247" s="9">
        <v>0.125</v>
      </c>
    </row>
    <row r="248" spans="4:17" x14ac:dyDescent="0.25">
      <c r="D248" s="8" t="s">
        <v>496</v>
      </c>
      <c r="E248" s="20">
        <v>63</v>
      </c>
      <c r="F248" s="20">
        <v>59</v>
      </c>
      <c r="G248" s="9">
        <v>0.93650793650793651</v>
      </c>
      <c r="H248" s="20">
        <v>53</v>
      </c>
      <c r="I248" s="9">
        <v>0.89830508474576276</v>
      </c>
      <c r="J248" s="20">
        <v>0</v>
      </c>
      <c r="K248" s="9">
        <v>0</v>
      </c>
      <c r="L248" s="20">
        <v>1</v>
      </c>
      <c r="M248" s="9">
        <v>1.6949152542372881E-2</v>
      </c>
      <c r="N248" s="20">
        <v>2</v>
      </c>
      <c r="O248" s="9">
        <v>3.3898305084745763E-2</v>
      </c>
      <c r="P248" s="20">
        <v>1</v>
      </c>
      <c r="Q248" s="9">
        <v>1.6949152542372881E-2</v>
      </c>
    </row>
    <row r="249" spans="4:17" x14ac:dyDescent="0.25">
      <c r="D249" s="8" t="s">
        <v>673</v>
      </c>
      <c r="E249" s="20">
        <v>103</v>
      </c>
      <c r="F249" s="20">
        <v>93</v>
      </c>
      <c r="G249" s="9">
        <v>0.90291262135922334</v>
      </c>
      <c r="H249" s="20">
        <v>78</v>
      </c>
      <c r="I249" s="9">
        <v>0.83870967741935487</v>
      </c>
      <c r="J249" s="20">
        <v>0</v>
      </c>
      <c r="K249" s="9">
        <v>0</v>
      </c>
      <c r="L249" s="20">
        <v>0</v>
      </c>
      <c r="M249" s="9">
        <v>0</v>
      </c>
      <c r="N249" s="20">
        <v>6</v>
      </c>
      <c r="O249" s="9">
        <v>6.4516129032258063E-2</v>
      </c>
      <c r="P249" s="20">
        <v>1</v>
      </c>
      <c r="Q249" s="9">
        <v>1.0752688172043012E-2</v>
      </c>
    </row>
    <row r="250" spans="4:17" x14ac:dyDescent="0.25">
      <c r="D250" s="7" t="s">
        <v>476</v>
      </c>
      <c r="E250" s="20">
        <v>1321</v>
      </c>
      <c r="F250" s="20">
        <v>1207</v>
      </c>
      <c r="G250" s="9">
        <v>0.91370174110522329</v>
      </c>
      <c r="H250" s="20">
        <v>1089</v>
      </c>
      <c r="I250" s="9">
        <v>0.90223695111847557</v>
      </c>
      <c r="J250" s="20">
        <v>0</v>
      </c>
      <c r="K250" s="9">
        <v>0</v>
      </c>
      <c r="L250" s="20">
        <v>41</v>
      </c>
      <c r="M250" s="9">
        <v>3.3968516984258491E-2</v>
      </c>
      <c r="N250" s="20">
        <v>44</v>
      </c>
      <c r="O250" s="9">
        <v>3.6454018227009111E-2</v>
      </c>
      <c r="P250" s="20">
        <v>6</v>
      </c>
      <c r="Q250" s="9">
        <v>4.9710024855012429E-3</v>
      </c>
    </row>
    <row r="251" spans="4:17" x14ac:dyDescent="0.25">
      <c r="D251" s="8" t="s">
        <v>653</v>
      </c>
      <c r="E251" s="20">
        <v>81</v>
      </c>
      <c r="F251" s="20">
        <v>73</v>
      </c>
      <c r="G251" s="9">
        <v>0.90123456790123457</v>
      </c>
      <c r="H251" s="20">
        <v>65</v>
      </c>
      <c r="I251" s="9">
        <v>0.8904109589041096</v>
      </c>
      <c r="J251" s="20">
        <v>0</v>
      </c>
      <c r="K251" s="9">
        <v>0</v>
      </c>
      <c r="L251" s="20">
        <v>4</v>
      </c>
      <c r="M251" s="9">
        <v>5.4794520547945202E-2</v>
      </c>
      <c r="N251" s="20">
        <v>2</v>
      </c>
      <c r="O251" s="9">
        <v>2.7397260273972601E-2</v>
      </c>
      <c r="P251" s="20">
        <v>1</v>
      </c>
      <c r="Q251" s="9">
        <v>1.3698630136986301E-2</v>
      </c>
    </row>
    <row r="252" spans="4:17" x14ac:dyDescent="0.25">
      <c r="D252" s="8" t="s">
        <v>656</v>
      </c>
      <c r="E252" s="20">
        <v>162</v>
      </c>
      <c r="F252" s="20">
        <v>139</v>
      </c>
      <c r="G252" s="9">
        <v>0.85802469135802473</v>
      </c>
      <c r="H252" s="20">
        <v>114</v>
      </c>
      <c r="I252" s="9">
        <v>0.82014388489208634</v>
      </c>
      <c r="J252" s="20">
        <v>0</v>
      </c>
      <c r="K252" s="9">
        <v>0</v>
      </c>
      <c r="L252" s="20">
        <v>11</v>
      </c>
      <c r="M252" s="9">
        <v>7.9136690647482008E-2</v>
      </c>
      <c r="N252" s="20">
        <v>8</v>
      </c>
      <c r="O252" s="9">
        <v>5.7553956834532377E-2</v>
      </c>
      <c r="P252" s="20">
        <v>0</v>
      </c>
      <c r="Q252" s="9">
        <v>0</v>
      </c>
    </row>
    <row r="253" spans="4:17" x14ac:dyDescent="0.25">
      <c r="D253" s="8" t="s">
        <v>659</v>
      </c>
      <c r="E253" s="20">
        <v>103</v>
      </c>
      <c r="F253" s="20">
        <v>96</v>
      </c>
      <c r="G253" s="9">
        <v>0.93203883495145634</v>
      </c>
      <c r="H253" s="20">
        <v>89</v>
      </c>
      <c r="I253" s="9">
        <v>0.92708333333333337</v>
      </c>
      <c r="J253" s="20">
        <v>0</v>
      </c>
      <c r="K253" s="9">
        <v>0</v>
      </c>
      <c r="L253" s="20">
        <v>4</v>
      </c>
      <c r="M253" s="9">
        <v>4.1666666666666664E-2</v>
      </c>
      <c r="N253" s="20">
        <v>0</v>
      </c>
      <c r="O253" s="9">
        <v>0</v>
      </c>
      <c r="P253" s="20">
        <v>1</v>
      </c>
      <c r="Q253" s="9">
        <v>1.0416666666666666E-2</v>
      </c>
    </row>
    <row r="254" spans="4:17" x14ac:dyDescent="0.25">
      <c r="D254" s="8" t="s">
        <v>485</v>
      </c>
      <c r="E254" s="20">
        <v>114</v>
      </c>
      <c r="F254" s="20">
        <v>107</v>
      </c>
      <c r="G254" s="9">
        <v>0.93859649122807021</v>
      </c>
      <c r="H254" s="20">
        <v>98</v>
      </c>
      <c r="I254" s="9">
        <v>0.91588785046728971</v>
      </c>
      <c r="J254" s="20">
        <v>0</v>
      </c>
      <c r="K254" s="9">
        <v>0</v>
      </c>
      <c r="L254" s="20">
        <v>5</v>
      </c>
      <c r="M254" s="9">
        <v>4.6728971962616821E-2</v>
      </c>
      <c r="N254" s="20">
        <v>0</v>
      </c>
      <c r="O254" s="9">
        <v>0</v>
      </c>
      <c r="P254" s="20">
        <v>0</v>
      </c>
      <c r="Q254" s="9">
        <v>0</v>
      </c>
    </row>
    <row r="255" spans="4:17" x14ac:dyDescent="0.25">
      <c r="D255" s="8" t="s">
        <v>668</v>
      </c>
      <c r="E255" s="20">
        <v>49</v>
      </c>
      <c r="F255" s="20">
        <v>47</v>
      </c>
      <c r="G255" s="9">
        <v>0.95918367346938771</v>
      </c>
      <c r="H255" s="20">
        <v>45</v>
      </c>
      <c r="I255" s="9">
        <v>0.95744680851063835</v>
      </c>
      <c r="J255" s="20">
        <v>0</v>
      </c>
      <c r="K255" s="9">
        <v>0</v>
      </c>
      <c r="L255" s="20">
        <v>1</v>
      </c>
      <c r="M255" s="9">
        <v>2.1276595744680851E-2</v>
      </c>
      <c r="N255" s="20">
        <v>1</v>
      </c>
      <c r="O255" s="9">
        <v>2.1276595744680851E-2</v>
      </c>
      <c r="P255" s="20">
        <v>0</v>
      </c>
      <c r="Q255" s="9">
        <v>0</v>
      </c>
    </row>
    <row r="256" spans="4:17" x14ac:dyDescent="0.25">
      <c r="D256" s="8" t="s">
        <v>670</v>
      </c>
      <c r="E256" s="20">
        <v>171</v>
      </c>
      <c r="F256" s="20">
        <v>160</v>
      </c>
      <c r="G256" s="9">
        <v>0.93567251461988299</v>
      </c>
      <c r="H256" s="20">
        <v>151</v>
      </c>
      <c r="I256" s="9">
        <v>0.94374999999999998</v>
      </c>
      <c r="J256" s="20">
        <v>0</v>
      </c>
      <c r="K256" s="9">
        <v>0</v>
      </c>
      <c r="L256" s="20">
        <v>1</v>
      </c>
      <c r="M256" s="9">
        <v>6.2500000000000003E-3</v>
      </c>
      <c r="N256" s="20">
        <v>8</v>
      </c>
      <c r="O256" s="9">
        <v>0.05</v>
      </c>
      <c r="P256" s="20">
        <v>0</v>
      </c>
      <c r="Q256" s="9">
        <v>0</v>
      </c>
    </row>
    <row r="257" spans="4:17" x14ac:dyDescent="0.25">
      <c r="D257" s="8" t="s">
        <v>671</v>
      </c>
      <c r="E257" s="20">
        <v>109</v>
      </c>
      <c r="F257" s="20">
        <v>96</v>
      </c>
      <c r="G257" s="9">
        <v>0.88073394495412849</v>
      </c>
      <c r="H257" s="20">
        <v>85</v>
      </c>
      <c r="I257" s="9">
        <v>0.88541666666666663</v>
      </c>
      <c r="J257" s="20">
        <v>0</v>
      </c>
      <c r="K257" s="9">
        <v>0</v>
      </c>
      <c r="L257" s="20">
        <v>2</v>
      </c>
      <c r="M257" s="9">
        <v>2.0833333333333332E-2</v>
      </c>
      <c r="N257" s="20">
        <v>8</v>
      </c>
      <c r="O257" s="9">
        <v>8.3333333333333329E-2</v>
      </c>
      <c r="P257" s="20">
        <v>0</v>
      </c>
      <c r="Q257" s="9">
        <v>0</v>
      </c>
    </row>
    <row r="258" spans="4:17" x14ac:dyDescent="0.25">
      <c r="D258" s="8" t="s">
        <v>497</v>
      </c>
      <c r="E258" s="20">
        <v>152</v>
      </c>
      <c r="F258" s="20">
        <v>138</v>
      </c>
      <c r="G258" s="9">
        <v>0.90789473684210531</v>
      </c>
      <c r="H258" s="20">
        <v>122</v>
      </c>
      <c r="I258" s="9">
        <v>0.88405797101449279</v>
      </c>
      <c r="J258" s="20">
        <v>0</v>
      </c>
      <c r="K258" s="9">
        <v>0</v>
      </c>
      <c r="L258" s="20">
        <v>4</v>
      </c>
      <c r="M258" s="9">
        <v>2.8985507246376812E-2</v>
      </c>
      <c r="N258" s="20">
        <v>5</v>
      </c>
      <c r="O258" s="9">
        <v>3.6231884057971016E-2</v>
      </c>
      <c r="P258" s="20">
        <v>1</v>
      </c>
      <c r="Q258" s="9">
        <v>7.246376811594203E-3</v>
      </c>
    </row>
    <row r="259" spans="4:17" x14ac:dyDescent="0.25">
      <c r="D259" s="8" t="s">
        <v>672</v>
      </c>
      <c r="E259" s="20">
        <v>149</v>
      </c>
      <c r="F259" s="20">
        <v>141</v>
      </c>
      <c r="G259" s="9">
        <v>0.94630872483221473</v>
      </c>
      <c r="H259" s="20">
        <v>126</v>
      </c>
      <c r="I259" s="9">
        <v>0.8936170212765957</v>
      </c>
      <c r="J259" s="20">
        <v>0</v>
      </c>
      <c r="K259" s="9">
        <v>0</v>
      </c>
      <c r="L259" s="20">
        <v>2</v>
      </c>
      <c r="M259" s="9">
        <v>1.4184397163120567E-2</v>
      </c>
      <c r="N259" s="20">
        <v>1</v>
      </c>
      <c r="O259" s="9">
        <v>7.0921985815602835E-3</v>
      </c>
      <c r="P259" s="20">
        <v>1</v>
      </c>
      <c r="Q259" s="9">
        <v>7.0921985815602835E-3</v>
      </c>
    </row>
    <row r="260" spans="4:17" x14ac:dyDescent="0.25">
      <c r="D260" s="8" t="s">
        <v>675</v>
      </c>
      <c r="E260" s="20">
        <v>151</v>
      </c>
      <c r="F260" s="20">
        <v>140</v>
      </c>
      <c r="G260" s="9">
        <v>0.92715231788079466</v>
      </c>
      <c r="H260" s="20">
        <v>129</v>
      </c>
      <c r="I260" s="9">
        <v>0.92142857142857137</v>
      </c>
      <c r="J260" s="20">
        <v>0</v>
      </c>
      <c r="K260" s="9">
        <v>0</v>
      </c>
      <c r="L260" s="20">
        <v>6</v>
      </c>
      <c r="M260" s="9">
        <v>4.2857142857142858E-2</v>
      </c>
      <c r="N260" s="20">
        <v>3</v>
      </c>
      <c r="O260" s="9">
        <v>2.1428571428571429E-2</v>
      </c>
      <c r="P260" s="20">
        <v>1</v>
      </c>
      <c r="Q260" s="9">
        <v>7.1428571428571426E-3</v>
      </c>
    </row>
    <row r="261" spans="4:17" x14ac:dyDescent="0.25">
      <c r="D261" s="8" t="s">
        <v>477</v>
      </c>
      <c r="E261" s="20">
        <v>80</v>
      </c>
      <c r="F261" s="20">
        <v>70</v>
      </c>
      <c r="G261" s="9">
        <v>0.875</v>
      </c>
      <c r="H261" s="20">
        <v>65</v>
      </c>
      <c r="I261" s="9">
        <v>0.9285714285714286</v>
      </c>
      <c r="J261" s="20"/>
      <c r="K261" s="9">
        <v>0</v>
      </c>
      <c r="L261" s="20">
        <v>1</v>
      </c>
      <c r="M261" s="9">
        <v>1.4285714285714285E-2</v>
      </c>
      <c r="N261" s="20">
        <v>8</v>
      </c>
      <c r="O261" s="9">
        <v>0.11428571428571428</v>
      </c>
      <c r="P261" s="20">
        <v>1</v>
      </c>
      <c r="Q261" s="9">
        <v>1.4285714285714285E-2</v>
      </c>
    </row>
    <row r="262" spans="4:17" x14ac:dyDescent="0.25">
      <c r="D262" s="6" t="s">
        <v>676</v>
      </c>
      <c r="E262" s="20">
        <v>4344</v>
      </c>
      <c r="F262" s="20">
        <v>3583</v>
      </c>
      <c r="G262" s="9">
        <v>0.82481583793738489</v>
      </c>
      <c r="H262" s="20">
        <v>2780</v>
      </c>
      <c r="I262" s="9">
        <v>0.77588612894222719</v>
      </c>
      <c r="J262" s="20">
        <v>0</v>
      </c>
      <c r="K262" s="9">
        <v>0</v>
      </c>
      <c r="L262" s="20">
        <v>198</v>
      </c>
      <c r="M262" s="9">
        <v>5.5260954507396036E-2</v>
      </c>
      <c r="N262" s="20">
        <v>326</v>
      </c>
      <c r="O262" s="9">
        <v>9.0985207926318729E-2</v>
      </c>
      <c r="P262" s="20">
        <v>86</v>
      </c>
      <c r="Q262" s="9">
        <v>2.4002232765838682E-2</v>
      </c>
    </row>
    <row r="263" spans="4:17" x14ac:dyDescent="0.25">
      <c r="D263" s="7" t="s">
        <v>693</v>
      </c>
      <c r="E263" s="20">
        <v>508</v>
      </c>
      <c r="F263" s="20">
        <v>420</v>
      </c>
      <c r="G263" s="9">
        <v>0.82677165354330706</v>
      </c>
      <c r="H263" s="20">
        <v>332</v>
      </c>
      <c r="I263" s="9">
        <v>0.79047619047619044</v>
      </c>
      <c r="J263" s="20">
        <v>0</v>
      </c>
      <c r="K263" s="9">
        <v>0</v>
      </c>
      <c r="L263" s="20">
        <v>11</v>
      </c>
      <c r="M263" s="9">
        <v>2.6190476190476191E-2</v>
      </c>
      <c r="N263" s="20">
        <v>46</v>
      </c>
      <c r="O263" s="9">
        <v>0.10952380952380952</v>
      </c>
      <c r="P263" s="20">
        <v>10</v>
      </c>
      <c r="Q263" s="9">
        <v>2.3809523809523808E-2</v>
      </c>
    </row>
    <row r="264" spans="4:17" x14ac:dyDescent="0.25">
      <c r="D264" s="8" t="s">
        <v>694</v>
      </c>
      <c r="E264" s="20">
        <v>42</v>
      </c>
      <c r="F264" s="20">
        <v>38</v>
      </c>
      <c r="G264" s="9">
        <v>0.90476190476190477</v>
      </c>
      <c r="H264" s="20">
        <v>28</v>
      </c>
      <c r="I264" s="9">
        <v>0.73684210526315785</v>
      </c>
      <c r="J264" s="20">
        <v>0</v>
      </c>
      <c r="K264" s="9">
        <v>0</v>
      </c>
      <c r="L264" s="20">
        <v>0</v>
      </c>
      <c r="M264" s="9">
        <v>0</v>
      </c>
      <c r="N264" s="20">
        <v>4</v>
      </c>
      <c r="O264" s="9">
        <v>0.10526315789473684</v>
      </c>
      <c r="P264" s="20">
        <v>0</v>
      </c>
      <c r="Q264" s="9">
        <v>0</v>
      </c>
    </row>
    <row r="265" spans="4:17" x14ac:dyDescent="0.25">
      <c r="D265" s="8" t="s">
        <v>696</v>
      </c>
      <c r="E265" s="20">
        <v>106</v>
      </c>
      <c r="F265" s="20">
        <v>88</v>
      </c>
      <c r="G265" s="9">
        <v>0.83018867924528306</v>
      </c>
      <c r="H265" s="20">
        <v>64</v>
      </c>
      <c r="I265" s="9">
        <v>0.72727272727272729</v>
      </c>
      <c r="J265" s="20">
        <v>0</v>
      </c>
      <c r="K265" s="9">
        <v>0</v>
      </c>
      <c r="L265" s="20">
        <v>2</v>
      </c>
      <c r="M265" s="9">
        <v>2.2727272727272728E-2</v>
      </c>
      <c r="N265" s="20">
        <v>7</v>
      </c>
      <c r="O265" s="9">
        <v>7.9545454545454544E-2</v>
      </c>
      <c r="P265" s="20">
        <v>3</v>
      </c>
      <c r="Q265" s="9">
        <v>3.4090909090909088E-2</v>
      </c>
    </row>
    <row r="266" spans="4:17" x14ac:dyDescent="0.25">
      <c r="D266" s="8" t="s">
        <v>704</v>
      </c>
      <c r="E266" s="20">
        <v>56</v>
      </c>
      <c r="F266" s="20">
        <v>40</v>
      </c>
      <c r="G266" s="9">
        <v>0.7142857142857143</v>
      </c>
      <c r="H266" s="20">
        <v>33</v>
      </c>
      <c r="I266" s="9">
        <v>0.82499999999999996</v>
      </c>
      <c r="J266" s="20">
        <v>0</v>
      </c>
      <c r="K266" s="9">
        <v>0</v>
      </c>
      <c r="L266" s="20">
        <v>1</v>
      </c>
      <c r="M266" s="9">
        <v>2.5000000000000001E-2</v>
      </c>
      <c r="N266" s="20">
        <v>8</v>
      </c>
      <c r="O266" s="9">
        <v>0.2</v>
      </c>
      <c r="P266" s="20">
        <v>2</v>
      </c>
      <c r="Q266" s="9">
        <v>0.05</v>
      </c>
    </row>
    <row r="267" spans="4:17" x14ac:dyDescent="0.25">
      <c r="D267" s="8" t="s">
        <v>709</v>
      </c>
      <c r="E267" s="20">
        <v>220</v>
      </c>
      <c r="F267" s="20">
        <v>187</v>
      </c>
      <c r="G267" s="9">
        <v>0.85</v>
      </c>
      <c r="H267" s="20">
        <v>151</v>
      </c>
      <c r="I267" s="9">
        <v>0.80748663101604279</v>
      </c>
      <c r="J267" s="20">
        <v>0</v>
      </c>
      <c r="K267" s="9">
        <v>0</v>
      </c>
      <c r="L267" s="20">
        <v>4</v>
      </c>
      <c r="M267" s="9">
        <v>2.1390374331550801E-2</v>
      </c>
      <c r="N267" s="20">
        <v>20</v>
      </c>
      <c r="O267" s="9">
        <v>0.10695187165775401</v>
      </c>
      <c r="P267" s="20">
        <v>2</v>
      </c>
      <c r="Q267" s="9">
        <v>1.06951871657754E-2</v>
      </c>
    </row>
    <row r="268" spans="4:17" x14ac:dyDescent="0.25">
      <c r="D268" s="8" t="s">
        <v>713</v>
      </c>
      <c r="E268" s="20">
        <v>84</v>
      </c>
      <c r="F268" s="20">
        <v>67</v>
      </c>
      <c r="G268" s="9">
        <v>0.79761904761904767</v>
      </c>
      <c r="H268" s="20">
        <v>56</v>
      </c>
      <c r="I268" s="9">
        <v>0.83582089552238803</v>
      </c>
      <c r="J268" s="20">
        <v>0</v>
      </c>
      <c r="K268" s="9">
        <v>0</v>
      </c>
      <c r="L268" s="20">
        <v>4</v>
      </c>
      <c r="M268" s="9">
        <v>5.9701492537313432E-2</v>
      </c>
      <c r="N268" s="20">
        <v>7</v>
      </c>
      <c r="O268" s="9">
        <v>0.1044776119402985</v>
      </c>
      <c r="P268" s="20">
        <v>3</v>
      </c>
      <c r="Q268" s="9">
        <v>4.4776119402985072E-2</v>
      </c>
    </row>
    <row r="269" spans="4:17" x14ac:dyDescent="0.25">
      <c r="D269" s="7" t="s">
        <v>679</v>
      </c>
      <c r="E269" s="20">
        <v>441</v>
      </c>
      <c r="F269" s="20">
        <v>358</v>
      </c>
      <c r="G269" s="9">
        <v>0.8117913832199547</v>
      </c>
      <c r="H269" s="20">
        <v>264</v>
      </c>
      <c r="I269" s="9">
        <v>0.73743016759776536</v>
      </c>
      <c r="J269" s="20">
        <v>0</v>
      </c>
      <c r="K269" s="9">
        <v>0</v>
      </c>
      <c r="L269" s="20">
        <v>39</v>
      </c>
      <c r="M269" s="9">
        <v>0.10893854748603352</v>
      </c>
      <c r="N269" s="20">
        <v>19</v>
      </c>
      <c r="O269" s="9">
        <v>5.3072625698324022E-2</v>
      </c>
      <c r="P269" s="20">
        <v>13</v>
      </c>
      <c r="Q269" s="9">
        <v>3.6312849162011177E-2</v>
      </c>
    </row>
    <row r="270" spans="4:17" x14ac:dyDescent="0.25">
      <c r="D270" s="8" t="s">
        <v>680</v>
      </c>
      <c r="E270" s="20">
        <v>104</v>
      </c>
      <c r="F270" s="20">
        <v>86</v>
      </c>
      <c r="G270" s="9">
        <v>0.82692307692307687</v>
      </c>
      <c r="H270" s="20">
        <v>62</v>
      </c>
      <c r="I270" s="9">
        <v>0.72093023255813948</v>
      </c>
      <c r="J270" s="20">
        <v>0</v>
      </c>
      <c r="K270" s="9">
        <v>0</v>
      </c>
      <c r="L270" s="20">
        <v>6</v>
      </c>
      <c r="M270" s="9">
        <v>6.9767441860465115E-2</v>
      </c>
      <c r="N270" s="20">
        <v>6</v>
      </c>
      <c r="O270" s="9">
        <v>6.9767441860465115E-2</v>
      </c>
      <c r="P270" s="20">
        <v>4</v>
      </c>
      <c r="Q270" s="9">
        <v>4.6511627906976744E-2</v>
      </c>
    </row>
    <row r="271" spans="4:17" x14ac:dyDescent="0.25">
      <c r="D271" s="8" t="s">
        <v>685</v>
      </c>
      <c r="E271" s="20">
        <v>176</v>
      </c>
      <c r="F271" s="20">
        <v>141</v>
      </c>
      <c r="G271" s="9">
        <v>0.80113636363636365</v>
      </c>
      <c r="H271" s="20">
        <v>109</v>
      </c>
      <c r="I271" s="9">
        <v>0.77304964539007093</v>
      </c>
      <c r="J271" s="20">
        <v>0</v>
      </c>
      <c r="K271" s="9">
        <v>0</v>
      </c>
      <c r="L271" s="20">
        <v>18</v>
      </c>
      <c r="M271" s="9">
        <v>0.1276595744680851</v>
      </c>
      <c r="N271" s="20">
        <v>7</v>
      </c>
      <c r="O271" s="9">
        <v>4.9645390070921988E-2</v>
      </c>
      <c r="P271" s="20">
        <v>2</v>
      </c>
      <c r="Q271" s="9">
        <v>1.4184397163120567E-2</v>
      </c>
    </row>
    <row r="272" spans="4:17" x14ac:dyDescent="0.25">
      <c r="D272" s="8" t="s">
        <v>697</v>
      </c>
      <c r="E272" s="20">
        <v>17</v>
      </c>
      <c r="F272" s="20">
        <v>9</v>
      </c>
      <c r="G272" s="9">
        <v>0.52941176470588236</v>
      </c>
      <c r="H272" s="20">
        <v>7</v>
      </c>
      <c r="I272" s="9">
        <v>0.77777777777777779</v>
      </c>
      <c r="J272" s="20">
        <v>0</v>
      </c>
      <c r="K272" s="9">
        <v>0</v>
      </c>
      <c r="L272" s="20">
        <v>1</v>
      </c>
      <c r="M272" s="9">
        <v>0.1111111111111111</v>
      </c>
      <c r="N272" s="20">
        <v>2</v>
      </c>
      <c r="O272" s="9">
        <v>0.22222222222222221</v>
      </c>
      <c r="P272" s="20">
        <v>3</v>
      </c>
      <c r="Q272" s="9">
        <v>0.33333333333333331</v>
      </c>
    </row>
    <row r="273" spans="4:17" x14ac:dyDescent="0.25">
      <c r="D273" s="8" t="s">
        <v>705</v>
      </c>
      <c r="E273" s="20">
        <v>144</v>
      </c>
      <c r="F273" s="20">
        <v>122</v>
      </c>
      <c r="G273" s="9">
        <v>0.84722222222222221</v>
      </c>
      <c r="H273" s="20">
        <v>86</v>
      </c>
      <c r="I273" s="9">
        <v>0.70491803278688525</v>
      </c>
      <c r="J273" s="20">
        <v>0</v>
      </c>
      <c r="K273" s="9">
        <v>0</v>
      </c>
      <c r="L273" s="20">
        <v>14</v>
      </c>
      <c r="M273" s="9">
        <v>0.11475409836065574</v>
      </c>
      <c r="N273" s="20">
        <v>4</v>
      </c>
      <c r="O273" s="9">
        <v>3.2786885245901641E-2</v>
      </c>
      <c r="P273" s="20">
        <v>4</v>
      </c>
      <c r="Q273" s="9">
        <v>3.2786885245901641E-2</v>
      </c>
    </row>
    <row r="274" spans="4:17" x14ac:dyDescent="0.25">
      <c r="D274" s="7" t="s">
        <v>681</v>
      </c>
      <c r="E274" s="20">
        <v>596</v>
      </c>
      <c r="F274" s="20">
        <v>496</v>
      </c>
      <c r="G274" s="9">
        <v>0.83221476510067116</v>
      </c>
      <c r="H274" s="20">
        <v>398</v>
      </c>
      <c r="I274" s="9">
        <v>0.80241935483870963</v>
      </c>
      <c r="J274" s="20">
        <v>0</v>
      </c>
      <c r="K274" s="9">
        <v>0</v>
      </c>
      <c r="L274" s="20">
        <v>37</v>
      </c>
      <c r="M274" s="9">
        <v>7.459677419354839E-2</v>
      </c>
      <c r="N274" s="20">
        <v>34</v>
      </c>
      <c r="O274" s="9">
        <v>6.8548387096774188E-2</v>
      </c>
      <c r="P274" s="20">
        <v>7</v>
      </c>
      <c r="Q274" s="9">
        <v>1.4112903225806451E-2</v>
      </c>
    </row>
    <row r="275" spans="4:17" x14ac:dyDescent="0.25">
      <c r="D275" s="8" t="s">
        <v>682</v>
      </c>
      <c r="E275" s="20">
        <v>232</v>
      </c>
      <c r="F275" s="20">
        <v>190</v>
      </c>
      <c r="G275" s="9">
        <v>0.81896551724137934</v>
      </c>
      <c r="H275" s="20">
        <v>145</v>
      </c>
      <c r="I275" s="9">
        <v>0.76315789473684215</v>
      </c>
      <c r="J275" s="20">
        <v>0</v>
      </c>
      <c r="K275" s="9">
        <v>0</v>
      </c>
      <c r="L275" s="20">
        <v>23</v>
      </c>
      <c r="M275" s="9">
        <v>0.12105263157894737</v>
      </c>
      <c r="N275" s="20">
        <v>10</v>
      </c>
      <c r="O275" s="9">
        <v>5.2631578947368418E-2</v>
      </c>
      <c r="P275" s="20">
        <v>3</v>
      </c>
      <c r="Q275" s="9">
        <v>1.5789473684210527E-2</v>
      </c>
    </row>
    <row r="276" spans="4:17" x14ac:dyDescent="0.25">
      <c r="D276" s="8" t="s">
        <v>689</v>
      </c>
      <c r="E276" s="20">
        <v>97</v>
      </c>
      <c r="F276" s="20">
        <v>84</v>
      </c>
      <c r="G276" s="9">
        <v>0.865979381443299</v>
      </c>
      <c r="H276" s="20">
        <v>72</v>
      </c>
      <c r="I276" s="9">
        <v>0.8571428571428571</v>
      </c>
      <c r="J276" s="20">
        <v>0</v>
      </c>
      <c r="K276" s="9">
        <v>0</v>
      </c>
      <c r="L276" s="20">
        <v>3</v>
      </c>
      <c r="M276" s="9">
        <v>3.5714285714285712E-2</v>
      </c>
      <c r="N276" s="20">
        <v>8</v>
      </c>
      <c r="O276" s="9">
        <v>9.5238095238095233E-2</v>
      </c>
      <c r="P276" s="20">
        <v>0</v>
      </c>
      <c r="Q276" s="9">
        <v>0</v>
      </c>
    </row>
    <row r="277" spans="4:17" x14ac:dyDescent="0.25">
      <c r="D277" s="8" t="s">
        <v>698</v>
      </c>
      <c r="E277" s="20">
        <v>180</v>
      </c>
      <c r="F277" s="20">
        <v>155</v>
      </c>
      <c r="G277" s="9">
        <v>0.86111111111111116</v>
      </c>
      <c r="H277" s="20">
        <v>126</v>
      </c>
      <c r="I277" s="9">
        <v>0.81290322580645158</v>
      </c>
      <c r="J277" s="20">
        <v>0</v>
      </c>
      <c r="K277" s="9">
        <v>0</v>
      </c>
      <c r="L277" s="20">
        <v>8</v>
      </c>
      <c r="M277" s="9">
        <v>5.1612903225806452E-2</v>
      </c>
      <c r="N277" s="20">
        <v>8</v>
      </c>
      <c r="O277" s="9">
        <v>5.1612903225806452E-2</v>
      </c>
      <c r="P277" s="20">
        <v>1</v>
      </c>
      <c r="Q277" s="9">
        <v>6.4516129032258064E-3</v>
      </c>
    </row>
    <row r="278" spans="4:17" x14ac:dyDescent="0.25">
      <c r="D278" s="8" t="s">
        <v>699</v>
      </c>
      <c r="E278" s="20">
        <v>87</v>
      </c>
      <c r="F278" s="20">
        <v>67</v>
      </c>
      <c r="G278" s="9">
        <v>0.77011494252873558</v>
      </c>
      <c r="H278" s="20">
        <v>55</v>
      </c>
      <c r="I278" s="9">
        <v>0.82089552238805974</v>
      </c>
      <c r="J278" s="20">
        <v>0</v>
      </c>
      <c r="K278" s="9">
        <v>0</v>
      </c>
      <c r="L278" s="20">
        <v>3</v>
      </c>
      <c r="M278" s="9">
        <v>4.4776119402985072E-2</v>
      </c>
      <c r="N278" s="20">
        <v>8</v>
      </c>
      <c r="O278" s="9">
        <v>0.11940298507462686</v>
      </c>
      <c r="P278" s="20">
        <v>3</v>
      </c>
      <c r="Q278" s="9">
        <v>4.4776119402985072E-2</v>
      </c>
    </row>
    <row r="279" spans="4:17" x14ac:dyDescent="0.25">
      <c r="D279" s="7" t="s">
        <v>702</v>
      </c>
      <c r="E279" s="20">
        <v>701</v>
      </c>
      <c r="F279" s="20">
        <v>560</v>
      </c>
      <c r="G279" s="9">
        <v>0.79885877318116971</v>
      </c>
      <c r="H279" s="20">
        <v>402</v>
      </c>
      <c r="I279" s="9">
        <v>0.71785714285714286</v>
      </c>
      <c r="J279" s="20">
        <v>0</v>
      </c>
      <c r="K279" s="9">
        <v>0</v>
      </c>
      <c r="L279" s="20">
        <v>23</v>
      </c>
      <c r="M279" s="9">
        <v>4.1071428571428571E-2</v>
      </c>
      <c r="N279" s="20">
        <v>74</v>
      </c>
      <c r="O279" s="9">
        <v>0.13214285714285715</v>
      </c>
      <c r="P279" s="20">
        <v>16</v>
      </c>
      <c r="Q279" s="9">
        <v>2.8571428571428571E-2</v>
      </c>
    </row>
    <row r="280" spans="4:17" x14ac:dyDescent="0.25">
      <c r="D280" s="8" t="s">
        <v>703</v>
      </c>
      <c r="E280" s="20">
        <v>61</v>
      </c>
      <c r="F280" s="20">
        <v>49</v>
      </c>
      <c r="G280" s="9">
        <v>0.80327868852459017</v>
      </c>
      <c r="H280" s="20">
        <v>42</v>
      </c>
      <c r="I280" s="9">
        <v>0.8571428571428571</v>
      </c>
      <c r="J280" s="20">
        <v>0</v>
      </c>
      <c r="K280" s="9">
        <v>0</v>
      </c>
      <c r="L280" s="20">
        <v>3</v>
      </c>
      <c r="M280" s="9">
        <v>6.1224489795918366E-2</v>
      </c>
      <c r="N280" s="20">
        <v>8</v>
      </c>
      <c r="O280" s="9">
        <v>0.16326530612244897</v>
      </c>
      <c r="P280" s="20">
        <v>1</v>
      </c>
      <c r="Q280" s="9">
        <v>2.0408163265306121E-2</v>
      </c>
    </row>
    <row r="281" spans="4:17" x14ac:dyDescent="0.25">
      <c r="D281" s="8" t="s">
        <v>706</v>
      </c>
      <c r="E281" s="20">
        <v>172</v>
      </c>
      <c r="F281" s="20">
        <v>128</v>
      </c>
      <c r="G281" s="9">
        <v>0.7441860465116279</v>
      </c>
      <c r="H281" s="20">
        <v>73</v>
      </c>
      <c r="I281" s="9">
        <v>0.5703125</v>
      </c>
      <c r="J281" s="20">
        <v>0</v>
      </c>
      <c r="K281" s="9">
        <v>0</v>
      </c>
      <c r="L281" s="20">
        <v>13</v>
      </c>
      <c r="M281" s="9">
        <v>0.1015625</v>
      </c>
      <c r="N281" s="20">
        <v>15</v>
      </c>
      <c r="O281" s="9">
        <v>0.1171875</v>
      </c>
      <c r="P281" s="20">
        <v>7</v>
      </c>
      <c r="Q281" s="9">
        <v>5.46875E-2</v>
      </c>
    </row>
    <row r="282" spans="4:17" x14ac:dyDescent="0.25">
      <c r="D282" s="8" t="s">
        <v>708</v>
      </c>
      <c r="E282" s="20">
        <v>192</v>
      </c>
      <c r="F282" s="20">
        <v>164</v>
      </c>
      <c r="G282" s="9">
        <v>0.85416666666666663</v>
      </c>
      <c r="H282" s="20">
        <v>114</v>
      </c>
      <c r="I282" s="9">
        <v>0.69512195121951215</v>
      </c>
      <c r="J282" s="20">
        <v>0</v>
      </c>
      <c r="K282" s="9">
        <v>0</v>
      </c>
      <c r="L282" s="20">
        <v>2</v>
      </c>
      <c r="M282" s="9">
        <v>1.2195121951219513E-2</v>
      </c>
      <c r="N282" s="20">
        <v>17</v>
      </c>
      <c r="O282" s="9">
        <v>0.10365853658536585</v>
      </c>
      <c r="P282" s="20">
        <v>2</v>
      </c>
      <c r="Q282" s="9">
        <v>1.2195121951219513E-2</v>
      </c>
    </row>
    <row r="283" spans="4:17" x14ac:dyDescent="0.25">
      <c r="D283" s="8" t="s">
        <v>710</v>
      </c>
      <c r="E283" s="20">
        <v>53</v>
      </c>
      <c r="F283" s="20">
        <v>43</v>
      </c>
      <c r="G283" s="9">
        <v>0.81132075471698117</v>
      </c>
      <c r="H283" s="20">
        <v>33</v>
      </c>
      <c r="I283" s="9">
        <v>0.76744186046511631</v>
      </c>
      <c r="J283" s="20">
        <v>0</v>
      </c>
      <c r="K283" s="9">
        <v>0</v>
      </c>
      <c r="L283" s="20">
        <v>0</v>
      </c>
      <c r="M283" s="9">
        <v>0</v>
      </c>
      <c r="N283" s="20">
        <v>4</v>
      </c>
      <c r="O283" s="9">
        <v>9.3023255813953487E-2</v>
      </c>
      <c r="P283" s="20">
        <v>4</v>
      </c>
      <c r="Q283" s="9">
        <v>9.3023255813953487E-2</v>
      </c>
    </row>
    <row r="284" spans="4:17" x14ac:dyDescent="0.25">
      <c r="D284" s="8" t="s">
        <v>715</v>
      </c>
      <c r="E284" s="20">
        <v>223</v>
      </c>
      <c r="F284" s="20">
        <v>176</v>
      </c>
      <c r="G284" s="9">
        <v>0.78923766816143492</v>
      </c>
      <c r="H284" s="20">
        <v>140</v>
      </c>
      <c r="I284" s="9">
        <v>0.79545454545454541</v>
      </c>
      <c r="J284" s="20">
        <v>0</v>
      </c>
      <c r="K284" s="9">
        <v>0</v>
      </c>
      <c r="L284" s="20">
        <v>5</v>
      </c>
      <c r="M284" s="9">
        <v>2.8409090909090908E-2</v>
      </c>
      <c r="N284" s="20">
        <v>30</v>
      </c>
      <c r="O284" s="9">
        <v>0.17045454545454544</v>
      </c>
      <c r="P284" s="20">
        <v>2</v>
      </c>
      <c r="Q284" s="9">
        <v>1.1363636363636364E-2</v>
      </c>
    </row>
    <row r="285" spans="4:17" x14ac:dyDescent="0.25">
      <c r="D285" s="7" t="s">
        <v>677</v>
      </c>
      <c r="E285" s="20">
        <v>623</v>
      </c>
      <c r="F285" s="20">
        <v>530</v>
      </c>
      <c r="G285" s="9">
        <v>0.8507223113964687</v>
      </c>
      <c r="H285" s="20">
        <v>427</v>
      </c>
      <c r="I285" s="9">
        <v>0.80566037735849061</v>
      </c>
      <c r="J285" s="20">
        <v>0</v>
      </c>
      <c r="K285" s="9">
        <v>0</v>
      </c>
      <c r="L285" s="20">
        <v>23</v>
      </c>
      <c r="M285" s="9">
        <v>4.3396226415094337E-2</v>
      </c>
      <c r="N285" s="20">
        <v>44</v>
      </c>
      <c r="O285" s="9">
        <v>8.3018867924528297E-2</v>
      </c>
      <c r="P285" s="20">
        <v>8</v>
      </c>
      <c r="Q285" s="9">
        <v>1.509433962264151E-2</v>
      </c>
    </row>
    <row r="286" spans="4:17" x14ac:dyDescent="0.25">
      <c r="D286" s="8" t="s">
        <v>678</v>
      </c>
      <c r="E286" s="20">
        <v>101</v>
      </c>
      <c r="F286" s="20">
        <v>83</v>
      </c>
      <c r="G286" s="9">
        <v>0.82178217821782173</v>
      </c>
      <c r="H286" s="20">
        <v>56</v>
      </c>
      <c r="I286" s="9">
        <v>0.67469879518072284</v>
      </c>
      <c r="J286" s="20">
        <v>0</v>
      </c>
      <c r="K286" s="9">
        <v>0</v>
      </c>
      <c r="L286" s="20">
        <v>7</v>
      </c>
      <c r="M286" s="9">
        <v>8.4337349397590355E-2</v>
      </c>
      <c r="N286" s="20">
        <v>7</v>
      </c>
      <c r="O286" s="9">
        <v>8.4337349397590355E-2</v>
      </c>
      <c r="P286" s="20">
        <v>2</v>
      </c>
      <c r="Q286" s="9">
        <v>2.4096385542168676E-2</v>
      </c>
    </row>
    <row r="287" spans="4:17" x14ac:dyDescent="0.25">
      <c r="D287" s="8" t="s">
        <v>686</v>
      </c>
      <c r="E287" s="20">
        <v>224</v>
      </c>
      <c r="F287" s="20">
        <v>189</v>
      </c>
      <c r="G287" s="9">
        <v>0.84375</v>
      </c>
      <c r="H287" s="20">
        <v>152</v>
      </c>
      <c r="I287" s="9">
        <v>0.80423280423280419</v>
      </c>
      <c r="J287" s="20">
        <v>0</v>
      </c>
      <c r="K287" s="9">
        <v>0</v>
      </c>
      <c r="L287" s="20">
        <v>4</v>
      </c>
      <c r="M287" s="9">
        <v>2.1164021164021163E-2</v>
      </c>
      <c r="N287" s="20">
        <v>20</v>
      </c>
      <c r="O287" s="9">
        <v>0.10582010582010581</v>
      </c>
      <c r="P287" s="20">
        <v>4</v>
      </c>
      <c r="Q287" s="9">
        <v>2.1164021164021163E-2</v>
      </c>
    </row>
    <row r="288" spans="4:17" x14ac:dyDescent="0.25">
      <c r="D288" s="8" t="s">
        <v>692</v>
      </c>
      <c r="E288" s="20">
        <v>120</v>
      </c>
      <c r="F288" s="20">
        <v>102</v>
      </c>
      <c r="G288" s="9">
        <v>0.85</v>
      </c>
      <c r="H288" s="20">
        <v>89</v>
      </c>
      <c r="I288" s="9">
        <v>0.87254901960784315</v>
      </c>
      <c r="J288" s="20">
        <v>0</v>
      </c>
      <c r="K288" s="9">
        <v>0</v>
      </c>
      <c r="L288" s="20">
        <v>4</v>
      </c>
      <c r="M288" s="9">
        <v>3.9215686274509803E-2</v>
      </c>
      <c r="N288" s="20">
        <v>9</v>
      </c>
      <c r="O288" s="9">
        <v>8.8235294117647065E-2</v>
      </c>
      <c r="P288" s="20">
        <v>1</v>
      </c>
      <c r="Q288" s="9">
        <v>9.8039215686274508E-3</v>
      </c>
    </row>
    <row r="289" spans="4:17" x14ac:dyDescent="0.25">
      <c r="D289" s="8" t="s">
        <v>701</v>
      </c>
      <c r="E289" s="20">
        <v>178</v>
      </c>
      <c r="F289" s="20">
        <v>156</v>
      </c>
      <c r="G289" s="9">
        <v>0.8764044943820225</v>
      </c>
      <c r="H289" s="20">
        <v>130</v>
      </c>
      <c r="I289" s="9">
        <v>0.83333333333333337</v>
      </c>
      <c r="J289" s="20">
        <v>0</v>
      </c>
      <c r="K289" s="9">
        <v>0</v>
      </c>
      <c r="L289" s="20">
        <v>8</v>
      </c>
      <c r="M289" s="9">
        <v>5.128205128205128E-2</v>
      </c>
      <c r="N289" s="20">
        <v>8</v>
      </c>
      <c r="O289" s="9">
        <v>5.128205128205128E-2</v>
      </c>
      <c r="P289" s="20">
        <v>1</v>
      </c>
      <c r="Q289" s="9">
        <v>6.41025641025641E-3</v>
      </c>
    </row>
    <row r="290" spans="4:17" x14ac:dyDescent="0.25">
      <c r="D290" s="7" t="s">
        <v>683</v>
      </c>
      <c r="E290" s="20">
        <v>580</v>
      </c>
      <c r="F290" s="20">
        <v>473</v>
      </c>
      <c r="G290" s="9">
        <v>0.81551724137931036</v>
      </c>
      <c r="H290" s="20">
        <v>353</v>
      </c>
      <c r="I290" s="9">
        <v>0.7463002114164905</v>
      </c>
      <c r="J290" s="20">
        <v>0</v>
      </c>
      <c r="K290" s="9">
        <v>0</v>
      </c>
      <c r="L290" s="20">
        <v>30</v>
      </c>
      <c r="M290" s="9">
        <v>6.3424947145877375E-2</v>
      </c>
      <c r="N290" s="20">
        <v>44</v>
      </c>
      <c r="O290" s="9">
        <v>9.3023255813953487E-2</v>
      </c>
      <c r="P290" s="20">
        <v>15</v>
      </c>
      <c r="Q290" s="9">
        <v>3.1712473572938688E-2</v>
      </c>
    </row>
    <row r="291" spans="4:17" x14ac:dyDescent="0.25">
      <c r="D291" s="8" t="s">
        <v>684</v>
      </c>
      <c r="E291" s="20">
        <v>167</v>
      </c>
      <c r="F291" s="20">
        <v>141</v>
      </c>
      <c r="G291" s="9">
        <v>0.84431137724550898</v>
      </c>
      <c r="H291" s="20">
        <v>110</v>
      </c>
      <c r="I291" s="9">
        <v>0.78014184397163122</v>
      </c>
      <c r="J291" s="20">
        <v>0</v>
      </c>
      <c r="K291" s="9">
        <v>0</v>
      </c>
      <c r="L291" s="20">
        <v>5</v>
      </c>
      <c r="M291" s="9">
        <v>3.5460992907801421E-2</v>
      </c>
      <c r="N291" s="20">
        <v>8</v>
      </c>
      <c r="O291" s="9">
        <v>5.6737588652482268E-2</v>
      </c>
      <c r="P291" s="20">
        <v>8</v>
      </c>
      <c r="Q291" s="9">
        <v>5.6737588652482268E-2</v>
      </c>
    </row>
    <row r="292" spans="4:17" x14ac:dyDescent="0.25">
      <c r="D292" s="8" t="s">
        <v>690</v>
      </c>
      <c r="E292" s="20">
        <v>147</v>
      </c>
      <c r="F292" s="20">
        <v>118</v>
      </c>
      <c r="G292" s="9">
        <v>0.80272108843537415</v>
      </c>
      <c r="H292" s="20">
        <v>88</v>
      </c>
      <c r="I292" s="9">
        <v>0.74576271186440679</v>
      </c>
      <c r="J292" s="20">
        <v>0</v>
      </c>
      <c r="K292" s="9">
        <v>0</v>
      </c>
      <c r="L292" s="20">
        <v>4</v>
      </c>
      <c r="M292" s="9">
        <v>3.3898305084745763E-2</v>
      </c>
      <c r="N292" s="20">
        <v>18</v>
      </c>
      <c r="O292" s="9">
        <v>0.15254237288135594</v>
      </c>
      <c r="P292" s="20">
        <v>2</v>
      </c>
      <c r="Q292" s="9">
        <v>1.6949152542372881E-2</v>
      </c>
    </row>
    <row r="293" spans="4:17" x14ac:dyDescent="0.25">
      <c r="D293" s="8" t="s">
        <v>711</v>
      </c>
      <c r="E293" s="20">
        <v>87</v>
      </c>
      <c r="F293" s="20">
        <v>74</v>
      </c>
      <c r="G293" s="9">
        <v>0.85057471264367812</v>
      </c>
      <c r="H293" s="20">
        <v>47</v>
      </c>
      <c r="I293" s="9">
        <v>0.63513513513513509</v>
      </c>
      <c r="J293" s="20">
        <v>0</v>
      </c>
      <c r="K293" s="9">
        <v>0</v>
      </c>
      <c r="L293" s="20">
        <v>9</v>
      </c>
      <c r="M293" s="9">
        <v>0.12162162162162163</v>
      </c>
      <c r="N293" s="20">
        <v>3</v>
      </c>
      <c r="O293" s="9">
        <v>4.0540540540540543E-2</v>
      </c>
      <c r="P293" s="20">
        <v>0</v>
      </c>
      <c r="Q293" s="9">
        <v>0</v>
      </c>
    </row>
    <row r="294" spans="4:17" x14ac:dyDescent="0.25">
      <c r="D294" s="8" t="s">
        <v>712</v>
      </c>
      <c r="E294" s="20">
        <v>179</v>
      </c>
      <c r="F294" s="20">
        <v>140</v>
      </c>
      <c r="G294" s="9">
        <v>0.78212290502793291</v>
      </c>
      <c r="H294" s="20">
        <v>108</v>
      </c>
      <c r="I294" s="9">
        <v>0.77142857142857146</v>
      </c>
      <c r="J294" s="20">
        <v>0</v>
      </c>
      <c r="K294" s="9">
        <v>0</v>
      </c>
      <c r="L294" s="20">
        <v>12</v>
      </c>
      <c r="M294" s="9">
        <v>8.5714285714285715E-2</v>
      </c>
      <c r="N294" s="20">
        <v>15</v>
      </c>
      <c r="O294" s="9">
        <v>0.10714285714285714</v>
      </c>
      <c r="P294" s="20">
        <v>5</v>
      </c>
      <c r="Q294" s="9">
        <v>3.5714285714285712E-2</v>
      </c>
    </row>
    <row r="295" spans="4:17" x14ac:dyDescent="0.25">
      <c r="D295" s="7" t="s">
        <v>687</v>
      </c>
      <c r="E295" s="20">
        <v>895</v>
      </c>
      <c r="F295" s="20">
        <v>746</v>
      </c>
      <c r="G295" s="9">
        <v>0.83351955307262571</v>
      </c>
      <c r="H295" s="20">
        <v>604</v>
      </c>
      <c r="I295" s="9">
        <v>0.80965147453083108</v>
      </c>
      <c r="J295" s="20">
        <v>0</v>
      </c>
      <c r="K295" s="9">
        <v>0</v>
      </c>
      <c r="L295" s="20">
        <v>35</v>
      </c>
      <c r="M295" s="9">
        <v>4.6916890080428951E-2</v>
      </c>
      <c r="N295" s="20">
        <v>65</v>
      </c>
      <c r="O295" s="9">
        <v>8.7131367292225204E-2</v>
      </c>
      <c r="P295" s="20">
        <v>17</v>
      </c>
      <c r="Q295" s="9">
        <v>2.2788203753351208E-2</v>
      </c>
    </row>
    <row r="296" spans="4:17" x14ac:dyDescent="0.25">
      <c r="D296" s="8" t="s">
        <v>688</v>
      </c>
      <c r="E296" s="20">
        <v>124</v>
      </c>
      <c r="F296" s="20">
        <v>104</v>
      </c>
      <c r="G296" s="9">
        <v>0.83870967741935487</v>
      </c>
      <c r="H296" s="20">
        <v>81</v>
      </c>
      <c r="I296" s="9">
        <v>0.77884615384615385</v>
      </c>
      <c r="J296" s="20">
        <v>0</v>
      </c>
      <c r="K296" s="9">
        <v>0</v>
      </c>
      <c r="L296" s="20">
        <v>7</v>
      </c>
      <c r="M296" s="9">
        <v>6.7307692307692304E-2</v>
      </c>
      <c r="N296" s="20">
        <v>8</v>
      </c>
      <c r="O296" s="9">
        <v>7.6923076923076927E-2</v>
      </c>
      <c r="P296" s="20">
        <v>3</v>
      </c>
      <c r="Q296" s="9">
        <v>2.8846153846153848E-2</v>
      </c>
    </row>
    <row r="297" spans="4:17" x14ac:dyDescent="0.25">
      <c r="D297" s="8" t="s">
        <v>691</v>
      </c>
      <c r="E297" s="20">
        <v>280</v>
      </c>
      <c r="F297" s="20">
        <v>224</v>
      </c>
      <c r="G297" s="9">
        <v>0.8</v>
      </c>
      <c r="H297" s="20">
        <v>182</v>
      </c>
      <c r="I297" s="9">
        <v>0.8125</v>
      </c>
      <c r="J297" s="20">
        <v>0</v>
      </c>
      <c r="K297" s="9">
        <v>0</v>
      </c>
      <c r="L297" s="20">
        <v>13</v>
      </c>
      <c r="M297" s="9">
        <v>5.8035714285714288E-2</v>
      </c>
      <c r="N297" s="20">
        <v>28</v>
      </c>
      <c r="O297" s="9">
        <v>0.125</v>
      </c>
      <c r="P297" s="20">
        <v>8</v>
      </c>
      <c r="Q297" s="9">
        <v>3.5714285714285712E-2</v>
      </c>
    </row>
    <row r="298" spans="4:17" x14ac:dyDescent="0.25">
      <c r="D298" s="8" t="s">
        <v>695</v>
      </c>
      <c r="E298" s="20">
        <v>133</v>
      </c>
      <c r="F298" s="20">
        <v>112</v>
      </c>
      <c r="G298" s="9">
        <v>0.84210526315789469</v>
      </c>
      <c r="H298" s="20">
        <v>78</v>
      </c>
      <c r="I298" s="9">
        <v>0.6964285714285714</v>
      </c>
      <c r="J298" s="20">
        <v>0</v>
      </c>
      <c r="K298" s="9">
        <v>0</v>
      </c>
      <c r="L298" s="20">
        <v>7</v>
      </c>
      <c r="M298" s="9">
        <v>6.25E-2</v>
      </c>
      <c r="N298" s="20">
        <v>6</v>
      </c>
      <c r="O298" s="9">
        <v>5.3571428571428568E-2</v>
      </c>
      <c r="P298" s="20">
        <v>2</v>
      </c>
      <c r="Q298" s="9">
        <v>1.7857142857142856E-2</v>
      </c>
    </row>
    <row r="299" spans="4:17" x14ac:dyDescent="0.25">
      <c r="D299" s="8" t="s">
        <v>700</v>
      </c>
      <c r="E299" s="20">
        <v>166</v>
      </c>
      <c r="F299" s="20">
        <v>135</v>
      </c>
      <c r="G299" s="9">
        <v>0.81325301204819278</v>
      </c>
      <c r="H299" s="20">
        <v>110</v>
      </c>
      <c r="I299" s="9">
        <v>0.81481481481481477</v>
      </c>
      <c r="J299" s="20">
        <v>0</v>
      </c>
      <c r="K299" s="9">
        <v>0</v>
      </c>
      <c r="L299" s="20">
        <v>5</v>
      </c>
      <c r="M299" s="9">
        <v>3.7037037037037035E-2</v>
      </c>
      <c r="N299" s="20">
        <v>15</v>
      </c>
      <c r="O299" s="9">
        <v>0.1111111111111111</v>
      </c>
      <c r="P299" s="20">
        <v>1</v>
      </c>
      <c r="Q299" s="9">
        <v>7.4074074074074077E-3</v>
      </c>
    </row>
    <row r="300" spans="4:17" x14ac:dyDescent="0.25">
      <c r="D300" s="8" t="s">
        <v>707</v>
      </c>
      <c r="E300" s="20">
        <v>31</v>
      </c>
      <c r="F300" s="20">
        <v>29</v>
      </c>
      <c r="G300" s="9">
        <v>0.93548387096774188</v>
      </c>
      <c r="H300" s="20">
        <v>26</v>
      </c>
      <c r="I300" s="9">
        <v>0.89655172413793105</v>
      </c>
      <c r="J300" s="20">
        <v>0</v>
      </c>
      <c r="K300" s="9">
        <v>0</v>
      </c>
      <c r="L300" s="20">
        <v>0</v>
      </c>
      <c r="M300" s="9">
        <v>0</v>
      </c>
      <c r="N300" s="20">
        <v>0</v>
      </c>
      <c r="O300" s="9">
        <v>0</v>
      </c>
      <c r="P300" s="20">
        <v>0</v>
      </c>
      <c r="Q300" s="9">
        <v>0</v>
      </c>
    </row>
    <row r="301" spans="4:17" x14ac:dyDescent="0.25">
      <c r="D301" s="8" t="s">
        <v>714</v>
      </c>
      <c r="E301" s="20">
        <v>161</v>
      </c>
      <c r="F301" s="20">
        <v>142</v>
      </c>
      <c r="G301" s="9">
        <v>0.88198757763975155</v>
      </c>
      <c r="H301" s="20">
        <v>127</v>
      </c>
      <c r="I301" s="9">
        <v>0.89436619718309862</v>
      </c>
      <c r="J301" s="20">
        <v>0</v>
      </c>
      <c r="K301" s="9">
        <v>0</v>
      </c>
      <c r="L301" s="20">
        <v>3</v>
      </c>
      <c r="M301" s="9">
        <v>2.1126760563380281E-2</v>
      </c>
      <c r="N301" s="20">
        <v>8</v>
      </c>
      <c r="O301" s="9">
        <v>5.6338028169014086E-2</v>
      </c>
      <c r="P301" s="20">
        <v>3</v>
      </c>
      <c r="Q301" s="9">
        <v>2.1126760563380281E-2</v>
      </c>
    </row>
    <row r="302" spans="4:17" x14ac:dyDescent="0.25">
      <c r="D302" s="6" t="s">
        <v>501</v>
      </c>
      <c r="E302" s="20">
        <v>4375</v>
      </c>
      <c r="F302" s="20">
        <v>3641</v>
      </c>
      <c r="G302" s="9">
        <v>0.83222857142857143</v>
      </c>
      <c r="H302" s="20">
        <v>2811</v>
      </c>
      <c r="I302" s="9">
        <v>0.77204064817357865</v>
      </c>
      <c r="J302" s="20">
        <v>0</v>
      </c>
      <c r="K302" s="9">
        <v>0</v>
      </c>
      <c r="L302" s="20">
        <v>175</v>
      </c>
      <c r="M302" s="9">
        <v>4.8063718758582806E-2</v>
      </c>
      <c r="N302" s="20">
        <v>348</v>
      </c>
      <c r="O302" s="9">
        <v>9.5578137874210378E-2</v>
      </c>
      <c r="P302" s="20">
        <v>97</v>
      </c>
      <c r="Q302" s="9">
        <v>2.6641032683328757E-2</v>
      </c>
    </row>
    <row r="303" spans="4:17" x14ac:dyDescent="0.25">
      <c r="D303" s="7" t="s">
        <v>717</v>
      </c>
      <c r="E303" s="20">
        <v>615</v>
      </c>
      <c r="F303" s="20">
        <v>504</v>
      </c>
      <c r="G303" s="9">
        <v>0.81951219512195117</v>
      </c>
      <c r="H303" s="20">
        <v>406</v>
      </c>
      <c r="I303" s="9">
        <v>0.80555555555555558</v>
      </c>
      <c r="J303" s="20">
        <v>0</v>
      </c>
      <c r="K303" s="9">
        <v>0</v>
      </c>
      <c r="L303" s="20">
        <v>53</v>
      </c>
      <c r="M303" s="9">
        <v>0.10515873015873016</v>
      </c>
      <c r="N303" s="20">
        <v>40</v>
      </c>
      <c r="O303" s="9">
        <v>7.9365079365079361E-2</v>
      </c>
      <c r="P303" s="20">
        <v>1</v>
      </c>
      <c r="Q303" s="9">
        <v>1.984126984126984E-3</v>
      </c>
    </row>
    <row r="304" spans="4:17" x14ac:dyDescent="0.25">
      <c r="D304" s="8" t="s">
        <v>718</v>
      </c>
      <c r="E304" s="20">
        <v>144</v>
      </c>
      <c r="F304" s="20">
        <v>113</v>
      </c>
      <c r="G304" s="9">
        <v>0.78472222222222221</v>
      </c>
      <c r="H304" s="20">
        <v>95</v>
      </c>
      <c r="I304" s="9">
        <v>0.84070796460176989</v>
      </c>
      <c r="J304" s="20">
        <v>0</v>
      </c>
      <c r="K304" s="9">
        <v>0</v>
      </c>
      <c r="L304" s="20">
        <v>15</v>
      </c>
      <c r="M304" s="9">
        <v>0.13274336283185842</v>
      </c>
      <c r="N304" s="20">
        <v>11</v>
      </c>
      <c r="O304" s="9">
        <v>9.7345132743362831E-2</v>
      </c>
      <c r="P304" s="20">
        <v>0</v>
      </c>
      <c r="Q304" s="9">
        <v>0</v>
      </c>
    </row>
    <row r="305" spans="4:17" x14ac:dyDescent="0.25">
      <c r="D305" s="8" t="s">
        <v>720</v>
      </c>
      <c r="E305" s="20">
        <v>234</v>
      </c>
      <c r="F305" s="20">
        <v>204</v>
      </c>
      <c r="G305" s="9">
        <v>0.87179487179487181</v>
      </c>
      <c r="H305" s="20">
        <v>166</v>
      </c>
      <c r="I305" s="9">
        <v>0.81372549019607843</v>
      </c>
      <c r="J305" s="20">
        <v>0</v>
      </c>
      <c r="K305" s="9">
        <v>0</v>
      </c>
      <c r="L305" s="20">
        <v>13</v>
      </c>
      <c r="M305" s="9">
        <v>6.3725490196078427E-2</v>
      </c>
      <c r="N305" s="20">
        <v>10</v>
      </c>
      <c r="O305" s="9">
        <v>4.9019607843137254E-2</v>
      </c>
      <c r="P305" s="20">
        <v>0</v>
      </c>
      <c r="Q305" s="9">
        <v>0</v>
      </c>
    </row>
    <row r="306" spans="4:17" x14ac:dyDescent="0.25">
      <c r="D306" s="8" t="s">
        <v>722</v>
      </c>
      <c r="E306" s="20">
        <v>48</v>
      </c>
      <c r="F306" s="20">
        <v>43</v>
      </c>
      <c r="G306" s="9">
        <v>0.89583333333333337</v>
      </c>
      <c r="H306" s="20">
        <v>35</v>
      </c>
      <c r="I306" s="9">
        <v>0.81395348837209303</v>
      </c>
      <c r="J306" s="20">
        <v>0</v>
      </c>
      <c r="K306" s="9">
        <v>0</v>
      </c>
      <c r="L306" s="20">
        <v>5</v>
      </c>
      <c r="M306" s="9">
        <v>0.11627906976744186</v>
      </c>
      <c r="N306" s="20">
        <v>0</v>
      </c>
      <c r="O306" s="9">
        <v>0</v>
      </c>
      <c r="P306" s="20">
        <v>0</v>
      </c>
      <c r="Q306" s="9">
        <v>0</v>
      </c>
    </row>
    <row r="307" spans="4:17" x14ac:dyDescent="0.25">
      <c r="D307" s="8" t="s">
        <v>723</v>
      </c>
      <c r="E307" s="20">
        <v>56</v>
      </c>
      <c r="F307" s="20">
        <v>41</v>
      </c>
      <c r="G307" s="9">
        <v>0.7321428571428571</v>
      </c>
      <c r="H307" s="20">
        <v>26</v>
      </c>
      <c r="I307" s="9">
        <v>0.63414634146341464</v>
      </c>
      <c r="J307" s="20">
        <v>0</v>
      </c>
      <c r="K307" s="9">
        <v>0</v>
      </c>
      <c r="L307" s="20">
        <v>6</v>
      </c>
      <c r="M307" s="9">
        <v>0.14634146341463414</v>
      </c>
      <c r="N307" s="20">
        <v>7</v>
      </c>
      <c r="O307" s="9">
        <v>0.17073170731707318</v>
      </c>
      <c r="P307" s="20">
        <v>1</v>
      </c>
      <c r="Q307" s="9">
        <v>2.4390243902439025E-2</v>
      </c>
    </row>
    <row r="308" spans="4:17" x14ac:dyDescent="0.25">
      <c r="D308" s="8" t="s">
        <v>749</v>
      </c>
      <c r="E308" s="20">
        <v>133</v>
      </c>
      <c r="F308" s="20">
        <v>103</v>
      </c>
      <c r="G308" s="9">
        <v>0.77443609022556392</v>
      </c>
      <c r="H308" s="20">
        <v>84</v>
      </c>
      <c r="I308" s="9">
        <v>0.81553398058252424</v>
      </c>
      <c r="J308" s="20">
        <v>0</v>
      </c>
      <c r="K308" s="9">
        <v>0</v>
      </c>
      <c r="L308" s="20">
        <v>14</v>
      </c>
      <c r="M308" s="9">
        <v>0.13592233009708737</v>
      </c>
      <c r="N308" s="20">
        <v>12</v>
      </c>
      <c r="O308" s="9">
        <v>0.11650485436893204</v>
      </c>
      <c r="P308" s="20">
        <v>0</v>
      </c>
      <c r="Q308" s="9">
        <v>0</v>
      </c>
    </row>
    <row r="309" spans="4:17" x14ac:dyDescent="0.25">
      <c r="D309" s="7" t="s">
        <v>502</v>
      </c>
      <c r="E309" s="20">
        <v>819</v>
      </c>
      <c r="F309" s="20">
        <v>748</v>
      </c>
      <c r="G309" s="9">
        <v>0.91330891330891328</v>
      </c>
      <c r="H309" s="20">
        <v>556</v>
      </c>
      <c r="I309" s="9">
        <v>0.74331550802139035</v>
      </c>
      <c r="J309" s="20">
        <v>0</v>
      </c>
      <c r="K309" s="9">
        <v>0</v>
      </c>
      <c r="L309" s="20">
        <v>24</v>
      </c>
      <c r="M309" s="9">
        <v>3.2085561497326207E-2</v>
      </c>
      <c r="N309" s="20">
        <v>15</v>
      </c>
      <c r="O309" s="9">
        <v>2.0053475935828877E-2</v>
      </c>
      <c r="P309" s="20">
        <v>22</v>
      </c>
      <c r="Q309" s="9">
        <v>2.9411764705882353E-2</v>
      </c>
    </row>
    <row r="310" spans="4:17" x14ac:dyDescent="0.25">
      <c r="D310" s="8" t="s">
        <v>503</v>
      </c>
      <c r="E310" s="20">
        <v>149</v>
      </c>
      <c r="F310" s="20">
        <v>140</v>
      </c>
      <c r="G310" s="9">
        <v>0.93959731543624159</v>
      </c>
      <c r="H310" s="20">
        <v>122</v>
      </c>
      <c r="I310" s="9">
        <v>0.87142857142857144</v>
      </c>
      <c r="J310" s="20">
        <v>0</v>
      </c>
      <c r="K310" s="9">
        <v>0</v>
      </c>
      <c r="L310" s="20">
        <v>4</v>
      </c>
      <c r="M310" s="9">
        <v>2.8571428571428571E-2</v>
      </c>
      <c r="N310" s="20">
        <v>4</v>
      </c>
      <c r="O310" s="9">
        <v>2.8571428571428571E-2</v>
      </c>
      <c r="P310" s="20">
        <v>0</v>
      </c>
      <c r="Q310" s="9">
        <v>0</v>
      </c>
    </row>
    <row r="311" spans="4:17" x14ac:dyDescent="0.25">
      <c r="D311" s="8" t="s">
        <v>721</v>
      </c>
      <c r="E311" s="20">
        <v>224</v>
      </c>
      <c r="F311" s="20">
        <v>200</v>
      </c>
      <c r="G311" s="9">
        <v>0.8928571428571429</v>
      </c>
      <c r="H311" s="20">
        <v>164</v>
      </c>
      <c r="I311" s="9">
        <v>0.82</v>
      </c>
      <c r="J311" s="20">
        <v>0</v>
      </c>
      <c r="K311" s="9">
        <v>0</v>
      </c>
      <c r="L311" s="20">
        <v>8</v>
      </c>
      <c r="M311" s="9">
        <v>0.04</v>
      </c>
      <c r="N311" s="20">
        <v>10</v>
      </c>
      <c r="O311" s="9">
        <v>0.05</v>
      </c>
      <c r="P311" s="20">
        <v>1</v>
      </c>
      <c r="Q311" s="9">
        <v>5.0000000000000001E-3</v>
      </c>
    </row>
    <row r="312" spans="4:17" x14ac:dyDescent="0.25">
      <c r="D312" s="8" t="s">
        <v>506</v>
      </c>
      <c r="E312" s="20">
        <v>240</v>
      </c>
      <c r="F312" s="20">
        <v>222</v>
      </c>
      <c r="G312" s="9">
        <v>0.92500000000000004</v>
      </c>
      <c r="H312" s="20">
        <v>97</v>
      </c>
      <c r="I312" s="9">
        <v>0.43693693693693691</v>
      </c>
      <c r="J312" s="20"/>
      <c r="K312" s="9">
        <v>0</v>
      </c>
      <c r="L312" s="20">
        <v>3</v>
      </c>
      <c r="M312" s="9">
        <v>1.3513513513513514E-2</v>
      </c>
      <c r="N312" s="20"/>
      <c r="O312" s="9">
        <v>0</v>
      </c>
      <c r="P312" s="20">
        <v>13</v>
      </c>
      <c r="Q312" s="9">
        <v>5.8558558558558557E-2</v>
      </c>
    </row>
    <row r="313" spans="4:17" x14ac:dyDescent="0.25">
      <c r="D313" s="8" t="s">
        <v>738</v>
      </c>
      <c r="E313" s="20">
        <v>102</v>
      </c>
      <c r="F313" s="20">
        <v>88</v>
      </c>
      <c r="G313" s="9">
        <v>0.86274509803921573</v>
      </c>
      <c r="H313" s="20">
        <v>82</v>
      </c>
      <c r="I313" s="9">
        <v>0.93181818181818177</v>
      </c>
      <c r="J313" s="20">
        <v>0</v>
      </c>
      <c r="K313" s="9">
        <v>0</v>
      </c>
      <c r="L313" s="20">
        <v>8</v>
      </c>
      <c r="M313" s="9">
        <v>9.0909090909090912E-2</v>
      </c>
      <c r="N313" s="20">
        <v>1</v>
      </c>
      <c r="O313" s="9">
        <v>1.1363636363636364E-2</v>
      </c>
      <c r="P313" s="20">
        <v>3</v>
      </c>
      <c r="Q313" s="9">
        <v>3.4090909090909088E-2</v>
      </c>
    </row>
    <row r="314" spans="4:17" x14ac:dyDescent="0.25">
      <c r="D314" s="8" t="s">
        <v>748</v>
      </c>
      <c r="E314" s="20">
        <v>104</v>
      </c>
      <c r="F314" s="20">
        <v>98</v>
      </c>
      <c r="G314" s="9">
        <v>0.94230769230769229</v>
      </c>
      <c r="H314" s="20">
        <v>91</v>
      </c>
      <c r="I314" s="9">
        <v>0.9285714285714286</v>
      </c>
      <c r="J314" s="20">
        <v>0</v>
      </c>
      <c r="K314" s="9">
        <v>0</v>
      </c>
      <c r="L314" s="20">
        <v>1</v>
      </c>
      <c r="M314" s="9">
        <v>1.020408163265306E-2</v>
      </c>
      <c r="N314" s="20">
        <v>0</v>
      </c>
      <c r="O314" s="9">
        <v>0</v>
      </c>
      <c r="P314" s="20">
        <v>5</v>
      </c>
      <c r="Q314" s="9">
        <v>5.1020408163265307E-2</v>
      </c>
    </row>
    <row r="315" spans="4:17" x14ac:dyDescent="0.25">
      <c r="D315" s="7" t="s">
        <v>504</v>
      </c>
      <c r="E315" s="20">
        <v>748</v>
      </c>
      <c r="F315" s="20">
        <v>630</v>
      </c>
      <c r="G315" s="9">
        <v>0.84224598930481287</v>
      </c>
      <c r="H315" s="20">
        <v>518</v>
      </c>
      <c r="I315" s="9">
        <v>0.82222222222222219</v>
      </c>
      <c r="J315" s="20">
        <v>0</v>
      </c>
      <c r="K315" s="9">
        <v>0</v>
      </c>
      <c r="L315" s="20">
        <v>23</v>
      </c>
      <c r="M315" s="9">
        <v>3.650793650793651E-2</v>
      </c>
      <c r="N315" s="20">
        <v>42</v>
      </c>
      <c r="O315" s="9">
        <v>6.6666666666666666E-2</v>
      </c>
      <c r="P315" s="20">
        <v>31</v>
      </c>
      <c r="Q315" s="9">
        <v>4.9206349206349205E-2</v>
      </c>
    </row>
    <row r="316" spans="4:17" x14ac:dyDescent="0.25">
      <c r="D316" s="8" t="s">
        <v>719</v>
      </c>
      <c r="E316" s="20">
        <v>115</v>
      </c>
      <c r="F316" s="20">
        <v>101</v>
      </c>
      <c r="G316" s="9">
        <v>0.87826086956521743</v>
      </c>
      <c r="H316" s="20">
        <v>86</v>
      </c>
      <c r="I316" s="9">
        <v>0.85148514851485146</v>
      </c>
      <c r="J316" s="20">
        <v>0</v>
      </c>
      <c r="K316" s="9">
        <v>0</v>
      </c>
      <c r="L316" s="20">
        <v>6</v>
      </c>
      <c r="M316" s="9">
        <v>5.9405940594059403E-2</v>
      </c>
      <c r="N316" s="20">
        <v>5</v>
      </c>
      <c r="O316" s="9">
        <v>4.9504950495049507E-2</v>
      </c>
      <c r="P316" s="20">
        <v>0</v>
      </c>
      <c r="Q316" s="9">
        <v>0</v>
      </c>
    </row>
    <row r="317" spans="4:17" x14ac:dyDescent="0.25">
      <c r="D317" s="8" t="s">
        <v>724</v>
      </c>
      <c r="E317" s="20">
        <v>73</v>
      </c>
      <c r="F317" s="20">
        <v>60</v>
      </c>
      <c r="G317" s="9">
        <v>0.82191780821917804</v>
      </c>
      <c r="H317" s="20">
        <v>48</v>
      </c>
      <c r="I317" s="9">
        <v>0.8</v>
      </c>
      <c r="J317" s="20">
        <v>0</v>
      </c>
      <c r="K317" s="9">
        <v>0</v>
      </c>
      <c r="L317" s="20">
        <v>4</v>
      </c>
      <c r="M317" s="9">
        <v>6.6666666666666666E-2</v>
      </c>
      <c r="N317" s="20">
        <v>4</v>
      </c>
      <c r="O317" s="9">
        <v>6.6666666666666666E-2</v>
      </c>
      <c r="P317" s="20">
        <v>1</v>
      </c>
      <c r="Q317" s="9">
        <v>1.6666666666666666E-2</v>
      </c>
    </row>
    <row r="318" spans="4:17" x14ac:dyDescent="0.25">
      <c r="D318" s="8" t="s">
        <v>505</v>
      </c>
      <c r="E318" s="20">
        <v>138</v>
      </c>
      <c r="F318" s="20">
        <v>108</v>
      </c>
      <c r="G318" s="9">
        <v>0.78260869565217395</v>
      </c>
      <c r="H318" s="20">
        <v>83</v>
      </c>
      <c r="I318" s="9">
        <v>0.76851851851851849</v>
      </c>
      <c r="J318" s="20"/>
      <c r="K318" s="9">
        <v>0</v>
      </c>
      <c r="L318" s="20">
        <v>4</v>
      </c>
      <c r="M318" s="9">
        <v>3.7037037037037035E-2</v>
      </c>
      <c r="N318" s="20">
        <v>1</v>
      </c>
      <c r="O318" s="9">
        <v>9.2592592592592587E-3</v>
      </c>
      <c r="P318" s="20">
        <v>18</v>
      </c>
      <c r="Q318" s="9">
        <v>0.16666666666666666</v>
      </c>
    </row>
    <row r="319" spans="4:17" x14ac:dyDescent="0.25">
      <c r="D319" s="8" t="s">
        <v>732</v>
      </c>
      <c r="E319" s="20">
        <v>67</v>
      </c>
      <c r="F319" s="20">
        <v>64</v>
      </c>
      <c r="G319" s="9">
        <v>0.95522388059701491</v>
      </c>
      <c r="H319" s="20">
        <v>58</v>
      </c>
      <c r="I319" s="9">
        <v>0.90625</v>
      </c>
      <c r="J319" s="20">
        <v>0</v>
      </c>
      <c r="K319" s="9">
        <v>0</v>
      </c>
      <c r="L319" s="20">
        <v>0</v>
      </c>
      <c r="M319" s="9">
        <v>0</v>
      </c>
      <c r="N319" s="20">
        <v>2</v>
      </c>
      <c r="O319" s="9">
        <v>3.125E-2</v>
      </c>
      <c r="P319" s="20">
        <v>1</v>
      </c>
      <c r="Q319" s="9">
        <v>1.5625E-2</v>
      </c>
    </row>
    <row r="320" spans="4:17" x14ac:dyDescent="0.25">
      <c r="D320" s="8" t="s">
        <v>734</v>
      </c>
      <c r="E320" s="20">
        <v>125</v>
      </c>
      <c r="F320" s="20">
        <v>99</v>
      </c>
      <c r="G320" s="9">
        <v>0.79200000000000004</v>
      </c>
      <c r="H320" s="20">
        <v>81</v>
      </c>
      <c r="I320" s="9">
        <v>0.81818181818181823</v>
      </c>
      <c r="J320" s="20">
        <v>0</v>
      </c>
      <c r="K320" s="9">
        <v>0</v>
      </c>
      <c r="L320" s="20">
        <v>3</v>
      </c>
      <c r="M320" s="9">
        <v>3.0303030303030304E-2</v>
      </c>
      <c r="N320" s="20">
        <v>15</v>
      </c>
      <c r="O320" s="9">
        <v>0.15151515151515152</v>
      </c>
      <c r="P320" s="20">
        <v>3</v>
      </c>
      <c r="Q320" s="9">
        <v>3.0303030303030304E-2</v>
      </c>
    </row>
    <row r="321" spans="4:17" x14ac:dyDescent="0.25">
      <c r="D321" s="8" t="s">
        <v>735</v>
      </c>
      <c r="E321" s="20">
        <v>98</v>
      </c>
      <c r="F321" s="20">
        <v>80</v>
      </c>
      <c r="G321" s="9">
        <v>0.81632653061224492</v>
      </c>
      <c r="H321" s="20">
        <v>64</v>
      </c>
      <c r="I321" s="9">
        <v>0.8</v>
      </c>
      <c r="J321" s="20">
        <v>0</v>
      </c>
      <c r="K321" s="9">
        <v>0</v>
      </c>
      <c r="L321" s="20">
        <v>2</v>
      </c>
      <c r="M321" s="9">
        <v>2.5000000000000001E-2</v>
      </c>
      <c r="N321" s="20">
        <v>11</v>
      </c>
      <c r="O321" s="9">
        <v>0.13750000000000001</v>
      </c>
      <c r="P321" s="20">
        <v>4</v>
      </c>
      <c r="Q321" s="9">
        <v>0.05</v>
      </c>
    </row>
    <row r="322" spans="4:17" x14ac:dyDescent="0.25">
      <c r="D322" s="8" t="s">
        <v>744</v>
      </c>
      <c r="E322" s="20">
        <v>56</v>
      </c>
      <c r="F322" s="20">
        <v>53</v>
      </c>
      <c r="G322" s="9">
        <v>0.9464285714285714</v>
      </c>
      <c r="H322" s="20">
        <v>47</v>
      </c>
      <c r="I322" s="9">
        <v>0.8867924528301887</v>
      </c>
      <c r="J322" s="20">
        <v>0</v>
      </c>
      <c r="K322" s="9">
        <v>0</v>
      </c>
      <c r="L322" s="20">
        <v>2</v>
      </c>
      <c r="M322" s="9">
        <v>3.7735849056603772E-2</v>
      </c>
      <c r="N322" s="20">
        <v>0</v>
      </c>
      <c r="O322" s="9">
        <v>0</v>
      </c>
      <c r="P322" s="20">
        <v>0</v>
      </c>
      <c r="Q322" s="9">
        <v>0</v>
      </c>
    </row>
    <row r="323" spans="4:17" x14ac:dyDescent="0.25">
      <c r="D323" s="8" t="s">
        <v>512</v>
      </c>
      <c r="E323" s="20">
        <v>76</v>
      </c>
      <c r="F323" s="20">
        <v>65</v>
      </c>
      <c r="G323" s="9">
        <v>0.85526315789473684</v>
      </c>
      <c r="H323" s="20">
        <v>51</v>
      </c>
      <c r="I323" s="9">
        <v>0.7846153846153846</v>
      </c>
      <c r="J323" s="20"/>
      <c r="K323" s="9">
        <v>0</v>
      </c>
      <c r="L323" s="20">
        <v>2</v>
      </c>
      <c r="M323" s="9">
        <v>3.0769230769230771E-2</v>
      </c>
      <c r="N323" s="20">
        <v>4</v>
      </c>
      <c r="O323" s="9">
        <v>6.1538461538461542E-2</v>
      </c>
      <c r="P323" s="20">
        <v>4</v>
      </c>
      <c r="Q323" s="9">
        <v>6.1538461538461542E-2</v>
      </c>
    </row>
    <row r="324" spans="4:17" x14ac:dyDescent="0.25">
      <c r="D324" s="7" t="s">
        <v>509</v>
      </c>
      <c r="E324" s="20">
        <v>797</v>
      </c>
      <c r="F324" s="20">
        <v>655</v>
      </c>
      <c r="G324" s="9">
        <v>0.821831869510665</v>
      </c>
      <c r="H324" s="20">
        <v>469</v>
      </c>
      <c r="I324" s="9">
        <v>0.71603053435114505</v>
      </c>
      <c r="J324" s="20">
        <v>0</v>
      </c>
      <c r="K324" s="9">
        <v>0</v>
      </c>
      <c r="L324" s="20">
        <v>27</v>
      </c>
      <c r="M324" s="9">
        <v>4.1221374045801527E-2</v>
      </c>
      <c r="N324" s="20">
        <v>76</v>
      </c>
      <c r="O324" s="9">
        <v>0.11603053435114503</v>
      </c>
      <c r="P324" s="20">
        <v>20</v>
      </c>
      <c r="Q324" s="9">
        <v>3.0534351145038167E-2</v>
      </c>
    </row>
    <row r="325" spans="4:17" x14ac:dyDescent="0.25">
      <c r="D325" s="8" t="s">
        <v>716</v>
      </c>
      <c r="E325" s="20">
        <v>98</v>
      </c>
      <c r="F325" s="20">
        <v>73</v>
      </c>
      <c r="G325" s="9">
        <v>0.74489795918367352</v>
      </c>
      <c r="H325" s="20">
        <v>52</v>
      </c>
      <c r="I325" s="9">
        <v>0.71232876712328763</v>
      </c>
      <c r="J325" s="20">
        <v>0</v>
      </c>
      <c r="K325" s="9">
        <v>0</v>
      </c>
      <c r="L325" s="20">
        <v>5</v>
      </c>
      <c r="M325" s="9">
        <v>6.8493150684931503E-2</v>
      </c>
      <c r="N325" s="20">
        <v>16</v>
      </c>
      <c r="O325" s="9">
        <v>0.21917808219178081</v>
      </c>
      <c r="P325" s="20">
        <v>1</v>
      </c>
      <c r="Q325" s="9">
        <v>1.3698630136986301E-2</v>
      </c>
    </row>
    <row r="326" spans="4:17" x14ac:dyDescent="0.25">
      <c r="D326" s="8" t="s">
        <v>725</v>
      </c>
      <c r="E326" s="20">
        <v>85</v>
      </c>
      <c r="F326" s="20">
        <v>63</v>
      </c>
      <c r="G326" s="9">
        <v>0.74117647058823533</v>
      </c>
      <c r="H326" s="20">
        <v>50</v>
      </c>
      <c r="I326" s="9">
        <v>0.79365079365079361</v>
      </c>
      <c r="J326" s="20">
        <v>0</v>
      </c>
      <c r="K326" s="9">
        <v>0</v>
      </c>
      <c r="L326" s="20">
        <v>1</v>
      </c>
      <c r="M326" s="9">
        <v>1.5873015873015872E-2</v>
      </c>
      <c r="N326" s="20">
        <v>12</v>
      </c>
      <c r="O326" s="9">
        <v>0.19047619047619047</v>
      </c>
      <c r="P326" s="20">
        <v>4</v>
      </c>
      <c r="Q326" s="9">
        <v>6.3492063492063489E-2</v>
      </c>
    </row>
    <row r="327" spans="4:17" x14ac:dyDescent="0.25">
      <c r="D327" s="8" t="s">
        <v>729</v>
      </c>
      <c r="E327" s="20">
        <v>52</v>
      </c>
      <c r="F327" s="20">
        <v>44</v>
      </c>
      <c r="G327" s="9">
        <v>0.84615384615384615</v>
      </c>
      <c r="H327" s="20">
        <v>35</v>
      </c>
      <c r="I327" s="9">
        <v>0.79545454545454541</v>
      </c>
      <c r="J327" s="20">
        <v>0</v>
      </c>
      <c r="K327" s="9">
        <v>0</v>
      </c>
      <c r="L327" s="20">
        <v>0</v>
      </c>
      <c r="M327" s="9">
        <v>0</v>
      </c>
      <c r="N327" s="20">
        <v>4</v>
      </c>
      <c r="O327" s="9">
        <v>9.0909090909090912E-2</v>
      </c>
      <c r="P327" s="20">
        <v>1</v>
      </c>
      <c r="Q327" s="9">
        <v>2.2727272727272728E-2</v>
      </c>
    </row>
    <row r="328" spans="4:17" x14ac:dyDescent="0.25">
      <c r="D328" s="8" t="s">
        <v>736</v>
      </c>
      <c r="E328" s="20">
        <v>106</v>
      </c>
      <c r="F328" s="20">
        <v>87</v>
      </c>
      <c r="G328" s="9">
        <v>0.82075471698113212</v>
      </c>
      <c r="H328" s="20">
        <v>63</v>
      </c>
      <c r="I328" s="9">
        <v>0.72413793103448276</v>
      </c>
      <c r="J328" s="20">
        <v>0</v>
      </c>
      <c r="K328" s="9">
        <v>0</v>
      </c>
      <c r="L328" s="20">
        <v>2</v>
      </c>
      <c r="M328" s="9">
        <v>2.2988505747126436E-2</v>
      </c>
      <c r="N328" s="20">
        <v>13</v>
      </c>
      <c r="O328" s="9">
        <v>0.14942528735632185</v>
      </c>
      <c r="P328" s="20">
        <v>4</v>
      </c>
      <c r="Q328" s="9">
        <v>4.5977011494252873E-2</v>
      </c>
    </row>
    <row r="329" spans="4:17" x14ac:dyDescent="0.25">
      <c r="D329" s="8" t="s">
        <v>743</v>
      </c>
      <c r="E329" s="20">
        <v>198</v>
      </c>
      <c r="F329" s="20">
        <v>173</v>
      </c>
      <c r="G329" s="9">
        <v>0.8737373737373737</v>
      </c>
      <c r="H329" s="20">
        <v>143</v>
      </c>
      <c r="I329" s="9">
        <v>0.82658959537572252</v>
      </c>
      <c r="J329" s="20">
        <v>0</v>
      </c>
      <c r="K329" s="9">
        <v>0</v>
      </c>
      <c r="L329" s="20">
        <v>8</v>
      </c>
      <c r="M329" s="9">
        <v>4.6242774566473986E-2</v>
      </c>
      <c r="N329" s="20">
        <v>14</v>
      </c>
      <c r="O329" s="9">
        <v>8.0924855491329481E-2</v>
      </c>
      <c r="P329" s="20">
        <v>1</v>
      </c>
      <c r="Q329" s="9">
        <v>5.7803468208092483E-3</v>
      </c>
    </row>
    <row r="330" spans="4:17" x14ac:dyDescent="0.25">
      <c r="D330" s="8" t="s">
        <v>510</v>
      </c>
      <c r="E330" s="20">
        <v>186</v>
      </c>
      <c r="F330" s="20">
        <v>157</v>
      </c>
      <c r="G330" s="9">
        <v>0.84408602150537637</v>
      </c>
      <c r="H330" s="20">
        <v>88</v>
      </c>
      <c r="I330" s="9">
        <v>0.56050955414012738</v>
      </c>
      <c r="J330" s="20"/>
      <c r="K330" s="9">
        <v>0</v>
      </c>
      <c r="L330" s="20">
        <v>7</v>
      </c>
      <c r="M330" s="9">
        <v>4.4585987261146494E-2</v>
      </c>
      <c r="N330" s="20">
        <v>9</v>
      </c>
      <c r="O330" s="9">
        <v>5.7324840764331211E-2</v>
      </c>
      <c r="P330" s="20">
        <v>9</v>
      </c>
      <c r="Q330" s="9">
        <v>5.7324840764331211E-2</v>
      </c>
    </row>
    <row r="331" spans="4:17" x14ac:dyDescent="0.25">
      <c r="D331" s="8" t="s">
        <v>747</v>
      </c>
      <c r="E331" s="20">
        <v>72</v>
      </c>
      <c r="F331" s="20">
        <v>58</v>
      </c>
      <c r="G331" s="9">
        <v>0.80555555555555558</v>
      </c>
      <c r="H331" s="20">
        <v>38</v>
      </c>
      <c r="I331" s="9">
        <v>0.65517241379310343</v>
      </c>
      <c r="J331" s="20">
        <v>0</v>
      </c>
      <c r="K331" s="9">
        <v>0</v>
      </c>
      <c r="L331" s="20">
        <v>4</v>
      </c>
      <c r="M331" s="9">
        <v>6.8965517241379309E-2</v>
      </c>
      <c r="N331" s="20">
        <v>8</v>
      </c>
      <c r="O331" s="9">
        <v>0.13793103448275862</v>
      </c>
      <c r="P331" s="20">
        <v>0</v>
      </c>
      <c r="Q331" s="9">
        <v>0</v>
      </c>
    </row>
    <row r="332" spans="4:17" x14ac:dyDescent="0.25">
      <c r="D332" s="7" t="s">
        <v>507</v>
      </c>
      <c r="E332" s="20">
        <v>430</v>
      </c>
      <c r="F332" s="20">
        <v>329</v>
      </c>
      <c r="G332" s="9">
        <v>0.76511627906976742</v>
      </c>
      <c r="H332" s="20">
        <v>247</v>
      </c>
      <c r="I332" s="9">
        <v>0.75075987841945291</v>
      </c>
      <c r="J332" s="20">
        <v>0</v>
      </c>
      <c r="K332" s="9">
        <v>0</v>
      </c>
      <c r="L332" s="20">
        <v>17</v>
      </c>
      <c r="M332" s="9">
        <v>5.1671732522796353E-2</v>
      </c>
      <c r="N332" s="20">
        <v>66</v>
      </c>
      <c r="O332" s="9">
        <v>0.20060790273556231</v>
      </c>
      <c r="P332" s="20">
        <v>7</v>
      </c>
      <c r="Q332" s="9">
        <v>2.1276595744680851E-2</v>
      </c>
    </row>
    <row r="333" spans="4:17" x14ac:dyDescent="0.25">
      <c r="D333" s="8" t="s">
        <v>508</v>
      </c>
      <c r="E333" s="20">
        <v>162</v>
      </c>
      <c r="F333" s="20">
        <v>130</v>
      </c>
      <c r="G333" s="9">
        <v>0.80246913580246915</v>
      </c>
      <c r="H333" s="20">
        <v>97</v>
      </c>
      <c r="I333" s="9">
        <v>0.74615384615384617</v>
      </c>
      <c r="J333" s="20"/>
      <c r="K333" s="9">
        <v>0</v>
      </c>
      <c r="L333" s="20">
        <v>7</v>
      </c>
      <c r="M333" s="9">
        <v>5.3846153846153849E-2</v>
      </c>
      <c r="N333" s="20">
        <v>24</v>
      </c>
      <c r="O333" s="9">
        <v>0.18461538461538463</v>
      </c>
      <c r="P333" s="20">
        <v>4</v>
      </c>
      <c r="Q333" s="9">
        <v>3.0769230769230771E-2</v>
      </c>
    </row>
    <row r="334" spans="4:17" x14ac:dyDescent="0.25">
      <c r="D334" s="8" t="s">
        <v>741</v>
      </c>
      <c r="E334" s="20">
        <v>132</v>
      </c>
      <c r="F334" s="20">
        <v>96</v>
      </c>
      <c r="G334" s="9">
        <v>0.72727272727272729</v>
      </c>
      <c r="H334" s="20">
        <v>72</v>
      </c>
      <c r="I334" s="9">
        <v>0.75</v>
      </c>
      <c r="J334" s="20">
        <v>0</v>
      </c>
      <c r="K334" s="9">
        <v>0</v>
      </c>
      <c r="L334" s="20">
        <v>9</v>
      </c>
      <c r="M334" s="9">
        <v>9.375E-2</v>
      </c>
      <c r="N334" s="20">
        <v>20</v>
      </c>
      <c r="O334" s="9">
        <v>0.20833333333333334</v>
      </c>
      <c r="P334" s="20">
        <v>0</v>
      </c>
      <c r="Q334" s="9">
        <v>0</v>
      </c>
    </row>
    <row r="335" spans="4:17" x14ac:dyDescent="0.25">
      <c r="D335" s="8" t="s">
        <v>511</v>
      </c>
      <c r="E335" s="20">
        <v>136</v>
      </c>
      <c r="F335" s="20">
        <v>103</v>
      </c>
      <c r="G335" s="9">
        <v>0.75735294117647056</v>
      </c>
      <c r="H335" s="20">
        <v>78</v>
      </c>
      <c r="I335" s="9">
        <v>0.75728155339805825</v>
      </c>
      <c r="J335" s="20">
        <v>0</v>
      </c>
      <c r="K335" s="9">
        <v>0</v>
      </c>
      <c r="L335" s="20">
        <v>1</v>
      </c>
      <c r="M335" s="9">
        <v>9.7087378640776691E-3</v>
      </c>
      <c r="N335" s="20">
        <v>22</v>
      </c>
      <c r="O335" s="9">
        <v>0.21359223300970873</v>
      </c>
      <c r="P335" s="20">
        <v>3</v>
      </c>
      <c r="Q335" s="9">
        <v>2.9126213592233011E-2</v>
      </c>
    </row>
    <row r="336" spans="4:17" x14ac:dyDescent="0.25">
      <c r="D336" s="7" t="s">
        <v>726</v>
      </c>
      <c r="E336" s="20">
        <v>453</v>
      </c>
      <c r="F336" s="20">
        <v>349</v>
      </c>
      <c r="G336" s="9">
        <v>0.77041942604856517</v>
      </c>
      <c r="H336" s="20">
        <v>266</v>
      </c>
      <c r="I336" s="9">
        <v>0.76217765042979946</v>
      </c>
      <c r="J336" s="20">
        <v>0</v>
      </c>
      <c r="K336" s="9">
        <v>0</v>
      </c>
      <c r="L336" s="20">
        <v>16</v>
      </c>
      <c r="M336" s="9">
        <v>4.5845272206303724E-2</v>
      </c>
      <c r="N336" s="20">
        <v>60</v>
      </c>
      <c r="O336" s="9">
        <v>0.17191977077363896</v>
      </c>
      <c r="P336" s="20">
        <v>9</v>
      </c>
      <c r="Q336" s="9">
        <v>2.5787965616045846E-2</v>
      </c>
    </row>
    <row r="337" spans="4:17" x14ac:dyDescent="0.25">
      <c r="D337" s="8" t="s">
        <v>727</v>
      </c>
      <c r="E337" s="20">
        <v>81</v>
      </c>
      <c r="F337" s="20">
        <v>67</v>
      </c>
      <c r="G337" s="9">
        <v>0.8271604938271605</v>
      </c>
      <c r="H337" s="20">
        <v>58</v>
      </c>
      <c r="I337" s="9">
        <v>0.86567164179104472</v>
      </c>
      <c r="J337" s="20">
        <v>0</v>
      </c>
      <c r="K337" s="9">
        <v>0</v>
      </c>
      <c r="L337" s="20">
        <v>2</v>
      </c>
      <c r="M337" s="9">
        <v>2.9850746268656716E-2</v>
      </c>
      <c r="N337" s="20">
        <v>9</v>
      </c>
      <c r="O337" s="9">
        <v>0.13432835820895522</v>
      </c>
      <c r="P337" s="20">
        <v>1</v>
      </c>
      <c r="Q337" s="9">
        <v>1.4925373134328358E-2</v>
      </c>
    </row>
    <row r="338" spans="4:17" x14ac:dyDescent="0.25">
      <c r="D338" s="8" t="s">
        <v>730</v>
      </c>
      <c r="E338" s="20">
        <v>25</v>
      </c>
      <c r="F338" s="20">
        <v>21</v>
      </c>
      <c r="G338" s="9">
        <v>0.84</v>
      </c>
      <c r="H338" s="20">
        <v>13</v>
      </c>
      <c r="I338" s="9">
        <v>0.61904761904761907</v>
      </c>
      <c r="J338" s="20">
        <v>0</v>
      </c>
      <c r="K338" s="9">
        <v>0</v>
      </c>
      <c r="L338" s="20">
        <v>0</v>
      </c>
      <c r="M338" s="9">
        <v>0</v>
      </c>
      <c r="N338" s="20">
        <v>2</v>
      </c>
      <c r="O338" s="9">
        <v>9.5238095238095233E-2</v>
      </c>
      <c r="P338" s="20">
        <v>2</v>
      </c>
      <c r="Q338" s="9">
        <v>9.5238095238095233E-2</v>
      </c>
    </row>
    <row r="339" spans="4:17" x14ac:dyDescent="0.25">
      <c r="D339" s="8" t="s">
        <v>733</v>
      </c>
      <c r="E339" s="20">
        <v>60</v>
      </c>
      <c r="F339" s="20">
        <v>48</v>
      </c>
      <c r="G339" s="9">
        <v>0.8</v>
      </c>
      <c r="H339" s="20">
        <v>33</v>
      </c>
      <c r="I339" s="9">
        <v>0.6875</v>
      </c>
      <c r="J339" s="20">
        <v>0</v>
      </c>
      <c r="K339" s="9">
        <v>0</v>
      </c>
      <c r="L339" s="20">
        <v>5</v>
      </c>
      <c r="M339" s="9">
        <v>0.10416666666666667</v>
      </c>
      <c r="N339" s="20">
        <v>3</v>
      </c>
      <c r="O339" s="9">
        <v>6.25E-2</v>
      </c>
      <c r="P339" s="20">
        <v>0</v>
      </c>
      <c r="Q339" s="9">
        <v>0</v>
      </c>
    </row>
    <row r="340" spans="4:17" x14ac:dyDescent="0.25">
      <c r="D340" s="8" t="s">
        <v>737</v>
      </c>
      <c r="E340" s="20">
        <v>70</v>
      </c>
      <c r="F340" s="20">
        <v>47</v>
      </c>
      <c r="G340" s="9">
        <v>0.67142857142857137</v>
      </c>
      <c r="H340" s="20">
        <v>34</v>
      </c>
      <c r="I340" s="9">
        <v>0.72340425531914898</v>
      </c>
      <c r="J340" s="20">
        <v>0</v>
      </c>
      <c r="K340" s="9">
        <v>0</v>
      </c>
      <c r="L340" s="20">
        <v>2</v>
      </c>
      <c r="M340" s="9">
        <v>4.2553191489361701E-2</v>
      </c>
      <c r="N340" s="20">
        <v>14</v>
      </c>
      <c r="O340" s="9">
        <v>0.2978723404255319</v>
      </c>
      <c r="P340" s="20">
        <v>1</v>
      </c>
      <c r="Q340" s="9">
        <v>2.1276595744680851E-2</v>
      </c>
    </row>
    <row r="341" spans="4:17" x14ac:dyDescent="0.25">
      <c r="D341" s="8" t="s">
        <v>745</v>
      </c>
      <c r="E341" s="20">
        <v>168</v>
      </c>
      <c r="F341" s="20">
        <v>124</v>
      </c>
      <c r="G341" s="9">
        <v>0.73809523809523814</v>
      </c>
      <c r="H341" s="20">
        <v>90</v>
      </c>
      <c r="I341" s="9">
        <v>0.72580645161290325</v>
      </c>
      <c r="J341" s="20">
        <v>0</v>
      </c>
      <c r="K341" s="9">
        <v>0</v>
      </c>
      <c r="L341" s="20">
        <v>5</v>
      </c>
      <c r="M341" s="9">
        <v>4.0322580645161289E-2</v>
      </c>
      <c r="N341" s="20">
        <v>28</v>
      </c>
      <c r="O341" s="9">
        <v>0.22580645161290322</v>
      </c>
      <c r="P341" s="20">
        <v>5</v>
      </c>
      <c r="Q341" s="9">
        <v>4.0322580645161289E-2</v>
      </c>
    </row>
    <row r="342" spans="4:17" x14ac:dyDescent="0.25">
      <c r="D342" s="8" t="s">
        <v>746</v>
      </c>
      <c r="E342" s="20">
        <v>49</v>
      </c>
      <c r="F342" s="20">
        <v>42</v>
      </c>
      <c r="G342" s="9">
        <v>0.8571428571428571</v>
      </c>
      <c r="H342" s="20">
        <v>38</v>
      </c>
      <c r="I342" s="9">
        <v>0.90476190476190477</v>
      </c>
      <c r="J342" s="20">
        <v>0</v>
      </c>
      <c r="K342" s="9">
        <v>0</v>
      </c>
      <c r="L342" s="20">
        <v>2</v>
      </c>
      <c r="M342" s="9">
        <v>4.7619047619047616E-2</v>
      </c>
      <c r="N342" s="20">
        <v>4</v>
      </c>
      <c r="O342" s="9">
        <v>9.5238095238095233E-2</v>
      </c>
      <c r="P342" s="20">
        <v>0</v>
      </c>
      <c r="Q342" s="9">
        <v>0</v>
      </c>
    </row>
    <row r="343" spans="4:17" x14ac:dyDescent="0.25">
      <c r="D343" s="7" t="s">
        <v>728</v>
      </c>
      <c r="E343" s="20">
        <v>513</v>
      </c>
      <c r="F343" s="20">
        <v>426</v>
      </c>
      <c r="G343" s="9">
        <v>0.83040935672514615</v>
      </c>
      <c r="H343" s="20">
        <v>349</v>
      </c>
      <c r="I343" s="9">
        <v>0.81924882629107976</v>
      </c>
      <c r="J343" s="20">
        <v>0</v>
      </c>
      <c r="K343" s="9">
        <v>0</v>
      </c>
      <c r="L343" s="20">
        <v>15</v>
      </c>
      <c r="M343" s="9">
        <v>3.5211267605633804E-2</v>
      </c>
      <c r="N343" s="20">
        <v>49</v>
      </c>
      <c r="O343" s="9">
        <v>0.11502347417840375</v>
      </c>
      <c r="P343" s="20">
        <v>7</v>
      </c>
      <c r="Q343" s="9">
        <v>1.6431924882629109E-2</v>
      </c>
    </row>
    <row r="344" spans="4:17" x14ac:dyDescent="0.25">
      <c r="D344" s="8" t="s">
        <v>487</v>
      </c>
      <c r="E344" s="20">
        <v>105</v>
      </c>
      <c r="F344" s="20">
        <v>79</v>
      </c>
      <c r="G344" s="9">
        <v>0.75238095238095237</v>
      </c>
      <c r="H344" s="20">
        <v>73</v>
      </c>
      <c r="I344" s="9">
        <v>0.92405063291139244</v>
      </c>
      <c r="J344" s="20">
        <v>0</v>
      </c>
      <c r="K344" s="9">
        <v>0</v>
      </c>
      <c r="L344" s="20">
        <v>1</v>
      </c>
      <c r="M344" s="9">
        <v>1.2658227848101266E-2</v>
      </c>
      <c r="N344" s="20">
        <v>14</v>
      </c>
      <c r="O344" s="9">
        <v>0.17721518987341772</v>
      </c>
      <c r="P344" s="20">
        <v>5</v>
      </c>
      <c r="Q344" s="9">
        <v>6.3291139240506333E-2</v>
      </c>
    </row>
    <row r="345" spans="4:17" x14ac:dyDescent="0.25">
      <c r="D345" s="8" t="s">
        <v>731</v>
      </c>
      <c r="E345" s="20">
        <v>68</v>
      </c>
      <c r="F345" s="20">
        <v>59</v>
      </c>
      <c r="G345" s="9">
        <v>0.86764705882352944</v>
      </c>
      <c r="H345" s="20">
        <v>47</v>
      </c>
      <c r="I345" s="9">
        <v>0.79661016949152541</v>
      </c>
      <c r="J345" s="20">
        <v>0</v>
      </c>
      <c r="K345" s="9">
        <v>0</v>
      </c>
      <c r="L345" s="20">
        <v>4</v>
      </c>
      <c r="M345" s="9">
        <v>6.7796610169491525E-2</v>
      </c>
      <c r="N345" s="20">
        <v>3</v>
      </c>
      <c r="O345" s="9">
        <v>5.0847457627118647E-2</v>
      </c>
      <c r="P345" s="20">
        <v>0</v>
      </c>
      <c r="Q345" s="9">
        <v>0</v>
      </c>
    </row>
    <row r="346" spans="4:17" x14ac:dyDescent="0.25">
      <c r="D346" s="8" t="s">
        <v>739</v>
      </c>
      <c r="E346" s="20">
        <v>74</v>
      </c>
      <c r="F346" s="20">
        <v>64</v>
      </c>
      <c r="G346" s="9">
        <v>0.86486486486486491</v>
      </c>
      <c r="H346" s="20">
        <v>52</v>
      </c>
      <c r="I346" s="9">
        <v>0.8125</v>
      </c>
      <c r="J346" s="20">
        <v>0</v>
      </c>
      <c r="K346" s="9">
        <v>0</v>
      </c>
      <c r="L346" s="20">
        <v>4</v>
      </c>
      <c r="M346" s="9">
        <v>6.25E-2</v>
      </c>
      <c r="N346" s="20">
        <v>3</v>
      </c>
      <c r="O346" s="9">
        <v>4.6875E-2</v>
      </c>
      <c r="P346" s="20">
        <v>1</v>
      </c>
      <c r="Q346" s="9">
        <v>1.5625E-2</v>
      </c>
    </row>
    <row r="347" spans="4:17" x14ac:dyDescent="0.25">
      <c r="D347" s="8" t="s">
        <v>740</v>
      </c>
      <c r="E347" s="20">
        <v>98</v>
      </c>
      <c r="F347" s="20">
        <v>83</v>
      </c>
      <c r="G347" s="9">
        <v>0.84693877551020413</v>
      </c>
      <c r="H347" s="20">
        <v>62</v>
      </c>
      <c r="I347" s="9">
        <v>0.74698795180722888</v>
      </c>
      <c r="J347" s="20">
        <v>0</v>
      </c>
      <c r="K347" s="9">
        <v>0</v>
      </c>
      <c r="L347" s="20">
        <v>2</v>
      </c>
      <c r="M347" s="9">
        <v>2.4096385542168676E-2</v>
      </c>
      <c r="N347" s="20">
        <v>10</v>
      </c>
      <c r="O347" s="9">
        <v>0.12048192771084337</v>
      </c>
      <c r="P347" s="20">
        <v>0</v>
      </c>
      <c r="Q347" s="9">
        <v>0</v>
      </c>
    </row>
    <row r="348" spans="4:17" x14ac:dyDescent="0.25">
      <c r="D348" s="8" t="s">
        <v>742</v>
      </c>
      <c r="E348" s="20">
        <v>168</v>
      </c>
      <c r="F348" s="20">
        <v>141</v>
      </c>
      <c r="G348" s="9">
        <v>0.8392857142857143</v>
      </c>
      <c r="H348" s="20">
        <v>115</v>
      </c>
      <c r="I348" s="9">
        <v>0.81560283687943258</v>
      </c>
      <c r="J348" s="20">
        <v>0</v>
      </c>
      <c r="K348" s="9">
        <v>0</v>
      </c>
      <c r="L348" s="20">
        <v>4</v>
      </c>
      <c r="M348" s="9">
        <v>2.8368794326241134E-2</v>
      </c>
      <c r="N348" s="20">
        <v>19</v>
      </c>
      <c r="O348" s="9">
        <v>0.13475177304964539</v>
      </c>
      <c r="P348" s="20">
        <v>1</v>
      </c>
      <c r="Q348" s="9">
        <v>7.0921985815602835E-3</v>
      </c>
    </row>
    <row r="349" spans="4:17" x14ac:dyDescent="0.25">
      <c r="D349" s="6" t="s">
        <v>208</v>
      </c>
      <c r="E349" s="20">
        <v>32778</v>
      </c>
      <c r="F349" s="20">
        <v>26661</v>
      </c>
      <c r="G349" s="9">
        <v>0.81338092623100855</v>
      </c>
      <c r="H349" s="20">
        <v>21826</v>
      </c>
      <c r="I349" s="9">
        <v>0.81864896290461719</v>
      </c>
      <c r="J349" s="20">
        <v>1</v>
      </c>
      <c r="K349" s="9">
        <v>3.7507970443719292E-5</v>
      </c>
      <c r="L349" s="20">
        <v>1545</v>
      </c>
      <c r="M349" s="9">
        <v>5.7949814335546301E-2</v>
      </c>
      <c r="N349" s="20">
        <v>2257</v>
      </c>
      <c r="O349" s="9">
        <v>8.4655489291474442E-2</v>
      </c>
      <c r="P349" s="20">
        <v>667</v>
      </c>
      <c r="Q349" s="9">
        <v>2.5017816285960767E-2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Q349"/>
  <sheetViews>
    <sheetView showGridLines="0" zoomScale="90" zoomScaleNormal="9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4.140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44613</v>
      </c>
    </row>
    <row r="3" spans="2:4" ht="32.25" customHeight="1" x14ac:dyDescent="0.25"/>
    <row r="21" spans="4:17" ht="45" x14ac:dyDescent="0.25">
      <c r="D21" s="10"/>
      <c r="E21" s="11" t="s">
        <v>224</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01.1 Housebound immunosuppressed patients",$D$23)</f>
        <v>880</v>
      </c>
      <c r="F22" s="15">
        <f>GETPIVOTDATA("Sum of 01.1f Second Vaccination",$D$23)</f>
        <v>767</v>
      </c>
      <c r="G22" s="16">
        <f>GETPIVOTDATA("Sum of 01.1f%",$D$23)</f>
        <v>0.87159090909090908</v>
      </c>
      <c r="H22" s="15">
        <f>GETPIVOTDATA("Sum of 01.1a Vaccinated (Booster)",$D$23)</f>
        <v>676</v>
      </c>
      <c r="I22" s="16">
        <f>GETPIVOTDATA("Sum of 01.1a%",$D$23)</f>
        <v>0.88135593220338981</v>
      </c>
      <c r="J22" s="15">
        <f>GETPIVOTDATA("Sum of 01.1b Contraindicated (inc allergies, exclu vaccinated)",$D$23)</f>
        <v>0</v>
      </c>
      <c r="K22" s="16">
        <f>GETPIVOTDATA("Sum of 01.1b%",$D$23)</f>
        <v>0</v>
      </c>
      <c r="L22" s="15">
        <f>GETPIVOTDATA("Sum of 01.1c Declined (excl vaccinated or contraindicated)",$D$23)</f>
        <v>44</v>
      </c>
      <c r="M22" s="16">
        <f>GETPIVOTDATA("Sum of 01.1c%",$D$23)</f>
        <v>5.736636245110821E-2</v>
      </c>
      <c r="N22" s="15">
        <f>GETPIVOTDATA("Sum of 01.1d Invited no outcome (excl vac, contr, decl)",$D$23)</f>
        <v>20</v>
      </c>
      <c r="O22" s="16">
        <f>GETPIVOTDATA("Sum of 01.1d%",$D$23)</f>
        <v>2.607561929595828E-2</v>
      </c>
      <c r="P22" s="15">
        <f>GETPIVOTDATA("Sum of 01.1e No contact coded [CALL]",$D$23)</f>
        <v>3</v>
      </c>
      <c r="Q22" s="16">
        <f>GETPIVOTDATA("Sum of 01.1e%",$D$23)</f>
        <v>3.9113428943937422E-3</v>
      </c>
    </row>
    <row r="23" spans="4:17" hidden="1" x14ac:dyDescent="0.25">
      <c r="D23" s="5" t="s">
        <v>194</v>
      </c>
      <c r="E23" t="s">
        <v>225</v>
      </c>
      <c r="F23" t="s">
        <v>226</v>
      </c>
      <c r="G23" t="s">
        <v>227</v>
      </c>
      <c r="H23" t="s">
        <v>228</v>
      </c>
      <c r="I23" t="s">
        <v>229</v>
      </c>
      <c r="J23" t="s">
        <v>230</v>
      </c>
      <c r="K23" t="s">
        <v>231</v>
      </c>
      <c r="L23" t="s">
        <v>232</v>
      </c>
      <c r="M23" t="s">
        <v>233</v>
      </c>
      <c r="N23" t="s">
        <v>234</v>
      </c>
      <c r="O23" t="s">
        <v>235</v>
      </c>
      <c r="P23" t="s">
        <v>236</v>
      </c>
      <c r="Q23" t="s">
        <v>237</v>
      </c>
    </row>
    <row r="24" spans="4:17" x14ac:dyDescent="0.25">
      <c r="D24" s="6" t="s">
        <v>434</v>
      </c>
      <c r="E24" s="20">
        <v>73</v>
      </c>
      <c r="F24" s="20">
        <v>65</v>
      </c>
      <c r="G24" s="9">
        <v>0.8904109589041096</v>
      </c>
      <c r="H24" s="20">
        <v>51</v>
      </c>
      <c r="I24" s="9">
        <v>0.7846153846153846</v>
      </c>
      <c r="J24" s="20">
        <v>0</v>
      </c>
      <c r="K24" s="9">
        <v>0</v>
      </c>
      <c r="L24" s="20">
        <v>3</v>
      </c>
      <c r="M24" s="9">
        <v>4.6153846153846156E-2</v>
      </c>
      <c r="N24" s="20">
        <v>1</v>
      </c>
      <c r="O24" s="9">
        <v>1.5384615384615385E-2</v>
      </c>
      <c r="P24" s="20">
        <v>2</v>
      </c>
      <c r="Q24" s="9">
        <v>3.0769230769230771E-2</v>
      </c>
    </row>
    <row r="25" spans="4:17" x14ac:dyDescent="0.25">
      <c r="D25" s="7" t="s">
        <v>447</v>
      </c>
      <c r="E25" s="20">
        <v>23</v>
      </c>
      <c r="F25" s="20">
        <v>21</v>
      </c>
      <c r="G25" s="9">
        <v>0.91304347826086951</v>
      </c>
      <c r="H25" s="20">
        <v>17</v>
      </c>
      <c r="I25" s="9">
        <v>0.80952380952380953</v>
      </c>
      <c r="J25" s="20">
        <v>0</v>
      </c>
      <c r="K25" s="9">
        <v>0</v>
      </c>
      <c r="L25" s="20">
        <v>0</v>
      </c>
      <c r="M25" s="9">
        <v>0</v>
      </c>
      <c r="N25" s="20">
        <v>0</v>
      </c>
      <c r="O25" s="9">
        <v>0</v>
      </c>
      <c r="P25" s="20">
        <v>1</v>
      </c>
      <c r="Q25" s="9">
        <v>4.7619047619047616E-2</v>
      </c>
    </row>
    <row r="26" spans="4:17" x14ac:dyDescent="0.25">
      <c r="D26" s="8" t="s">
        <v>515</v>
      </c>
      <c r="E26" s="20">
        <v>2</v>
      </c>
      <c r="F26" s="20">
        <v>2</v>
      </c>
      <c r="G26" s="9">
        <v>1</v>
      </c>
      <c r="H26" s="20">
        <v>2</v>
      </c>
      <c r="I26" s="9">
        <v>1</v>
      </c>
      <c r="J26" s="20">
        <v>0</v>
      </c>
      <c r="K26" s="9">
        <v>0</v>
      </c>
      <c r="L26" s="20">
        <v>0</v>
      </c>
      <c r="M26" s="9">
        <v>0</v>
      </c>
      <c r="N26" s="20">
        <v>0</v>
      </c>
      <c r="O26" s="9">
        <v>0</v>
      </c>
      <c r="P26" s="20">
        <v>0</v>
      </c>
      <c r="Q26" s="9">
        <v>0</v>
      </c>
    </row>
    <row r="27" spans="4:17" x14ac:dyDescent="0.25">
      <c r="D27" s="8" t="s">
        <v>529</v>
      </c>
      <c r="E27" s="20">
        <v>7</v>
      </c>
      <c r="F27" s="20">
        <v>6</v>
      </c>
      <c r="G27" s="9">
        <v>0.8571428571428571</v>
      </c>
      <c r="H27" s="20">
        <v>5</v>
      </c>
      <c r="I27" s="9">
        <v>0.83333333333333337</v>
      </c>
      <c r="J27" s="20">
        <v>0</v>
      </c>
      <c r="K27" s="9">
        <v>0</v>
      </c>
      <c r="L27" s="20">
        <v>0</v>
      </c>
      <c r="M27" s="9">
        <v>0</v>
      </c>
      <c r="N27" s="20">
        <v>0</v>
      </c>
      <c r="O27" s="9">
        <v>0</v>
      </c>
      <c r="P27" s="20">
        <v>0</v>
      </c>
      <c r="Q27" s="9">
        <v>0</v>
      </c>
    </row>
    <row r="28" spans="4:17" x14ac:dyDescent="0.25">
      <c r="D28" s="8" t="s">
        <v>448</v>
      </c>
      <c r="E28" s="20">
        <v>14</v>
      </c>
      <c r="F28" s="20">
        <v>13</v>
      </c>
      <c r="G28" s="9">
        <v>0.9285714285714286</v>
      </c>
      <c r="H28" s="20">
        <v>10</v>
      </c>
      <c r="I28" s="9">
        <v>0.76923076923076927</v>
      </c>
      <c r="J28" s="20">
        <v>0</v>
      </c>
      <c r="K28" s="9">
        <v>0</v>
      </c>
      <c r="L28" s="20">
        <v>0</v>
      </c>
      <c r="M28" s="9">
        <v>0</v>
      </c>
      <c r="N28" s="20">
        <v>0</v>
      </c>
      <c r="O28" s="9">
        <v>0</v>
      </c>
      <c r="P28" s="20">
        <v>1</v>
      </c>
      <c r="Q28" s="9">
        <v>7.6923076923076927E-2</v>
      </c>
    </row>
    <row r="29" spans="4:17" x14ac:dyDescent="0.25">
      <c r="D29" s="7" t="s">
        <v>444</v>
      </c>
      <c r="E29" s="20">
        <v>5</v>
      </c>
      <c r="F29" s="20">
        <v>5</v>
      </c>
      <c r="G29" s="9">
        <v>1</v>
      </c>
      <c r="H29" s="20">
        <v>4</v>
      </c>
      <c r="I29" s="9">
        <v>0.8</v>
      </c>
      <c r="J29" s="20">
        <v>0</v>
      </c>
      <c r="K29" s="9">
        <v>0</v>
      </c>
      <c r="L29" s="20">
        <v>0</v>
      </c>
      <c r="M29" s="9">
        <v>0</v>
      </c>
      <c r="N29" s="20">
        <v>0</v>
      </c>
      <c r="O29" s="9">
        <v>0</v>
      </c>
      <c r="P29" s="20">
        <v>0</v>
      </c>
      <c r="Q29" s="9">
        <v>0</v>
      </c>
    </row>
    <row r="30" spans="4:17" x14ac:dyDescent="0.25">
      <c r="D30" s="8" t="s">
        <v>516</v>
      </c>
      <c r="E30" s="20">
        <v>0</v>
      </c>
      <c r="F30" s="20">
        <v>0</v>
      </c>
      <c r="G30" s="9">
        <v>0</v>
      </c>
      <c r="H30" s="20">
        <v>0</v>
      </c>
      <c r="I30" s="9">
        <v>0</v>
      </c>
      <c r="J30" s="20">
        <v>0</v>
      </c>
      <c r="K30" s="9">
        <v>0</v>
      </c>
      <c r="L30" s="20">
        <v>0</v>
      </c>
      <c r="M30" s="9">
        <v>0</v>
      </c>
      <c r="N30" s="20">
        <v>0</v>
      </c>
      <c r="O30" s="9">
        <v>0</v>
      </c>
      <c r="P30" s="20">
        <v>0</v>
      </c>
      <c r="Q30" s="9">
        <v>0</v>
      </c>
    </row>
    <row r="31" spans="4:17" x14ac:dyDescent="0.25">
      <c r="D31" s="8" t="s">
        <v>517</v>
      </c>
      <c r="E31" s="20">
        <v>1</v>
      </c>
      <c r="F31" s="20">
        <v>1</v>
      </c>
      <c r="G31" s="9">
        <v>1</v>
      </c>
      <c r="H31" s="20">
        <v>1</v>
      </c>
      <c r="I31" s="9">
        <v>1</v>
      </c>
      <c r="J31" s="20">
        <v>0</v>
      </c>
      <c r="K31" s="9">
        <v>0</v>
      </c>
      <c r="L31" s="20">
        <v>0</v>
      </c>
      <c r="M31" s="9">
        <v>0</v>
      </c>
      <c r="N31" s="20">
        <v>0</v>
      </c>
      <c r="O31" s="9">
        <v>0</v>
      </c>
      <c r="P31" s="20">
        <v>0</v>
      </c>
      <c r="Q31" s="9">
        <v>0</v>
      </c>
    </row>
    <row r="32" spans="4:17" x14ac:dyDescent="0.25">
      <c r="D32" s="8" t="s">
        <v>524</v>
      </c>
      <c r="E32" s="20">
        <v>1</v>
      </c>
      <c r="F32" s="20">
        <v>1</v>
      </c>
      <c r="G32" s="9">
        <v>1</v>
      </c>
      <c r="H32" s="20">
        <v>1</v>
      </c>
      <c r="I32" s="9">
        <v>1</v>
      </c>
      <c r="J32" s="20">
        <v>0</v>
      </c>
      <c r="K32" s="9">
        <v>0</v>
      </c>
      <c r="L32" s="20">
        <v>0</v>
      </c>
      <c r="M32" s="9">
        <v>0</v>
      </c>
      <c r="N32" s="20">
        <v>0</v>
      </c>
      <c r="O32" s="9">
        <v>0</v>
      </c>
      <c r="P32" s="20">
        <v>0</v>
      </c>
      <c r="Q32" s="9">
        <v>0</v>
      </c>
    </row>
    <row r="33" spans="4:17" x14ac:dyDescent="0.25">
      <c r="D33" s="8" t="s">
        <v>445</v>
      </c>
      <c r="E33" s="20">
        <v>3</v>
      </c>
      <c r="F33" s="20">
        <v>3</v>
      </c>
      <c r="G33" s="9">
        <v>1</v>
      </c>
      <c r="H33" s="20">
        <v>2</v>
      </c>
      <c r="I33" s="9">
        <v>0.66666666666666663</v>
      </c>
      <c r="J33" s="20">
        <v>0</v>
      </c>
      <c r="K33" s="9">
        <v>0</v>
      </c>
      <c r="L33" s="20">
        <v>0</v>
      </c>
      <c r="M33" s="9">
        <v>0</v>
      </c>
      <c r="N33" s="20">
        <v>0</v>
      </c>
      <c r="O33" s="9">
        <v>0</v>
      </c>
      <c r="P33" s="20">
        <v>0</v>
      </c>
      <c r="Q33" s="9">
        <v>0</v>
      </c>
    </row>
    <row r="34" spans="4:17" x14ac:dyDescent="0.25">
      <c r="D34" s="7" t="s">
        <v>437</v>
      </c>
      <c r="E34" s="20">
        <v>15</v>
      </c>
      <c r="F34" s="20">
        <v>15</v>
      </c>
      <c r="G34" s="9">
        <v>1</v>
      </c>
      <c r="H34" s="20">
        <v>12</v>
      </c>
      <c r="I34" s="9">
        <v>0.8</v>
      </c>
      <c r="J34" s="20">
        <v>0</v>
      </c>
      <c r="K34" s="9">
        <v>0</v>
      </c>
      <c r="L34" s="20">
        <v>0</v>
      </c>
      <c r="M34" s="9">
        <v>0</v>
      </c>
      <c r="N34" s="20">
        <v>0</v>
      </c>
      <c r="O34" s="9">
        <v>0</v>
      </c>
      <c r="P34" s="20">
        <v>0</v>
      </c>
      <c r="Q34" s="9">
        <v>0</v>
      </c>
    </row>
    <row r="35" spans="4:17" x14ac:dyDescent="0.25">
      <c r="D35" s="8" t="s">
        <v>438</v>
      </c>
      <c r="E35" s="20">
        <v>4</v>
      </c>
      <c r="F35" s="20">
        <v>4</v>
      </c>
      <c r="G35" s="9">
        <v>1</v>
      </c>
      <c r="H35" s="20">
        <v>4</v>
      </c>
      <c r="I35" s="9">
        <v>1</v>
      </c>
      <c r="J35" s="20">
        <v>0</v>
      </c>
      <c r="K35" s="9">
        <v>0</v>
      </c>
      <c r="L35" s="20">
        <v>0</v>
      </c>
      <c r="M35" s="9">
        <v>0</v>
      </c>
      <c r="N35" s="20">
        <v>0</v>
      </c>
      <c r="O35" s="9">
        <v>0</v>
      </c>
      <c r="P35" s="20">
        <v>0</v>
      </c>
      <c r="Q35" s="9">
        <v>0</v>
      </c>
    </row>
    <row r="36" spans="4:17" x14ac:dyDescent="0.25">
      <c r="D36" s="8" t="s">
        <v>520</v>
      </c>
      <c r="E36" s="20">
        <v>0</v>
      </c>
      <c r="F36" s="20">
        <v>0</v>
      </c>
      <c r="G36" s="9">
        <v>0</v>
      </c>
      <c r="H36" s="20">
        <v>0</v>
      </c>
      <c r="I36" s="9">
        <v>0</v>
      </c>
      <c r="J36" s="20">
        <v>0</v>
      </c>
      <c r="K36" s="9">
        <v>0</v>
      </c>
      <c r="L36" s="20">
        <v>0</v>
      </c>
      <c r="M36" s="9">
        <v>0</v>
      </c>
      <c r="N36" s="20">
        <v>0</v>
      </c>
      <c r="O36" s="9">
        <v>0</v>
      </c>
      <c r="P36" s="20">
        <v>0</v>
      </c>
      <c r="Q36" s="9">
        <v>0</v>
      </c>
    </row>
    <row r="37" spans="4:17" x14ac:dyDescent="0.25">
      <c r="D37" s="8" t="s">
        <v>525</v>
      </c>
      <c r="E37" s="20">
        <v>1</v>
      </c>
      <c r="F37" s="20">
        <v>1</v>
      </c>
      <c r="G37" s="9">
        <v>1</v>
      </c>
      <c r="H37" s="20">
        <v>1</v>
      </c>
      <c r="I37" s="9">
        <v>1</v>
      </c>
      <c r="J37" s="20">
        <v>0</v>
      </c>
      <c r="K37" s="9">
        <v>0</v>
      </c>
      <c r="L37" s="20">
        <v>0</v>
      </c>
      <c r="M37" s="9">
        <v>0</v>
      </c>
      <c r="N37" s="20">
        <v>0</v>
      </c>
      <c r="O37" s="9">
        <v>0</v>
      </c>
      <c r="P37" s="20">
        <v>0</v>
      </c>
      <c r="Q37" s="9">
        <v>0</v>
      </c>
    </row>
    <row r="38" spans="4:17" x14ac:dyDescent="0.25">
      <c r="D38" s="8" t="s">
        <v>526</v>
      </c>
      <c r="E38" s="20">
        <v>2</v>
      </c>
      <c r="F38" s="20">
        <v>2</v>
      </c>
      <c r="G38" s="9">
        <v>1</v>
      </c>
      <c r="H38" s="20">
        <v>2</v>
      </c>
      <c r="I38" s="9">
        <v>1</v>
      </c>
      <c r="J38" s="20">
        <v>0</v>
      </c>
      <c r="K38" s="9">
        <v>0</v>
      </c>
      <c r="L38" s="20">
        <v>0</v>
      </c>
      <c r="M38" s="9">
        <v>0</v>
      </c>
      <c r="N38" s="20">
        <v>0</v>
      </c>
      <c r="O38" s="9">
        <v>0</v>
      </c>
      <c r="P38" s="20">
        <v>0</v>
      </c>
      <c r="Q38" s="9">
        <v>0</v>
      </c>
    </row>
    <row r="39" spans="4:17" x14ac:dyDescent="0.25">
      <c r="D39" s="8" t="s">
        <v>530</v>
      </c>
      <c r="E39" s="20">
        <v>2</v>
      </c>
      <c r="F39" s="20">
        <v>2</v>
      </c>
      <c r="G39" s="9">
        <v>1</v>
      </c>
      <c r="H39" s="20">
        <v>1</v>
      </c>
      <c r="I39" s="9">
        <v>0.5</v>
      </c>
      <c r="J39" s="20">
        <v>0</v>
      </c>
      <c r="K39" s="9">
        <v>0</v>
      </c>
      <c r="L39" s="20">
        <v>0</v>
      </c>
      <c r="M39" s="9">
        <v>0</v>
      </c>
      <c r="N39" s="20">
        <v>0</v>
      </c>
      <c r="O39" s="9">
        <v>0</v>
      </c>
      <c r="P39" s="20">
        <v>0</v>
      </c>
      <c r="Q39" s="9">
        <v>0</v>
      </c>
    </row>
    <row r="40" spans="4:17" x14ac:dyDescent="0.25">
      <c r="D40" s="8" t="s">
        <v>532</v>
      </c>
      <c r="E40" s="20">
        <v>5</v>
      </c>
      <c r="F40" s="20">
        <v>5</v>
      </c>
      <c r="G40" s="9">
        <v>1</v>
      </c>
      <c r="H40" s="20">
        <v>4</v>
      </c>
      <c r="I40" s="9">
        <v>0.8</v>
      </c>
      <c r="J40" s="20">
        <v>0</v>
      </c>
      <c r="K40" s="9">
        <v>0</v>
      </c>
      <c r="L40" s="20">
        <v>0</v>
      </c>
      <c r="M40" s="9">
        <v>0</v>
      </c>
      <c r="N40" s="20">
        <v>0</v>
      </c>
      <c r="O40" s="9">
        <v>0</v>
      </c>
      <c r="P40" s="20">
        <v>0</v>
      </c>
      <c r="Q40" s="9">
        <v>0</v>
      </c>
    </row>
    <row r="41" spans="4:17" x14ac:dyDescent="0.25">
      <c r="D41" s="8" t="s">
        <v>534</v>
      </c>
      <c r="E41" s="20">
        <v>1</v>
      </c>
      <c r="F41" s="20">
        <v>1</v>
      </c>
      <c r="G41" s="9">
        <v>1</v>
      </c>
      <c r="H41" s="20">
        <v>0</v>
      </c>
      <c r="I41" s="9">
        <v>0</v>
      </c>
      <c r="J41" s="20">
        <v>0</v>
      </c>
      <c r="K41" s="9">
        <v>0</v>
      </c>
      <c r="L41" s="20">
        <v>0</v>
      </c>
      <c r="M41" s="9">
        <v>0</v>
      </c>
      <c r="N41" s="20">
        <v>0</v>
      </c>
      <c r="O41" s="9">
        <v>0</v>
      </c>
      <c r="P41" s="20">
        <v>0</v>
      </c>
      <c r="Q41" s="9">
        <v>0</v>
      </c>
    </row>
    <row r="42" spans="4:17" x14ac:dyDescent="0.25">
      <c r="D42" s="7" t="s">
        <v>442</v>
      </c>
      <c r="E42" s="20">
        <v>14</v>
      </c>
      <c r="F42" s="20">
        <v>10</v>
      </c>
      <c r="G42" s="9">
        <v>0.7142857142857143</v>
      </c>
      <c r="H42" s="20">
        <v>6</v>
      </c>
      <c r="I42" s="9">
        <v>0.6</v>
      </c>
      <c r="J42" s="20">
        <v>0</v>
      </c>
      <c r="K42" s="9">
        <v>0</v>
      </c>
      <c r="L42" s="20">
        <v>1</v>
      </c>
      <c r="M42" s="9">
        <v>0.1</v>
      </c>
      <c r="N42" s="20">
        <v>1</v>
      </c>
      <c r="O42" s="9">
        <v>0.1</v>
      </c>
      <c r="P42" s="20">
        <v>1</v>
      </c>
      <c r="Q42" s="9">
        <v>0.1</v>
      </c>
    </row>
    <row r="43" spans="4:17" x14ac:dyDescent="0.25">
      <c r="D43" s="8" t="s">
        <v>519</v>
      </c>
      <c r="E43" s="20">
        <v>0</v>
      </c>
      <c r="F43" s="20">
        <v>0</v>
      </c>
      <c r="G43" s="9">
        <v>0</v>
      </c>
      <c r="H43" s="20">
        <v>0</v>
      </c>
      <c r="I43" s="9">
        <v>0</v>
      </c>
      <c r="J43" s="20">
        <v>0</v>
      </c>
      <c r="K43" s="9">
        <v>0</v>
      </c>
      <c r="L43" s="20">
        <v>0</v>
      </c>
      <c r="M43" s="9">
        <v>0</v>
      </c>
      <c r="N43" s="20">
        <v>0</v>
      </c>
      <c r="O43" s="9">
        <v>0</v>
      </c>
      <c r="P43" s="20">
        <v>0</v>
      </c>
      <c r="Q43" s="9">
        <v>0</v>
      </c>
    </row>
    <row r="44" spans="4:17" x14ac:dyDescent="0.25">
      <c r="D44" s="8" t="s">
        <v>521</v>
      </c>
      <c r="E44" s="20">
        <v>1</v>
      </c>
      <c r="F44" s="20">
        <v>0</v>
      </c>
      <c r="G44" s="9">
        <v>0</v>
      </c>
      <c r="H44" s="20">
        <v>0</v>
      </c>
      <c r="I44" s="9">
        <v>0</v>
      </c>
      <c r="J44" s="20">
        <v>0</v>
      </c>
      <c r="K44" s="9">
        <v>0</v>
      </c>
      <c r="L44" s="20">
        <v>1</v>
      </c>
      <c r="M44" s="9">
        <v>0</v>
      </c>
      <c r="N44" s="20">
        <v>0</v>
      </c>
      <c r="O44" s="9">
        <v>0</v>
      </c>
      <c r="P44" s="20">
        <v>0</v>
      </c>
      <c r="Q44" s="9">
        <v>0</v>
      </c>
    </row>
    <row r="45" spans="4:17" x14ac:dyDescent="0.25">
      <c r="D45" s="8" t="s">
        <v>522</v>
      </c>
      <c r="E45" s="20">
        <v>5</v>
      </c>
      <c r="F45" s="20">
        <v>4</v>
      </c>
      <c r="G45" s="9">
        <v>0.8</v>
      </c>
      <c r="H45" s="20">
        <v>3</v>
      </c>
      <c r="I45" s="9">
        <v>0.75</v>
      </c>
      <c r="J45" s="20">
        <v>0</v>
      </c>
      <c r="K45" s="9">
        <v>0</v>
      </c>
      <c r="L45" s="20">
        <v>0</v>
      </c>
      <c r="M45" s="9">
        <v>0</v>
      </c>
      <c r="N45" s="20">
        <v>0</v>
      </c>
      <c r="O45" s="9">
        <v>0</v>
      </c>
      <c r="P45" s="20">
        <v>0</v>
      </c>
      <c r="Q45" s="9">
        <v>0</v>
      </c>
    </row>
    <row r="46" spans="4:17" x14ac:dyDescent="0.25">
      <c r="D46" s="8" t="s">
        <v>523</v>
      </c>
      <c r="E46" s="20">
        <v>0</v>
      </c>
      <c r="F46" s="20">
        <v>0</v>
      </c>
      <c r="G46" s="9">
        <v>0</v>
      </c>
      <c r="H46" s="20">
        <v>0</v>
      </c>
      <c r="I46" s="9">
        <v>0</v>
      </c>
      <c r="J46" s="20">
        <v>0</v>
      </c>
      <c r="K46" s="9">
        <v>0</v>
      </c>
      <c r="L46" s="20">
        <v>0</v>
      </c>
      <c r="M46" s="9">
        <v>0</v>
      </c>
      <c r="N46" s="20">
        <v>0</v>
      </c>
      <c r="O46" s="9">
        <v>0</v>
      </c>
      <c r="P46" s="20">
        <v>0</v>
      </c>
      <c r="Q46" s="9">
        <v>0</v>
      </c>
    </row>
    <row r="47" spans="4:17" x14ac:dyDescent="0.25">
      <c r="D47" s="8" t="s">
        <v>527</v>
      </c>
      <c r="E47" s="20">
        <v>3</v>
      </c>
      <c r="F47" s="20">
        <v>2</v>
      </c>
      <c r="G47" s="9">
        <v>0.66666666666666663</v>
      </c>
      <c r="H47" s="20">
        <v>1</v>
      </c>
      <c r="I47" s="9">
        <v>0.5</v>
      </c>
      <c r="J47" s="20">
        <v>0</v>
      </c>
      <c r="K47" s="9">
        <v>0</v>
      </c>
      <c r="L47" s="20">
        <v>0</v>
      </c>
      <c r="M47" s="9">
        <v>0</v>
      </c>
      <c r="N47" s="20">
        <v>1</v>
      </c>
      <c r="O47" s="9">
        <v>0.5</v>
      </c>
      <c r="P47" s="20">
        <v>0</v>
      </c>
      <c r="Q47" s="9">
        <v>0</v>
      </c>
    </row>
    <row r="48" spans="4:17" x14ac:dyDescent="0.25">
      <c r="D48" s="8" t="s">
        <v>528</v>
      </c>
      <c r="E48" s="20">
        <v>1</v>
      </c>
      <c r="F48" s="20">
        <v>1</v>
      </c>
      <c r="G48" s="9">
        <v>1</v>
      </c>
      <c r="H48" s="20">
        <v>0</v>
      </c>
      <c r="I48" s="9">
        <v>0</v>
      </c>
      <c r="J48" s="20">
        <v>0</v>
      </c>
      <c r="K48" s="9">
        <v>0</v>
      </c>
      <c r="L48" s="20">
        <v>0</v>
      </c>
      <c r="M48" s="9">
        <v>0</v>
      </c>
      <c r="N48" s="20">
        <v>0</v>
      </c>
      <c r="O48" s="9">
        <v>0</v>
      </c>
      <c r="P48" s="20">
        <v>0</v>
      </c>
      <c r="Q48" s="9">
        <v>0</v>
      </c>
    </row>
    <row r="49" spans="4:17" x14ac:dyDescent="0.25">
      <c r="D49" s="8" t="s">
        <v>443</v>
      </c>
      <c r="E49" s="20">
        <v>0</v>
      </c>
      <c r="F49" s="20">
        <v>0</v>
      </c>
      <c r="G49" s="9">
        <v>0</v>
      </c>
      <c r="H49" s="20">
        <v>0</v>
      </c>
      <c r="I49" s="9">
        <v>0</v>
      </c>
      <c r="J49" s="20">
        <v>0</v>
      </c>
      <c r="K49" s="9">
        <v>0</v>
      </c>
      <c r="L49" s="20">
        <v>0</v>
      </c>
      <c r="M49" s="9">
        <v>0</v>
      </c>
      <c r="N49" s="20">
        <v>0</v>
      </c>
      <c r="O49" s="9">
        <v>0</v>
      </c>
      <c r="P49" s="20">
        <v>0</v>
      </c>
      <c r="Q49" s="9">
        <v>0</v>
      </c>
    </row>
    <row r="50" spans="4:17" x14ac:dyDescent="0.25">
      <c r="D50" s="8" t="s">
        <v>533</v>
      </c>
      <c r="E50" s="20">
        <v>0</v>
      </c>
      <c r="F50" s="20">
        <v>0</v>
      </c>
      <c r="G50" s="9">
        <v>0</v>
      </c>
      <c r="H50" s="20">
        <v>0</v>
      </c>
      <c r="I50" s="9">
        <v>0</v>
      </c>
      <c r="J50" s="20">
        <v>0</v>
      </c>
      <c r="K50" s="9">
        <v>0</v>
      </c>
      <c r="L50" s="20">
        <v>0</v>
      </c>
      <c r="M50" s="9">
        <v>0</v>
      </c>
      <c r="N50" s="20">
        <v>0</v>
      </c>
      <c r="O50" s="9">
        <v>0</v>
      </c>
      <c r="P50" s="20">
        <v>0</v>
      </c>
      <c r="Q50" s="9">
        <v>0</v>
      </c>
    </row>
    <row r="51" spans="4:17" x14ac:dyDescent="0.25">
      <c r="D51" s="8" t="s">
        <v>536</v>
      </c>
      <c r="E51" s="20">
        <v>4</v>
      </c>
      <c r="F51" s="20">
        <v>3</v>
      </c>
      <c r="G51" s="9">
        <v>0.75</v>
      </c>
      <c r="H51" s="20">
        <v>2</v>
      </c>
      <c r="I51" s="9">
        <v>0.66666666666666663</v>
      </c>
      <c r="J51" s="20">
        <v>0</v>
      </c>
      <c r="K51" s="9">
        <v>0</v>
      </c>
      <c r="L51" s="20">
        <v>0</v>
      </c>
      <c r="M51" s="9">
        <v>0</v>
      </c>
      <c r="N51" s="20">
        <v>0</v>
      </c>
      <c r="O51" s="9">
        <v>0</v>
      </c>
      <c r="P51" s="20">
        <v>1</v>
      </c>
      <c r="Q51" s="9">
        <v>0.33333333333333331</v>
      </c>
    </row>
    <row r="52" spans="4:17" x14ac:dyDescent="0.25">
      <c r="D52" s="7" t="s">
        <v>435</v>
      </c>
      <c r="E52" s="20">
        <v>6</v>
      </c>
      <c r="F52" s="20">
        <v>6</v>
      </c>
      <c r="G52" s="9">
        <v>1</v>
      </c>
      <c r="H52" s="20">
        <v>5</v>
      </c>
      <c r="I52" s="9">
        <v>0.83333333333333337</v>
      </c>
      <c r="J52" s="20">
        <v>0</v>
      </c>
      <c r="K52" s="9">
        <v>0</v>
      </c>
      <c r="L52" s="20">
        <v>0</v>
      </c>
      <c r="M52" s="9">
        <v>0</v>
      </c>
      <c r="N52" s="20">
        <v>0</v>
      </c>
      <c r="O52" s="9">
        <v>0</v>
      </c>
      <c r="P52" s="20">
        <v>0</v>
      </c>
      <c r="Q52" s="9">
        <v>0</v>
      </c>
    </row>
    <row r="53" spans="4:17" x14ac:dyDescent="0.25">
      <c r="D53" s="8" t="s">
        <v>436</v>
      </c>
      <c r="E53" s="20">
        <v>0</v>
      </c>
      <c r="F53" s="20">
        <v>0</v>
      </c>
      <c r="G53" s="9">
        <v>0</v>
      </c>
      <c r="H53" s="20">
        <v>0</v>
      </c>
      <c r="I53" s="9">
        <v>0</v>
      </c>
      <c r="J53" s="20">
        <v>0</v>
      </c>
      <c r="K53" s="9">
        <v>0</v>
      </c>
      <c r="L53" s="20">
        <v>0</v>
      </c>
      <c r="M53" s="9">
        <v>0</v>
      </c>
      <c r="N53" s="20">
        <v>0</v>
      </c>
      <c r="O53" s="9">
        <v>0</v>
      </c>
      <c r="P53" s="20">
        <v>0</v>
      </c>
      <c r="Q53" s="9">
        <v>0</v>
      </c>
    </row>
    <row r="54" spans="4:17" x14ac:dyDescent="0.25">
      <c r="D54" s="8" t="s">
        <v>513</v>
      </c>
      <c r="E54" s="20">
        <v>5</v>
      </c>
      <c r="F54" s="20">
        <v>5</v>
      </c>
      <c r="G54" s="9">
        <v>1</v>
      </c>
      <c r="H54" s="20">
        <v>4</v>
      </c>
      <c r="I54" s="9">
        <v>0.8</v>
      </c>
      <c r="J54" s="20">
        <v>0</v>
      </c>
      <c r="K54" s="9">
        <v>0</v>
      </c>
      <c r="L54" s="20">
        <v>0</v>
      </c>
      <c r="M54" s="9">
        <v>0</v>
      </c>
      <c r="N54" s="20">
        <v>0</v>
      </c>
      <c r="O54" s="9">
        <v>0</v>
      </c>
      <c r="P54" s="20">
        <v>0</v>
      </c>
      <c r="Q54" s="9">
        <v>0</v>
      </c>
    </row>
    <row r="55" spans="4:17" x14ac:dyDescent="0.25">
      <c r="D55" s="8" t="s">
        <v>531</v>
      </c>
      <c r="E55" s="20">
        <v>1</v>
      </c>
      <c r="F55" s="20">
        <v>1</v>
      </c>
      <c r="G55" s="9">
        <v>1</v>
      </c>
      <c r="H55" s="20">
        <v>1</v>
      </c>
      <c r="I55" s="9">
        <v>1</v>
      </c>
      <c r="J55" s="20">
        <v>0</v>
      </c>
      <c r="K55" s="9">
        <v>0</v>
      </c>
      <c r="L55" s="20">
        <v>0</v>
      </c>
      <c r="M55" s="9">
        <v>0</v>
      </c>
      <c r="N55" s="20">
        <v>0</v>
      </c>
      <c r="O55" s="9">
        <v>0</v>
      </c>
      <c r="P55" s="20">
        <v>0</v>
      </c>
      <c r="Q55" s="9">
        <v>0</v>
      </c>
    </row>
    <row r="56" spans="4:17" x14ac:dyDescent="0.25">
      <c r="D56" s="8" t="s">
        <v>537</v>
      </c>
      <c r="E56" s="20">
        <v>0</v>
      </c>
      <c r="F56" s="20">
        <v>0</v>
      </c>
      <c r="G56" s="9">
        <v>0</v>
      </c>
      <c r="H56" s="20">
        <v>0</v>
      </c>
      <c r="I56" s="9">
        <v>0</v>
      </c>
      <c r="J56" s="20">
        <v>0</v>
      </c>
      <c r="K56" s="9">
        <v>0</v>
      </c>
      <c r="L56" s="20">
        <v>0</v>
      </c>
      <c r="M56" s="9">
        <v>0</v>
      </c>
      <c r="N56" s="20">
        <v>0</v>
      </c>
      <c r="O56" s="9">
        <v>0</v>
      </c>
      <c r="P56" s="20">
        <v>0</v>
      </c>
      <c r="Q56" s="9">
        <v>0</v>
      </c>
    </row>
    <row r="57" spans="4:17" x14ac:dyDescent="0.25">
      <c r="D57" s="7" t="s">
        <v>439</v>
      </c>
      <c r="E57" s="20">
        <v>10</v>
      </c>
      <c r="F57" s="20">
        <v>8</v>
      </c>
      <c r="G57" s="9">
        <v>0.8</v>
      </c>
      <c r="H57" s="20">
        <v>7</v>
      </c>
      <c r="I57" s="9">
        <v>0.875</v>
      </c>
      <c r="J57" s="20">
        <v>0</v>
      </c>
      <c r="K57" s="9">
        <v>0</v>
      </c>
      <c r="L57" s="20">
        <v>2</v>
      </c>
      <c r="M57" s="9">
        <v>0.25</v>
      </c>
      <c r="N57" s="20">
        <v>0</v>
      </c>
      <c r="O57" s="9">
        <v>0</v>
      </c>
      <c r="P57" s="20">
        <v>0</v>
      </c>
      <c r="Q57" s="9">
        <v>0</v>
      </c>
    </row>
    <row r="58" spans="4:17" x14ac:dyDescent="0.25">
      <c r="D58" s="8" t="s">
        <v>514</v>
      </c>
      <c r="E58" s="20">
        <v>7</v>
      </c>
      <c r="F58" s="20">
        <v>6</v>
      </c>
      <c r="G58" s="9">
        <v>0.8571428571428571</v>
      </c>
      <c r="H58" s="20">
        <v>6</v>
      </c>
      <c r="I58" s="9">
        <v>1</v>
      </c>
      <c r="J58" s="20">
        <v>0</v>
      </c>
      <c r="K58" s="9">
        <v>0</v>
      </c>
      <c r="L58" s="20">
        <v>1</v>
      </c>
      <c r="M58" s="9">
        <v>0.16666666666666666</v>
      </c>
      <c r="N58" s="20">
        <v>0</v>
      </c>
      <c r="O58" s="9">
        <v>0</v>
      </c>
      <c r="P58" s="20">
        <v>0</v>
      </c>
      <c r="Q58" s="9">
        <v>0</v>
      </c>
    </row>
    <row r="59" spans="4:17" x14ac:dyDescent="0.25">
      <c r="D59" s="8" t="s">
        <v>518</v>
      </c>
      <c r="E59" s="20">
        <v>1</v>
      </c>
      <c r="F59" s="20">
        <v>1</v>
      </c>
      <c r="G59" s="9">
        <v>1</v>
      </c>
      <c r="H59" s="20">
        <v>0</v>
      </c>
      <c r="I59" s="9">
        <v>0</v>
      </c>
      <c r="J59" s="20">
        <v>0</v>
      </c>
      <c r="K59" s="9">
        <v>0</v>
      </c>
      <c r="L59" s="20">
        <v>0</v>
      </c>
      <c r="M59" s="9">
        <v>0</v>
      </c>
      <c r="N59" s="20">
        <v>0</v>
      </c>
      <c r="O59" s="9">
        <v>0</v>
      </c>
      <c r="P59" s="20">
        <v>0</v>
      </c>
      <c r="Q59" s="9">
        <v>0</v>
      </c>
    </row>
    <row r="60" spans="4:17" x14ac:dyDescent="0.25">
      <c r="D60" s="8" t="s">
        <v>441</v>
      </c>
      <c r="E60" s="20">
        <v>1</v>
      </c>
      <c r="F60" s="20">
        <v>0</v>
      </c>
      <c r="G60" s="9">
        <v>0</v>
      </c>
      <c r="H60" s="20">
        <v>0</v>
      </c>
      <c r="I60" s="9">
        <v>0</v>
      </c>
      <c r="J60" s="20">
        <v>0</v>
      </c>
      <c r="K60" s="9">
        <v>0</v>
      </c>
      <c r="L60" s="20">
        <v>1</v>
      </c>
      <c r="M60" s="9">
        <v>0</v>
      </c>
      <c r="N60" s="20">
        <v>0</v>
      </c>
      <c r="O60" s="9">
        <v>0</v>
      </c>
      <c r="P60" s="20">
        <v>0</v>
      </c>
      <c r="Q60" s="9">
        <v>0</v>
      </c>
    </row>
    <row r="61" spans="4:17" x14ac:dyDescent="0.25">
      <c r="D61" s="8" t="s">
        <v>446</v>
      </c>
      <c r="E61" s="20">
        <v>1</v>
      </c>
      <c r="F61" s="20">
        <v>1</v>
      </c>
      <c r="G61" s="9">
        <v>1</v>
      </c>
      <c r="H61" s="20">
        <v>1</v>
      </c>
      <c r="I61" s="9">
        <v>1</v>
      </c>
      <c r="J61" s="20">
        <v>0</v>
      </c>
      <c r="K61" s="9">
        <v>0</v>
      </c>
      <c r="L61" s="20">
        <v>0</v>
      </c>
      <c r="M61" s="9">
        <v>0</v>
      </c>
      <c r="N61" s="20">
        <v>0</v>
      </c>
      <c r="O61" s="9">
        <v>0</v>
      </c>
      <c r="P61" s="20">
        <v>0</v>
      </c>
      <c r="Q61" s="9">
        <v>0</v>
      </c>
    </row>
    <row r="62" spans="4:17" x14ac:dyDescent="0.25">
      <c r="D62" s="8" t="s">
        <v>535</v>
      </c>
      <c r="E62" s="20">
        <v>0</v>
      </c>
      <c r="F62" s="20">
        <v>0</v>
      </c>
      <c r="G62" s="9">
        <v>0</v>
      </c>
      <c r="H62" s="20">
        <v>0</v>
      </c>
      <c r="I62" s="9">
        <v>0</v>
      </c>
      <c r="J62" s="20">
        <v>0</v>
      </c>
      <c r="K62" s="9">
        <v>0</v>
      </c>
      <c r="L62" s="20">
        <v>0</v>
      </c>
      <c r="M62" s="9">
        <v>0</v>
      </c>
      <c r="N62" s="20">
        <v>0</v>
      </c>
      <c r="O62" s="9">
        <v>0</v>
      </c>
      <c r="P62" s="20">
        <v>0</v>
      </c>
      <c r="Q62" s="9">
        <v>0</v>
      </c>
    </row>
    <row r="63" spans="4:17" x14ac:dyDescent="0.25">
      <c r="D63" s="8" t="s">
        <v>440</v>
      </c>
      <c r="E63" s="20"/>
      <c r="F63" s="20"/>
      <c r="G63" s="9">
        <v>0</v>
      </c>
      <c r="H63" s="20"/>
      <c r="I63" s="9">
        <v>0</v>
      </c>
      <c r="J63" s="20"/>
      <c r="K63" s="9">
        <v>0</v>
      </c>
      <c r="L63" s="20"/>
      <c r="M63" s="9">
        <v>0</v>
      </c>
      <c r="N63" s="20"/>
      <c r="O63" s="9">
        <v>0</v>
      </c>
      <c r="P63" s="20"/>
      <c r="Q63" s="9">
        <v>0</v>
      </c>
    </row>
    <row r="64" spans="4:17" x14ac:dyDescent="0.25">
      <c r="D64" s="6" t="s">
        <v>449</v>
      </c>
      <c r="E64" s="20">
        <v>198</v>
      </c>
      <c r="F64" s="20">
        <v>151</v>
      </c>
      <c r="G64" s="9">
        <v>0.76262626262626265</v>
      </c>
      <c r="H64" s="20">
        <v>142</v>
      </c>
      <c r="I64" s="9">
        <v>0.94039735099337751</v>
      </c>
      <c r="J64" s="20">
        <v>0</v>
      </c>
      <c r="K64" s="9">
        <v>0</v>
      </c>
      <c r="L64" s="20">
        <v>17</v>
      </c>
      <c r="M64" s="9">
        <v>0.11258278145695365</v>
      </c>
      <c r="N64" s="20">
        <v>4</v>
      </c>
      <c r="O64" s="9">
        <v>2.6490066225165563E-2</v>
      </c>
      <c r="P64" s="20">
        <v>1</v>
      </c>
      <c r="Q64" s="9">
        <v>6.6225165562913907E-3</v>
      </c>
    </row>
    <row r="65" spans="4:17" x14ac:dyDescent="0.25">
      <c r="D65" s="7" t="s">
        <v>541</v>
      </c>
      <c r="E65" s="20">
        <v>20</v>
      </c>
      <c r="F65" s="20">
        <v>16</v>
      </c>
      <c r="G65" s="9">
        <v>0.8</v>
      </c>
      <c r="H65" s="20">
        <v>14</v>
      </c>
      <c r="I65" s="9">
        <v>0.875</v>
      </c>
      <c r="J65" s="20">
        <v>0</v>
      </c>
      <c r="K65" s="9">
        <v>0</v>
      </c>
      <c r="L65" s="20">
        <v>1</v>
      </c>
      <c r="M65" s="9">
        <v>6.25E-2</v>
      </c>
      <c r="N65" s="20">
        <v>0</v>
      </c>
      <c r="O65" s="9">
        <v>0</v>
      </c>
      <c r="P65" s="20">
        <v>0</v>
      </c>
      <c r="Q65" s="9">
        <v>0</v>
      </c>
    </row>
    <row r="66" spans="4:17" x14ac:dyDescent="0.25">
      <c r="D66" s="8" t="s">
        <v>542</v>
      </c>
      <c r="E66" s="20">
        <v>4</v>
      </c>
      <c r="F66" s="20">
        <v>3</v>
      </c>
      <c r="G66" s="9">
        <v>0.75</v>
      </c>
      <c r="H66" s="20">
        <v>2</v>
      </c>
      <c r="I66" s="9">
        <v>0.66666666666666663</v>
      </c>
      <c r="J66" s="20">
        <v>0</v>
      </c>
      <c r="K66" s="9">
        <v>0</v>
      </c>
      <c r="L66" s="20">
        <v>0</v>
      </c>
      <c r="M66" s="9">
        <v>0</v>
      </c>
      <c r="N66" s="20">
        <v>0</v>
      </c>
      <c r="O66" s="9">
        <v>0</v>
      </c>
      <c r="P66" s="20">
        <v>0</v>
      </c>
      <c r="Q66" s="9">
        <v>0</v>
      </c>
    </row>
    <row r="67" spans="4:17" x14ac:dyDescent="0.25">
      <c r="D67" s="8" t="s">
        <v>543</v>
      </c>
      <c r="E67" s="20">
        <v>8</v>
      </c>
      <c r="F67" s="20">
        <v>7</v>
      </c>
      <c r="G67" s="9">
        <v>0.875</v>
      </c>
      <c r="H67" s="20">
        <v>7</v>
      </c>
      <c r="I67" s="9">
        <v>1</v>
      </c>
      <c r="J67" s="20">
        <v>0</v>
      </c>
      <c r="K67" s="9">
        <v>0</v>
      </c>
      <c r="L67" s="20">
        <v>1</v>
      </c>
      <c r="M67" s="9">
        <v>0.14285714285714285</v>
      </c>
      <c r="N67" s="20">
        <v>0</v>
      </c>
      <c r="O67" s="9">
        <v>0</v>
      </c>
      <c r="P67" s="20">
        <v>0</v>
      </c>
      <c r="Q67" s="9">
        <v>0</v>
      </c>
    </row>
    <row r="68" spans="4:17" x14ac:dyDescent="0.25">
      <c r="D68" s="8" t="s">
        <v>546</v>
      </c>
      <c r="E68" s="20">
        <v>0</v>
      </c>
      <c r="F68" s="20">
        <v>0</v>
      </c>
      <c r="G68" s="9">
        <v>0</v>
      </c>
      <c r="H68" s="20">
        <v>0</v>
      </c>
      <c r="I68" s="9">
        <v>0</v>
      </c>
      <c r="J68" s="20">
        <v>0</v>
      </c>
      <c r="K68" s="9">
        <v>0</v>
      </c>
      <c r="L68" s="20">
        <v>0</v>
      </c>
      <c r="M68" s="9">
        <v>0</v>
      </c>
      <c r="N68" s="20">
        <v>0</v>
      </c>
      <c r="O68" s="9">
        <v>0</v>
      </c>
      <c r="P68" s="20">
        <v>0</v>
      </c>
      <c r="Q68" s="9">
        <v>0</v>
      </c>
    </row>
    <row r="69" spans="4:17" x14ac:dyDescent="0.25">
      <c r="D69" s="8" t="s">
        <v>566</v>
      </c>
      <c r="E69" s="20">
        <v>8</v>
      </c>
      <c r="F69" s="20">
        <v>6</v>
      </c>
      <c r="G69" s="9">
        <v>0.75</v>
      </c>
      <c r="H69" s="20">
        <v>5</v>
      </c>
      <c r="I69" s="9">
        <v>0.83333333333333337</v>
      </c>
      <c r="J69" s="20">
        <v>0</v>
      </c>
      <c r="K69" s="9">
        <v>0</v>
      </c>
      <c r="L69" s="20">
        <v>0</v>
      </c>
      <c r="M69" s="9">
        <v>0</v>
      </c>
      <c r="N69" s="20">
        <v>0</v>
      </c>
      <c r="O69" s="9">
        <v>0</v>
      </c>
      <c r="P69" s="20">
        <v>0</v>
      </c>
      <c r="Q69" s="9">
        <v>0</v>
      </c>
    </row>
    <row r="70" spans="4:17" x14ac:dyDescent="0.25">
      <c r="D70" s="7" t="s">
        <v>547</v>
      </c>
      <c r="E70" s="20">
        <v>19</v>
      </c>
      <c r="F70" s="20">
        <v>16</v>
      </c>
      <c r="G70" s="9">
        <v>0.84210526315789469</v>
      </c>
      <c r="H70" s="20">
        <v>15</v>
      </c>
      <c r="I70" s="9">
        <v>0.9375</v>
      </c>
      <c r="J70" s="20">
        <v>0</v>
      </c>
      <c r="K70" s="9">
        <v>0</v>
      </c>
      <c r="L70" s="20">
        <v>2</v>
      </c>
      <c r="M70" s="9">
        <v>0.125</v>
      </c>
      <c r="N70" s="20">
        <v>0</v>
      </c>
      <c r="O70" s="9">
        <v>0</v>
      </c>
      <c r="P70" s="20">
        <v>0</v>
      </c>
      <c r="Q70" s="9">
        <v>0</v>
      </c>
    </row>
    <row r="71" spans="4:17" x14ac:dyDescent="0.25">
      <c r="D71" s="8" t="s">
        <v>548</v>
      </c>
      <c r="E71" s="20">
        <v>2</v>
      </c>
      <c r="F71" s="20">
        <v>1</v>
      </c>
      <c r="G71" s="9">
        <v>0.5</v>
      </c>
      <c r="H71" s="20">
        <v>1</v>
      </c>
      <c r="I71" s="9">
        <v>1</v>
      </c>
      <c r="J71" s="20">
        <v>0</v>
      </c>
      <c r="K71" s="9">
        <v>0</v>
      </c>
      <c r="L71" s="20">
        <v>1</v>
      </c>
      <c r="M71" s="9">
        <v>1</v>
      </c>
      <c r="N71" s="20">
        <v>0</v>
      </c>
      <c r="O71" s="9">
        <v>0</v>
      </c>
      <c r="P71" s="20">
        <v>0</v>
      </c>
      <c r="Q71" s="9">
        <v>0</v>
      </c>
    </row>
    <row r="72" spans="4:17" x14ac:dyDescent="0.25">
      <c r="D72" s="8" t="s">
        <v>554</v>
      </c>
      <c r="E72" s="20">
        <v>1</v>
      </c>
      <c r="F72" s="20">
        <v>1</v>
      </c>
      <c r="G72" s="9">
        <v>1</v>
      </c>
      <c r="H72" s="20">
        <v>1</v>
      </c>
      <c r="I72" s="9">
        <v>1</v>
      </c>
      <c r="J72" s="20">
        <v>0</v>
      </c>
      <c r="K72" s="9">
        <v>0</v>
      </c>
      <c r="L72" s="20">
        <v>0</v>
      </c>
      <c r="M72" s="9">
        <v>0</v>
      </c>
      <c r="N72" s="20">
        <v>0</v>
      </c>
      <c r="O72" s="9">
        <v>0</v>
      </c>
      <c r="P72" s="20">
        <v>0</v>
      </c>
      <c r="Q72" s="9">
        <v>0</v>
      </c>
    </row>
    <row r="73" spans="4:17" x14ac:dyDescent="0.25">
      <c r="D73" s="8" t="s">
        <v>557</v>
      </c>
      <c r="E73" s="20">
        <v>2</v>
      </c>
      <c r="F73" s="20">
        <v>2</v>
      </c>
      <c r="G73" s="9">
        <v>1</v>
      </c>
      <c r="H73" s="20">
        <v>2</v>
      </c>
      <c r="I73" s="9">
        <v>1</v>
      </c>
      <c r="J73" s="20">
        <v>0</v>
      </c>
      <c r="K73" s="9">
        <v>0</v>
      </c>
      <c r="L73" s="20">
        <v>0</v>
      </c>
      <c r="M73" s="9">
        <v>0</v>
      </c>
      <c r="N73" s="20">
        <v>0</v>
      </c>
      <c r="O73" s="9">
        <v>0</v>
      </c>
      <c r="P73" s="20">
        <v>0</v>
      </c>
      <c r="Q73" s="9">
        <v>0</v>
      </c>
    </row>
    <row r="74" spans="4:17" x14ac:dyDescent="0.25">
      <c r="D74" s="8" t="s">
        <v>564</v>
      </c>
      <c r="E74" s="20">
        <v>2</v>
      </c>
      <c r="F74" s="20">
        <v>2</v>
      </c>
      <c r="G74" s="9">
        <v>1</v>
      </c>
      <c r="H74" s="20">
        <v>2</v>
      </c>
      <c r="I74" s="9">
        <v>1</v>
      </c>
      <c r="J74" s="20">
        <v>0</v>
      </c>
      <c r="K74" s="9">
        <v>0</v>
      </c>
      <c r="L74" s="20">
        <v>0</v>
      </c>
      <c r="M74" s="9">
        <v>0</v>
      </c>
      <c r="N74" s="20">
        <v>0</v>
      </c>
      <c r="O74" s="9">
        <v>0</v>
      </c>
      <c r="P74" s="20">
        <v>0</v>
      </c>
      <c r="Q74" s="9">
        <v>0</v>
      </c>
    </row>
    <row r="75" spans="4:17" x14ac:dyDescent="0.25">
      <c r="D75" s="8" t="s">
        <v>571</v>
      </c>
      <c r="E75" s="20">
        <v>0</v>
      </c>
      <c r="F75" s="20">
        <v>0</v>
      </c>
      <c r="G75" s="9">
        <v>0</v>
      </c>
      <c r="H75" s="20">
        <v>0</v>
      </c>
      <c r="I75" s="9">
        <v>0</v>
      </c>
      <c r="J75" s="20">
        <v>0</v>
      </c>
      <c r="K75" s="9">
        <v>0</v>
      </c>
      <c r="L75" s="20">
        <v>0</v>
      </c>
      <c r="M75" s="9">
        <v>0</v>
      </c>
      <c r="N75" s="20">
        <v>0</v>
      </c>
      <c r="O75" s="9">
        <v>0</v>
      </c>
      <c r="P75" s="20">
        <v>0</v>
      </c>
      <c r="Q75" s="9">
        <v>0</v>
      </c>
    </row>
    <row r="76" spans="4:17" x14ac:dyDescent="0.25">
      <c r="D76" s="8" t="s">
        <v>578</v>
      </c>
      <c r="E76" s="20">
        <v>10</v>
      </c>
      <c r="F76" s="20">
        <v>8</v>
      </c>
      <c r="G76" s="9">
        <v>0.8</v>
      </c>
      <c r="H76" s="20">
        <v>8</v>
      </c>
      <c r="I76" s="9">
        <v>1</v>
      </c>
      <c r="J76" s="20">
        <v>0</v>
      </c>
      <c r="K76" s="9">
        <v>0</v>
      </c>
      <c r="L76" s="20">
        <v>1</v>
      </c>
      <c r="M76" s="9">
        <v>0.125</v>
      </c>
      <c r="N76" s="20">
        <v>0</v>
      </c>
      <c r="O76" s="9">
        <v>0</v>
      </c>
      <c r="P76" s="20">
        <v>0</v>
      </c>
      <c r="Q76" s="9">
        <v>0</v>
      </c>
    </row>
    <row r="77" spans="4:17" x14ac:dyDescent="0.25">
      <c r="D77" s="8" t="s">
        <v>579</v>
      </c>
      <c r="E77" s="20">
        <v>2</v>
      </c>
      <c r="F77" s="20">
        <v>2</v>
      </c>
      <c r="G77" s="9">
        <v>1</v>
      </c>
      <c r="H77" s="20">
        <v>1</v>
      </c>
      <c r="I77" s="9">
        <v>0.5</v>
      </c>
      <c r="J77" s="20">
        <v>0</v>
      </c>
      <c r="K77" s="9">
        <v>0</v>
      </c>
      <c r="L77" s="20">
        <v>0</v>
      </c>
      <c r="M77" s="9">
        <v>0</v>
      </c>
      <c r="N77" s="20">
        <v>0</v>
      </c>
      <c r="O77" s="9">
        <v>0</v>
      </c>
      <c r="P77" s="20">
        <v>0</v>
      </c>
      <c r="Q77" s="9">
        <v>0</v>
      </c>
    </row>
    <row r="78" spans="4:17" x14ac:dyDescent="0.25">
      <c r="D78" s="7" t="s">
        <v>539</v>
      </c>
      <c r="E78" s="20">
        <v>38</v>
      </c>
      <c r="F78" s="20">
        <v>32</v>
      </c>
      <c r="G78" s="9">
        <v>0.84210526315789469</v>
      </c>
      <c r="H78" s="20">
        <v>28</v>
      </c>
      <c r="I78" s="9">
        <v>0.875</v>
      </c>
      <c r="J78" s="20">
        <v>0</v>
      </c>
      <c r="K78" s="9">
        <v>0</v>
      </c>
      <c r="L78" s="20">
        <v>6</v>
      </c>
      <c r="M78" s="9">
        <v>0.1875</v>
      </c>
      <c r="N78" s="20">
        <v>0</v>
      </c>
      <c r="O78" s="9">
        <v>0</v>
      </c>
      <c r="P78" s="20">
        <v>0</v>
      </c>
      <c r="Q78" s="9">
        <v>0</v>
      </c>
    </row>
    <row r="79" spans="4:17" x14ac:dyDescent="0.25">
      <c r="D79" s="8" t="s">
        <v>540</v>
      </c>
      <c r="E79" s="20">
        <v>3</v>
      </c>
      <c r="F79" s="20">
        <v>2</v>
      </c>
      <c r="G79" s="9">
        <v>0.66666666666666663</v>
      </c>
      <c r="H79" s="20">
        <v>2</v>
      </c>
      <c r="I79" s="9">
        <v>1</v>
      </c>
      <c r="J79" s="20">
        <v>0</v>
      </c>
      <c r="K79" s="9">
        <v>0</v>
      </c>
      <c r="L79" s="20">
        <v>1</v>
      </c>
      <c r="M79" s="9">
        <v>0.5</v>
      </c>
      <c r="N79" s="20">
        <v>0</v>
      </c>
      <c r="O79" s="9">
        <v>0</v>
      </c>
      <c r="P79" s="20">
        <v>0</v>
      </c>
      <c r="Q79" s="9">
        <v>0</v>
      </c>
    </row>
    <row r="80" spans="4:17" x14ac:dyDescent="0.25">
      <c r="D80" s="8" t="s">
        <v>558</v>
      </c>
      <c r="E80" s="20">
        <v>1</v>
      </c>
      <c r="F80" s="20">
        <v>1</v>
      </c>
      <c r="G80" s="9">
        <v>1</v>
      </c>
      <c r="H80" s="20">
        <v>1</v>
      </c>
      <c r="I80" s="9">
        <v>1</v>
      </c>
      <c r="J80" s="20">
        <v>0</v>
      </c>
      <c r="K80" s="9">
        <v>0</v>
      </c>
      <c r="L80" s="20">
        <v>0</v>
      </c>
      <c r="M80" s="9">
        <v>0</v>
      </c>
      <c r="N80" s="20">
        <v>0</v>
      </c>
      <c r="O80" s="9">
        <v>0</v>
      </c>
      <c r="P80" s="20">
        <v>0</v>
      </c>
      <c r="Q80" s="9">
        <v>0</v>
      </c>
    </row>
    <row r="81" spans="4:17" x14ac:dyDescent="0.25">
      <c r="D81" s="8" t="s">
        <v>559</v>
      </c>
      <c r="E81" s="20">
        <v>4</v>
      </c>
      <c r="F81" s="20">
        <v>4</v>
      </c>
      <c r="G81" s="9">
        <v>1</v>
      </c>
      <c r="H81" s="20">
        <v>3</v>
      </c>
      <c r="I81" s="9">
        <v>0.75</v>
      </c>
      <c r="J81" s="20">
        <v>0</v>
      </c>
      <c r="K81" s="9">
        <v>0</v>
      </c>
      <c r="L81" s="20">
        <v>0</v>
      </c>
      <c r="M81" s="9">
        <v>0</v>
      </c>
      <c r="N81" s="20">
        <v>0</v>
      </c>
      <c r="O81" s="9">
        <v>0</v>
      </c>
      <c r="P81" s="20">
        <v>0</v>
      </c>
      <c r="Q81" s="9">
        <v>0</v>
      </c>
    </row>
    <row r="82" spans="4:17" x14ac:dyDescent="0.25">
      <c r="D82" s="8" t="s">
        <v>561</v>
      </c>
      <c r="E82" s="20">
        <v>24</v>
      </c>
      <c r="F82" s="20">
        <v>19</v>
      </c>
      <c r="G82" s="9">
        <v>0.79166666666666663</v>
      </c>
      <c r="H82" s="20">
        <v>17</v>
      </c>
      <c r="I82" s="9">
        <v>0.89473684210526316</v>
      </c>
      <c r="J82" s="20">
        <v>0</v>
      </c>
      <c r="K82" s="9">
        <v>0</v>
      </c>
      <c r="L82" s="20">
        <v>5</v>
      </c>
      <c r="M82" s="9">
        <v>0.26315789473684209</v>
      </c>
      <c r="N82" s="20">
        <v>0</v>
      </c>
      <c r="O82" s="9">
        <v>0</v>
      </c>
      <c r="P82" s="20">
        <v>0</v>
      </c>
      <c r="Q82" s="9">
        <v>0</v>
      </c>
    </row>
    <row r="83" spans="4:17" x14ac:dyDescent="0.25">
      <c r="D83" s="8" t="s">
        <v>576</v>
      </c>
      <c r="E83" s="20">
        <v>6</v>
      </c>
      <c r="F83" s="20">
        <v>6</v>
      </c>
      <c r="G83" s="9">
        <v>1</v>
      </c>
      <c r="H83" s="20">
        <v>5</v>
      </c>
      <c r="I83" s="9">
        <v>0.83333333333333337</v>
      </c>
      <c r="J83" s="20">
        <v>0</v>
      </c>
      <c r="K83" s="9">
        <v>0</v>
      </c>
      <c r="L83" s="20">
        <v>0</v>
      </c>
      <c r="M83" s="9">
        <v>0</v>
      </c>
      <c r="N83" s="20">
        <v>0</v>
      </c>
      <c r="O83" s="9">
        <v>0</v>
      </c>
      <c r="P83" s="20">
        <v>0</v>
      </c>
      <c r="Q83" s="9">
        <v>0</v>
      </c>
    </row>
    <row r="84" spans="4:17" x14ac:dyDescent="0.25">
      <c r="D84" s="7" t="s">
        <v>544</v>
      </c>
      <c r="E84" s="20">
        <v>38</v>
      </c>
      <c r="F84" s="20">
        <v>21</v>
      </c>
      <c r="G84" s="9">
        <v>0.55263157894736847</v>
      </c>
      <c r="H84" s="20">
        <v>24</v>
      </c>
      <c r="I84" s="9">
        <v>1.1428571428571428</v>
      </c>
      <c r="J84" s="20">
        <v>0</v>
      </c>
      <c r="K84" s="9">
        <v>0</v>
      </c>
      <c r="L84" s="20">
        <v>0</v>
      </c>
      <c r="M84" s="9">
        <v>0</v>
      </c>
      <c r="N84" s="20">
        <v>4</v>
      </c>
      <c r="O84" s="9">
        <v>0.19047619047619047</v>
      </c>
      <c r="P84" s="20">
        <v>0</v>
      </c>
      <c r="Q84" s="9">
        <v>0</v>
      </c>
    </row>
    <row r="85" spans="4:17" x14ac:dyDescent="0.25">
      <c r="D85" s="8" t="s">
        <v>545</v>
      </c>
      <c r="E85" s="20">
        <v>4</v>
      </c>
      <c r="F85" s="20">
        <v>2</v>
      </c>
      <c r="G85" s="9">
        <v>0.5</v>
      </c>
      <c r="H85" s="20">
        <v>2</v>
      </c>
      <c r="I85" s="9">
        <v>1</v>
      </c>
      <c r="J85" s="20">
        <v>0</v>
      </c>
      <c r="K85" s="9">
        <v>0</v>
      </c>
      <c r="L85" s="20">
        <v>0</v>
      </c>
      <c r="M85" s="9">
        <v>0</v>
      </c>
      <c r="N85" s="20">
        <v>0</v>
      </c>
      <c r="O85" s="9">
        <v>0</v>
      </c>
      <c r="P85" s="20">
        <v>0</v>
      </c>
      <c r="Q85" s="9">
        <v>0</v>
      </c>
    </row>
    <row r="86" spans="4:17" x14ac:dyDescent="0.25">
      <c r="D86" s="8" t="s">
        <v>551</v>
      </c>
      <c r="E86" s="20">
        <v>2</v>
      </c>
      <c r="F86" s="20">
        <v>0</v>
      </c>
      <c r="G86" s="9">
        <v>0</v>
      </c>
      <c r="H86" s="20">
        <v>0</v>
      </c>
      <c r="I86" s="9">
        <v>0</v>
      </c>
      <c r="J86" s="20">
        <v>0</v>
      </c>
      <c r="K86" s="9">
        <v>0</v>
      </c>
      <c r="L86" s="20">
        <v>0</v>
      </c>
      <c r="M86" s="9">
        <v>0</v>
      </c>
      <c r="N86" s="20">
        <v>0</v>
      </c>
      <c r="O86" s="9">
        <v>0</v>
      </c>
      <c r="P86" s="20">
        <v>0</v>
      </c>
      <c r="Q86" s="9">
        <v>0</v>
      </c>
    </row>
    <row r="87" spans="4:17" x14ac:dyDescent="0.25">
      <c r="D87" s="8" t="s">
        <v>560</v>
      </c>
      <c r="E87" s="20">
        <v>16</v>
      </c>
      <c r="F87" s="20">
        <v>8</v>
      </c>
      <c r="G87" s="9">
        <v>0.5</v>
      </c>
      <c r="H87" s="20">
        <v>14</v>
      </c>
      <c r="I87" s="9">
        <v>1.75</v>
      </c>
      <c r="J87" s="20">
        <v>0</v>
      </c>
      <c r="K87" s="9">
        <v>0</v>
      </c>
      <c r="L87" s="20">
        <v>0</v>
      </c>
      <c r="M87" s="9">
        <v>0</v>
      </c>
      <c r="N87" s="20">
        <v>0</v>
      </c>
      <c r="O87" s="9">
        <v>0</v>
      </c>
      <c r="P87" s="20">
        <v>0</v>
      </c>
      <c r="Q87" s="9">
        <v>0</v>
      </c>
    </row>
    <row r="88" spans="4:17" x14ac:dyDescent="0.25">
      <c r="D88" s="8" t="s">
        <v>562</v>
      </c>
      <c r="E88" s="20">
        <v>6</v>
      </c>
      <c r="F88" s="20">
        <v>6</v>
      </c>
      <c r="G88" s="9">
        <v>1</v>
      </c>
      <c r="H88" s="20">
        <v>4</v>
      </c>
      <c r="I88" s="9">
        <v>0.66666666666666663</v>
      </c>
      <c r="J88" s="20">
        <v>0</v>
      </c>
      <c r="K88" s="9">
        <v>0</v>
      </c>
      <c r="L88" s="20">
        <v>0</v>
      </c>
      <c r="M88" s="9">
        <v>0</v>
      </c>
      <c r="N88" s="20">
        <v>0</v>
      </c>
      <c r="O88" s="9">
        <v>0</v>
      </c>
      <c r="P88" s="20">
        <v>0</v>
      </c>
      <c r="Q88" s="9">
        <v>0</v>
      </c>
    </row>
    <row r="89" spans="4:17" x14ac:dyDescent="0.25">
      <c r="D89" s="8" t="s">
        <v>563</v>
      </c>
      <c r="E89" s="20">
        <v>8</v>
      </c>
      <c r="F89" s="20">
        <v>4</v>
      </c>
      <c r="G89" s="9">
        <v>0.5</v>
      </c>
      <c r="H89" s="20">
        <v>4</v>
      </c>
      <c r="I89" s="9">
        <v>1</v>
      </c>
      <c r="J89" s="20">
        <v>0</v>
      </c>
      <c r="K89" s="9">
        <v>0</v>
      </c>
      <c r="L89" s="20">
        <v>0</v>
      </c>
      <c r="M89" s="9">
        <v>0</v>
      </c>
      <c r="N89" s="20">
        <v>4</v>
      </c>
      <c r="O89" s="9">
        <v>1</v>
      </c>
      <c r="P89" s="20">
        <v>0</v>
      </c>
      <c r="Q89" s="9">
        <v>0</v>
      </c>
    </row>
    <row r="90" spans="4:17" x14ac:dyDescent="0.25">
      <c r="D90" s="8" t="s">
        <v>580</v>
      </c>
      <c r="E90" s="20">
        <v>2</v>
      </c>
      <c r="F90" s="20">
        <v>1</v>
      </c>
      <c r="G90" s="9">
        <v>0.5</v>
      </c>
      <c r="H90" s="20">
        <v>0</v>
      </c>
      <c r="I90" s="9">
        <v>0</v>
      </c>
      <c r="J90" s="20">
        <v>0</v>
      </c>
      <c r="K90" s="9">
        <v>0</v>
      </c>
      <c r="L90" s="20">
        <v>0</v>
      </c>
      <c r="M90" s="9">
        <v>0</v>
      </c>
      <c r="N90" s="20">
        <v>0</v>
      </c>
      <c r="O90" s="9">
        <v>0</v>
      </c>
      <c r="P90" s="20">
        <v>0</v>
      </c>
      <c r="Q90" s="9">
        <v>0</v>
      </c>
    </row>
    <row r="91" spans="4:17" x14ac:dyDescent="0.25">
      <c r="D91" s="7" t="s">
        <v>552</v>
      </c>
      <c r="E91" s="20">
        <v>36</v>
      </c>
      <c r="F91" s="20">
        <v>28</v>
      </c>
      <c r="G91" s="9">
        <v>0.77777777777777779</v>
      </c>
      <c r="H91" s="20">
        <v>30</v>
      </c>
      <c r="I91" s="9">
        <v>1.0714285714285714</v>
      </c>
      <c r="J91" s="20">
        <v>0</v>
      </c>
      <c r="K91" s="9">
        <v>0</v>
      </c>
      <c r="L91" s="20">
        <v>2</v>
      </c>
      <c r="M91" s="9">
        <v>7.1428571428571425E-2</v>
      </c>
      <c r="N91" s="20">
        <v>0</v>
      </c>
      <c r="O91" s="9">
        <v>0</v>
      </c>
      <c r="P91" s="20">
        <v>0</v>
      </c>
      <c r="Q91" s="9">
        <v>0</v>
      </c>
    </row>
    <row r="92" spans="4:17" x14ac:dyDescent="0.25">
      <c r="D92" s="8" t="s">
        <v>553</v>
      </c>
      <c r="E92" s="20">
        <v>4</v>
      </c>
      <c r="F92" s="20">
        <v>4</v>
      </c>
      <c r="G92" s="9">
        <v>1</v>
      </c>
      <c r="H92" s="20">
        <v>4</v>
      </c>
      <c r="I92" s="9">
        <v>1</v>
      </c>
      <c r="J92" s="20">
        <v>0</v>
      </c>
      <c r="K92" s="9">
        <v>0</v>
      </c>
      <c r="L92" s="20">
        <v>0</v>
      </c>
      <c r="M92" s="9">
        <v>0</v>
      </c>
      <c r="N92" s="20">
        <v>0</v>
      </c>
      <c r="O92" s="9">
        <v>0</v>
      </c>
      <c r="P92" s="20">
        <v>0</v>
      </c>
      <c r="Q92" s="9">
        <v>0</v>
      </c>
    </row>
    <row r="93" spans="4:17" x14ac:dyDescent="0.25">
      <c r="D93" s="8" t="s">
        <v>565</v>
      </c>
      <c r="E93" s="20">
        <v>2</v>
      </c>
      <c r="F93" s="20">
        <v>2</v>
      </c>
      <c r="G93" s="9">
        <v>1</v>
      </c>
      <c r="H93" s="20">
        <v>2</v>
      </c>
      <c r="I93" s="9">
        <v>1</v>
      </c>
      <c r="J93" s="20">
        <v>0</v>
      </c>
      <c r="K93" s="9">
        <v>0</v>
      </c>
      <c r="L93" s="20">
        <v>0</v>
      </c>
      <c r="M93" s="9">
        <v>0</v>
      </c>
      <c r="N93" s="20">
        <v>0</v>
      </c>
      <c r="O93" s="9">
        <v>0</v>
      </c>
      <c r="P93" s="20">
        <v>0</v>
      </c>
      <c r="Q93" s="9">
        <v>0</v>
      </c>
    </row>
    <row r="94" spans="4:17" x14ac:dyDescent="0.25">
      <c r="D94" s="8" t="s">
        <v>567</v>
      </c>
      <c r="E94" s="20">
        <v>2</v>
      </c>
      <c r="F94" s="20">
        <v>0</v>
      </c>
      <c r="G94" s="9">
        <v>0</v>
      </c>
      <c r="H94" s="20">
        <v>0</v>
      </c>
      <c r="I94" s="9">
        <v>0</v>
      </c>
      <c r="J94" s="20">
        <v>0</v>
      </c>
      <c r="K94" s="9">
        <v>0</v>
      </c>
      <c r="L94" s="20">
        <v>2</v>
      </c>
      <c r="M94" s="9">
        <v>0</v>
      </c>
      <c r="N94" s="20">
        <v>0</v>
      </c>
      <c r="O94" s="9">
        <v>0</v>
      </c>
      <c r="P94" s="20">
        <v>0</v>
      </c>
      <c r="Q94" s="9">
        <v>0</v>
      </c>
    </row>
    <row r="95" spans="4:17" x14ac:dyDescent="0.25">
      <c r="D95" s="8" t="s">
        <v>574</v>
      </c>
      <c r="E95" s="20">
        <v>4</v>
      </c>
      <c r="F95" s="20">
        <v>2</v>
      </c>
      <c r="G95" s="9">
        <v>0.5</v>
      </c>
      <c r="H95" s="20">
        <v>2</v>
      </c>
      <c r="I95" s="9">
        <v>1</v>
      </c>
      <c r="J95" s="20">
        <v>0</v>
      </c>
      <c r="K95" s="9">
        <v>0</v>
      </c>
      <c r="L95" s="20">
        <v>0</v>
      </c>
      <c r="M95" s="9">
        <v>0</v>
      </c>
      <c r="N95" s="20">
        <v>0</v>
      </c>
      <c r="O95" s="9">
        <v>0</v>
      </c>
      <c r="P95" s="20">
        <v>0</v>
      </c>
      <c r="Q95" s="9">
        <v>0</v>
      </c>
    </row>
    <row r="96" spans="4:17" x14ac:dyDescent="0.25">
      <c r="D96" s="8" t="s">
        <v>575</v>
      </c>
      <c r="E96" s="20">
        <v>16</v>
      </c>
      <c r="F96" s="20">
        <v>16</v>
      </c>
      <c r="G96" s="9">
        <v>1</v>
      </c>
      <c r="H96" s="20">
        <v>14</v>
      </c>
      <c r="I96" s="9">
        <v>0.875</v>
      </c>
      <c r="J96" s="20">
        <v>0</v>
      </c>
      <c r="K96" s="9">
        <v>0</v>
      </c>
      <c r="L96" s="20">
        <v>0</v>
      </c>
      <c r="M96" s="9">
        <v>0</v>
      </c>
      <c r="N96" s="20">
        <v>0</v>
      </c>
      <c r="O96" s="9">
        <v>0</v>
      </c>
      <c r="P96" s="20">
        <v>0</v>
      </c>
      <c r="Q96" s="9">
        <v>0</v>
      </c>
    </row>
    <row r="97" spans="4:17" x14ac:dyDescent="0.25">
      <c r="D97" s="8" t="s">
        <v>577</v>
      </c>
      <c r="E97" s="20">
        <v>8</v>
      </c>
      <c r="F97" s="20">
        <v>4</v>
      </c>
      <c r="G97" s="9">
        <v>0.5</v>
      </c>
      <c r="H97" s="20">
        <v>8</v>
      </c>
      <c r="I97" s="9">
        <v>2</v>
      </c>
      <c r="J97" s="20">
        <v>0</v>
      </c>
      <c r="K97" s="9">
        <v>0</v>
      </c>
      <c r="L97" s="20">
        <v>0</v>
      </c>
      <c r="M97" s="9">
        <v>0</v>
      </c>
      <c r="N97" s="20">
        <v>0</v>
      </c>
      <c r="O97" s="9">
        <v>0</v>
      </c>
      <c r="P97" s="20">
        <v>0</v>
      </c>
      <c r="Q97" s="9">
        <v>0</v>
      </c>
    </row>
    <row r="98" spans="4:17" x14ac:dyDescent="0.25">
      <c r="D98" s="7" t="s">
        <v>549</v>
      </c>
      <c r="E98" s="20">
        <v>9</v>
      </c>
      <c r="F98" s="20">
        <v>9</v>
      </c>
      <c r="G98" s="9">
        <v>1</v>
      </c>
      <c r="H98" s="20">
        <v>7</v>
      </c>
      <c r="I98" s="9">
        <v>0.77777777777777779</v>
      </c>
      <c r="J98" s="20">
        <v>0</v>
      </c>
      <c r="K98" s="9">
        <v>0</v>
      </c>
      <c r="L98" s="20">
        <v>0</v>
      </c>
      <c r="M98" s="9">
        <v>0</v>
      </c>
      <c r="N98" s="20">
        <v>0</v>
      </c>
      <c r="O98" s="9">
        <v>0</v>
      </c>
      <c r="P98" s="20">
        <v>0</v>
      </c>
      <c r="Q98" s="9">
        <v>0</v>
      </c>
    </row>
    <row r="99" spans="4:17" x14ac:dyDescent="0.25">
      <c r="D99" s="8" t="s">
        <v>550</v>
      </c>
      <c r="E99" s="20">
        <v>1</v>
      </c>
      <c r="F99" s="20">
        <v>1</v>
      </c>
      <c r="G99" s="9">
        <v>1</v>
      </c>
      <c r="H99" s="20">
        <v>1</v>
      </c>
      <c r="I99" s="9">
        <v>1</v>
      </c>
      <c r="J99" s="20">
        <v>0</v>
      </c>
      <c r="K99" s="9">
        <v>0</v>
      </c>
      <c r="L99" s="20">
        <v>0</v>
      </c>
      <c r="M99" s="9">
        <v>0</v>
      </c>
      <c r="N99" s="20">
        <v>0</v>
      </c>
      <c r="O99" s="9">
        <v>0</v>
      </c>
      <c r="P99" s="20">
        <v>0</v>
      </c>
      <c r="Q99" s="9">
        <v>0</v>
      </c>
    </row>
    <row r="100" spans="4:17" x14ac:dyDescent="0.25">
      <c r="D100" s="8" t="s">
        <v>568</v>
      </c>
      <c r="E100" s="20">
        <v>5</v>
      </c>
      <c r="F100" s="20">
        <v>5</v>
      </c>
      <c r="G100" s="9">
        <v>1</v>
      </c>
      <c r="H100" s="20">
        <v>4</v>
      </c>
      <c r="I100" s="9">
        <v>0.8</v>
      </c>
      <c r="J100" s="20">
        <v>0</v>
      </c>
      <c r="K100" s="9">
        <v>0</v>
      </c>
      <c r="L100" s="20">
        <v>0</v>
      </c>
      <c r="M100" s="9">
        <v>0</v>
      </c>
      <c r="N100" s="20">
        <v>0</v>
      </c>
      <c r="O100" s="9">
        <v>0</v>
      </c>
      <c r="P100" s="20">
        <v>0</v>
      </c>
      <c r="Q100" s="9">
        <v>0</v>
      </c>
    </row>
    <row r="101" spans="4:17" x14ac:dyDescent="0.25">
      <c r="D101" s="8" t="s">
        <v>569</v>
      </c>
      <c r="E101" s="20">
        <v>3</v>
      </c>
      <c r="F101" s="20">
        <v>3</v>
      </c>
      <c r="G101" s="9">
        <v>1</v>
      </c>
      <c r="H101" s="20">
        <v>2</v>
      </c>
      <c r="I101" s="9">
        <v>0.66666666666666663</v>
      </c>
      <c r="J101" s="20">
        <v>0</v>
      </c>
      <c r="K101" s="9">
        <v>0</v>
      </c>
      <c r="L101" s="20">
        <v>0</v>
      </c>
      <c r="M101" s="9">
        <v>0</v>
      </c>
      <c r="N101" s="20">
        <v>0</v>
      </c>
      <c r="O101" s="9">
        <v>0</v>
      </c>
      <c r="P101" s="20">
        <v>0</v>
      </c>
      <c r="Q101" s="9">
        <v>0</v>
      </c>
    </row>
    <row r="102" spans="4:17" x14ac:dyDescent="0.25">
      <c r="D102" s="7" t="s">
        <v>555</v>
      </c>
      <c r="E102" s="20">
        <v>18</v>
      </c>
      <c r="F102" s="20">
        <v>12</v>
      </c>
      <c r="G102" s="9">
        <v>0.66666666666666663</v>
      </c>
      <c r="H102" s="20">
        <v>10</v>
      </c>
      <c r="I102" s="9">
        <v>0.83333333333333337</v>
      </c>
      <c r="J102" s="20">
        <v>0</v>
      </c>
      <c r="K102" s="9">
        <v>0</v>
      </c>
      <c r="L102" s="20">
        <v>5</v>
      </c>
      <c r="M102" s="9">
        <v>0.41666666666666669</v>
      </c>
      <c r="N102" s="20">
        <v>0</v>
      </c>
      <c r="O102" s="9">
        <v>0</v>
      </c>
      <c r="P102" s="20">
        <v>0</v>
      </c>
      <c r="Q102" s="9">
        <v>0</v>
      </c>
    </row>
    <row r="103" spans="4:17" x14ac:dyDescent="0.25">
      <c r="D103" s="8" t="s">
        <v>556</v>
      </c>
      <c r="E103" s="20">
        <v>1</v>
      </c>
      <c r="F103" s="20">
        <v>1</v>
      </c>
      <c r="G103" s="9">
        <v>1</v>
      </c>
      <c r="H103" s="20">
        <v>1</v>
      </c>
      <c r="I103" s="9">
        <v>1</v>
      </c>
      <c r="J103" s="20">
        <v>0</v>
      </c>
      <c r="K103" s="9">
        <v>0</v>
      </c>
      <c r="L103" s="20">
        <v>0</v>
      </c>
      <c r="M103" s="9">
        <v>0</v>
      </c>
      <c r="N103" s="20">
        <v>0</v>
      </c>
      <c r="O103" s="9">
        <v>0</v>
      </c>
      <c r="P103" s="20">
        <v>0</v>
      </c>
      <c r="Q103" s="9">
        <v>0</v>
      </c>
    </row>
    <row r="104" spans="4:17" x14ac:dyDescent="0.25">
      <c r="D104" s="8" t="s">
        <v>572</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581</v>
      </c>
      <c r="E105" s="20">
        <v>8</v>
      </c>
      <c r="F105" s="20">
        <v>5</v>
      </c>
      <c r="G105" s="9">
        <v>0.625</v>
      </c>
      <c r="H105" s="20">
        <v>3</v>
      </c>
      <c r="I105" s="9">
        <v>0.6</v>
      </c>
      <c r="J105" s="20">
        <v>0</v>
      </c>
      <c r="K105" s="9">
        <v>0</v>
      </c>
      <c r="L105" s="20">
        <v>3</v>
      </c>
      <c r="M105" s="9">
        <v>0.6</v>
      </c>
      <c r="N105" s="20">
        <v>0</v>
      </c>
      <c r="O105" s="9">
        <v>0</v>
      </c>
      <c r="P105" s="20">
        <v>0</v>
      </c>
      <c r="Q105" s="9">
        <v>0</v>
      </c>
    </row>
    <row r="106" spans="4:17" x14ac:dyDescent="0.25">
      <c r="D106" s="8" t="s">
        <v>582</v>
      </c>
      <c r="E106" s="20">
        <v>8</v>
      </c>
      <c r="F106" s="20">
        <v>5</v>
      </c>
      <c r="G106" s="9">
        <v>0.625</v>
      </c>
      <c r="H106" s="20">
        <v>5</v>
      </c>
      <c r="I106" s="9">
        <v>1</v>
      </c>
      <c r="J106" s="20">
        <v>0</v>
      </c>
      <c r="K106" s="9">
        <v>0</v>
      </c>
      <c r="L106" s="20">
        <v>2</v>
      </c>
      <c r="M106" s="9">
        <v>0.4</v>
      </c>
      <c r="N106" s="20">
        <v>0</v>
      </c>
      <c r="O106" s="9">
        <v>0</v>
      </c>
      <c r="P106" s="20">
        <v>0</v>
      </c>
      <c r="Q106" s="9">
        <v>0</v>
      </c>
    </row>
    <row r="107" spans="4:17" x14ac:dyDescent="0.25">
      <c r="D107" s="8" t="s">
        <v>583</v>
      </c>
      <c r="E107" s="20">
        <v>1</v>
      </c>
      <c r="F107" s="20">
        <v>1</v>
      </c>
      <c r="G107" s="9">
        <v>1</v>
      </c>
      <c r="H107" s="20">
        <v>1</v>
      </c>
      <c r="I107" s="9">
        <v>1</v>
      </c>
      <c r="J107" s="20">
        <v>0</v>
      </c>
      <c r="K107" s="9">
        <v>0</v>
      </c>
      <c r="L107" s="20">
        <v>0</v>
      </c>
      <c r="M107" s="9">
        <v>0</v>
      </c>
      <c r="N107" s="20">
        <v>0</v>
      </c>
      <c r="O107" s="9">
        <v>0</v>
      </c>
      <c r="P107" s="20">
        <v>0</v>
      </c>
      <c r="Q107" s="9">
        <v>0</v>
      </c>
    </row>
    <row r="108" spans="4:17" x14ac:dyDescent="0.25">
      <c r="D108" s="7" t="s">
        <v>450</v>
      </c>
      <c r="E108" s="20">
        <v>20</v>
      </c>
      <c r="F108" s="20">
        <v>17</v>
      </c>
      <c r="G108" s="9">
        <v>0.85</v>
      </c>
      <c r="H108" s="20">
        <v>14</v>
      </c>
      <c r="I108" s="9">
        <v>0.82352941176470584</v>
      </c>
      <c r="J108" s="20">
        <v>0</v>
      </c>
      <c r="K108" s="9">
        <v>0</v>
      </c>
      <c r="L108" s="20">
        <v>1</v>
      </c>
      <c r="M108" s="9">
        <v>5.8823529411764705E-2</v>
      </c>
      <c r="N108" s="20">
        <v>0</v>
      </c>
      <c r="O108" s="9">
        <v>0</v>
      </c>
      <c r="P108" s="20">
        <v>1</v>
      </c>
      <c r="Q108" s="9">
        <v>5.8823529411764705E-2</v>
      </c>
    </row>
    <row r="109" spans="4:17" x14ac:dyDescent="0.25">
      <c r="D109" s="8" t="s">
        <v>538</v>
      </c>
      <c r="E109" s="20">
        <v>2</v>
      </c>
      <c r="F109" s="20">
        <v>2</v>
      </c>
      <c r="G109" s="9">
        <v>1</v>
      </c>
      <c r="H109" s="20">
        <v>2</v>
      </c>
      <c r="I109" s="9">
        <v>1</v>
      </c>
      <c r="J109" s="20">
        <v>0</v>
      </c>
      <c r="K109" s="9">
        <v>0</v>
      </c>
      <c r="L109" s="20">
        <v>0</v>
      </c>
      <c r="M109" s="9">
        <v>0</v>
      </c>
      <c r="N109" s="20">
        <v>0</v>
      </c>
      <c r="O109" s="9">
        <v>0</v>
      </c>
      <c r="P109" s="20">
        <v>0</v>
      </c>
      <c r="Q109" s="9">
        <v>0</v>
      </c>
    </row>
    <row r="110" spans="4:17" x14ac:dyDescent="0.25">
      <c r="D110" s="8" t="s">
        <v>451</v>
      </c>
      <c r="E110" s="20">
        <v>3</v>
      </c>
      <c r="F110" s="20">
        <v>3</v>
      </c>
      <c r="G110" s="9">
        <v>1</v>
      </c>
      <c r="H110" s="20">
        <v>3</v>
      </c>
      <c r="I110" s="9">
        <v>1</v>
      </c>
      <c r="J110" s="20">
        <v>0</v>
      </c>
      <c r="K110" s="9">
        <v>0</v>
      </c>
      <c r="L110" s="20">
        <v>0</v>
      </c>
      <c r="M110" s="9">
        <v>0</v>
      </c>
      <c r="N110" s="20">
        <v>0</v>
      </c>
      <c r="O110" s="9">
        <v>0</v>
      </c>
      <c r="P110" s="20">
        <v>0</v>
      </c>
      <c r="Q110" s="9">
        <v>0</v>
      </c>
    </row>
    <row r="111" spans="4:17" x14ac:dyDescent="0.25">
      <c r="D111" s="8" t="s">
        <v>570</v>
      </c>
      <c r="E111" s="20">
        <v>6</v>
      </c>
      <c r="F111" s="20">
        <v>5</v>
      </c>
      <c r="G111" s="9">
        <v>0.83333333333333337</v>
      </c>
      <c r="H111" s="20">
        <v>4</v>
      </c>
      <c r="I111" s="9">
        <v>0.8</v>
      </c>
      <c r="J111" s="20">
        <v>0</v>
      </c>
      <c r="K111" s="9">
        <v>0</v>
      </c>
      <c r="L111" s="20">
        <v>0</v>
      </c>
      <c r="M111" s="9">
        <v>0</v>
      </c>
      <c r="N111" s="20">
        <v>0</v>
      </c>
      <c r="O111" s="9">
        <v>0</v>
      </c>
      <c r="P111" s="20">
        <v>0</v>
      </c>
      <c r="Q111" s="9">
        <v>0</v>
      </c>
    </row>
    <row r="112" spans="4:17" x14ac:dyDescent="0.25">
      <c r="D112" s="8" t="s">
        <v>573</v>
      </c>
      <c r="E112" s="20">
        <v>9</v>
      </c>
      <c r="F112" s="20">
        <v>7</v>
      </c>
      <c r="G112" s="9">
        <v>0.77777777777777779</v>
      </c>
      <c r="H112" s="20">
        <v>5</v>
      </c>
      <c r="I112" s="9">
        <v>0.7142857142857143</v>
      </c>
      <c r="J112" s="20">
        <v>0</v>
      </c>
      <c r="K112" s="9">
        <v>0</v>
      </c>
      <c r="L112" s="20">
        <v>1</v>
      </c>
      <c r="M112" s="9">
        <v>0.14285714285714285</v>
      </c>
      <c r="N112" s="20">
        <v>0</v>
      </c>
      <c r="O112" s="9">
        <v>0</v>
      </c>
      <c r="P112" s="20">
        <v>1</v>
      </c>
      <c r="Q112" s="9">
        <v>0.14285714285714285</v>
      </c>
    </row>
    <row r="113" spans="4:17" x14ac:dyDescent="0.25">
      <c r="D113" s="6" t="s">
        <v>452</v>
      </c>
      <c r="E113" s="20">
        <v>104</v>
      </c>
      <c r="F113" s="20">
        <v>99</v>
      </c>
      <c r="G113" s="9">
        <v>0.95192307692307687</v>
      </c>
      <c r="H113" s="20">
        <v>93</v>
      </c>
      <c r="I113" s="9">
        <v>0.93939393939393945</v>
      </c>
      <c r="J113" s="20">
        <v>0</v>
      </c>
      <c r="K113" s="9">
        <v>0</v>
      </c>
      <c r="L113" s="20">
        <v>3</v>
      </c>
      <c r="M113" s="9">
        <v>3.0303030303030304E-2</v>
      </c>
      <c r="N113" s="20">
        <v>2</v>
      </c>
      <c r="O113" s="9">
        <v>2.0202020202020204E-2</v>
      </c>
      <c r="P113" s="20">
        <v>0</v>
      </c>
      <c r="Q113" s="9">
        <v>0</v>
      </c>
    </row>
    <row r="114" spans="4:17" x14ac:dyDescent="0.25">
      <c r="D114" s="7" t="s">
        <v>587</v>
      </c>
      <c r="E114" s="20">
        <v>15</v>
      </c>
      <c r="F114" s="20">
        <v>15</v>
      </c>
      <c r="G114" s="9">
        <v>1</v>
      </c>
      <c r="H114" s="20">
        <v>14</v>
      </c>
      <c r="I114" s="9">
        <v>0.93333333333333335</v>
      </c>
      <c r="J114" s="20">
        <v>0</v>
      </c>
      <c r="K114" s="9">
        <v>0</v>
      </c>
      <c r="L114" s="20">
        <v>0</v>
      </c>
      <c r="M114" s="9">
        <v>0</v>
      </c>
      <c r="N114" s="20">
        <v>0</v>
      </c>
      <c r="O114" s="9">
        <v>0</v>
      </c>
      <c r="P114" s="20">
        <v>0</v>
      </c>
      <c r="Q114" s="9">
        <v>0</v>
      </c>
    </row>
    <row r="115" spans="4:17" x14ac:dyDescent="0.25">
      <c r="D115" s="8" t="s">
        <v>588</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589</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591</v>
      </c>
      <c r="E117" s="20">
        <v>5</v>
      </c>
      <c r="F117" s="20">
        <v>5</v>
      </c>
      <c r="G117" s="9">
        <v>1</v>
      </c>
      <c r="H117" s="20">
        <v>5</v>
      </c>
      <c r="I117" s="9">
        <v>1</v>
      </c>
      <c r="J117" s="20">
        <v>0</v>
      </c>
      <c r="K117" s="9">
        <v>0</v>
      </c>
      <c r="L117" s="20">
        <v>0</v>
      </c>
      <c r="M117" s="9">
        <v>0</v>
      </c>
      <c r="N117" s="20">
        <v>0</v>
      </c>
      <c r="O117" s="9">
        <v>0</v>
      </c>
      <c r="P117" s="20">
        <v>0</v>
      </c>
      <c r="Q117" s="9">
        <v>0</v>
      </c>
    </row>
    <row r="118" spans="4:17" x14ac:dyDescent="0.25">
      <c r="D118" s="8" t="s">
        <v>598</v>
      </c>
      <c r="E118" s="20">
        <v>1</v>
      </c>
      <c r="F118" s="20">
        <v>1</v>
      </c>
      <c r="G118" s="9">
        <v>1</v>
      </c>
      <c r="H118" s="20">
        <v>1</v>
      </c>
      <c r="I118" s="9">
        <v>1</v>
      </c>
      <c r="J118" s="20">
        <v>0</v>
      </c>
      <c r="K118" s="9">
        <v>0</v>
      </c>
      <c r="L118" s="20">
        <v>0</v>
      </c>
      <c r="M118" s="9">
        <v>0</v>
      </c>
      <c r="N118" s="20">
        <v>0</v>
      </c>
      <c r="O118" s="9">
        <v>0</v>
      </c>
      <c r="P118" s="20">
        <v>0</v>
      </c>
      <c r="Q118" s="9">
        <v>0</v>
      </c>
    </row>
    <row r="119" spans="4:17" x14ac:dyDescent="0.25">
      <c r="D119" s="8" t="s">
        <v>607</v>
      </c>
      <c r="E119" s="20">
        <v>1</v>
      </c>
      <c r="F119" s="20">
        <v>1</v>
      </c>
      <c r="G119" s="9">
        <v>1</v>
      </c>
      <c r="H119" s="20">
        <v>1</v>
      </c>
      <c r="I119" s="9">
        <v>1</v>
      </c>
      <c r="J119" s="20">
        <v>0</v>
      </c>
      <c r="K119" s="9">
        <v>0</v>
      </c>
      <c r="L119" s="20">
        <v>0</v>
      </c>
      <c r="M119" s="9">
        <v>0</v>
      </c>
      <c r="N119" s="20">
        <v>0</v>
      </c>
      <c r="O119" s="9">
        <v>0</v>
      </c>
      <c r="P119" s="20">
        <v>0</v>
      </c>
      <c r="Q119" s="9">
        <v>0</v>
      </c>
    </row>
    <row r="120" spans="4:17" x14ac:dyDescent="0.25">
      <c r="D120" s="8" t="s">
        <v>608</v>
      </c>
      <c r="E120" s="20">
        <v>2</v>
      </c>
      <c r="F120" s="20">
        <v>2</v>
      </c>
      <c r="G120" s="9">
        <v>1</v>
      </c>
      <c r="H120" s="20">
        <v>2</v>
      </c>
      <c r="I120" s="9">
        <v>1</v>
      </c>
      <c r="J120" s="20">
        <v>0</v>
      </c>
      <c r="K120" s="9">
        <v>0</v>
      </c>
      <c r="L120" s="20">
        <v>0</v>
      </c>
      <c r="M120" s="9">
        <v>0</v>
      </c>
      <c r="N120" s="20">
        <v>0</v>
      </c>
      <c r="O120" s="9">
        <v>0</v>
      </c>
      <c r="P120" s="20">
        <v>0</v>
      </c>
      <c r="Q120" s="9">
        <v>0</v>
      </c>
    </row>
    <row r="121" spans="4:17" x14ac:dyDescent="0.25">
      <c r="D121" s="8" t="s">
        <v>610</v>
      </c>
      <c r="E121" s="20">
        <v>3</v>
      </c>
      <c r="F121" s="20">
        <v>3</v>
      </c>
      <c r="G121" s="9">
        <v>1</v>
      </c>
      <c r="H121" s="20">
        <v>3</v>
      </c>
      <c r="I121" s="9">
        <v>1</v>
      </c>
      <c r="J121" s="20">
        <v>0</v>
      </c>
      <c r="K121" s="9">
        <v>0</v>
      </c>
      <c r="L121" s="20">
        <v>0</v>
      </c>
      <c r="M121" s="9">
        <v>0</v>
      </c>
      <c r="N121" s="20">
        <v>0</v>
      </c>
      <c r="O121" s="9">
        <v>0</v>
      </c>
      <c r="P121" s="20">
        <v>0</v>
      </c>
      <c r="Q121" s="9">
        <v>0</v>
      </c>
    </row>
    <row r="122" spans="4:17" x14ac:dyDescent="0.25">
      <c r="D122" s="8" t="s">
        <v>613</v>
      </c>
      <c r="E122" s="20">
        <v>3</v>
      </c>
      <c r="F122" s="20">
        <v>3</v>
      </c>
      <c r="G122" s="9">
        <v>1</v>
      </c>
      <c r="H122" s="20">
        <v>2</v>
      </c>
      <c r="I122" s="9">
        <v>0.66666666666666663</v>
      </c>
      <c r="J122" s="20">
        <v>0</v>
      </c>
      <c r="K122" s="9">
        <v>0</v>
      </c>
      <c r="L122" s="20">
        <v>0</v>
      </c>
      <c r="M122" s="9">
        <v>0</v>
      </c>
      <c r="N122" s="20">
        <v>0</v>
      </c>
      <c r="O122" s="9">
        <v>0</v>
      </c>
      <c r="P122" s="20">
        <v>0</v>
      </c>
      <c r="Q122" s="9">
        <v>0</v>
      </c>
    </row>
    <row r="123" spans="4:17" x14ac:dyDescent="0.25">
      <c r="D123" s="7" t="s">
        <v>602</v>
      </c>
      <c r="E123" s="20">
        <v>26</v>
      </c>
      <c r="F123" s="20">
        <v>25</v>
      </c>
      <c r="G123" s="9">
        <v>0.96153846153846156</v>
      </c>
      <c r="H123" s="20">
        <v>23</v>
      </c>
      <c r="I123" s="9">
        <v>0.92</v>
      </c>
      <c r="J123" s="20">
        <v>0</v>
      </c>
      <c r="K123" s="9">
        <v>0</v>
      </c>
      <c r="L123" s="20">
        <v>0</v>
      </c>
      <c r="M123" s="9">
        <v>0</v>
      </c>
      <c r="N123" s="20">
        <v>1</v>
      </c>
      <c r="O123" s="9">
        <v>0.04</v>
      </c>
      <c r="P123" s="20">
        <v>0</v>
      </c>
      <c r="Q123" s="9">
        <v>0</v>
      </c>
    </row>
    <row r="124" spans="4:17" x14ac:dyDescent="0.25">
      <c r="D124" s="8" t="s">
        <v>603</v>
      </c>
      <c r="E124" s="20">
        <v>7</v>
      </c>
      <c r="F124" s="20">
        <v>6</v>
      </c>
      <c r="G124" s="9">
        <v>0.8571428571428571</v>
      </c>
      <c r="H124" s="20">
        <v>5</v>
      </c>
      <c r="I124" s="9">
        <v>0.83333333333333337</v>
      </c>
      <c r="J124" s="20">
        <v>0</v>
      </c>
      <c r="K124" s="9">
        <v>0</v>
      </c>
      <c r="L124" s="20">
        <v>0</v>
      </c>
      <c r="M124" s="9">
        <v>0</v>
      </c>
      <c r="N124" s="20">
        <v>1</v>
      </c>
      <c r="O124" s="9">
        <v>0.16666666666666666</v>
      </c>
      <c r="P124" s="20">
        <v>0</v>
      </c>
      <c r="Q124" s="9">
        <v>0</v>
      </c>
    </row>
    <row r="125" spans="4:17" x14ac:dyDescent="0.25">
      <c r="D125" s="8" t="s">
        <v>614</v>
      </c>
      <c r="E125" s="20">
        <v>7</v>
      </c>
      <c r="F125" s="20">
        <v>7</v>
      </c>
      <c r="G125" s="9">
        <v>1</v>
      </c>
      <c r="H125" s="20">
        <v>7</v>
      </c>
      <c r="I125" s="9">
        <v>1</v>
      </c>
      <c r="J125" s="20">
        <v>0</v>
      </c>
      <c r="K125" s="9">
        <v>0</v>
      </c>
      <c r="L125" s="20">
        <v>0</v>
      </c>
      <c r="M125" s="9">
        <v>0</v>
      </c>
      <c r="N125" s="20">
        <v>0</v>
      </c>
      <c r="O125" s="9">
        <v>0</v>
      </c>
      <c r="P125" s="20">
        <v>0</v>
      </c>
      <c r="Q125" s="9">
        <v>0</v>
      </c>
    </row>
    <row r="126" spans="4:17" x14ac:dyDescent="0.25">
      <c r="D126" s="8" t="s">
        <v>620</v>
      </c>
      <c r="E126" s="20">
        <v>12</v>
      </c>
      <c r="F126" s="20">
        <v>12</v>
      </c>
      <c r="G126" s="9">
        <v>1</v>
      </c>
      <c r="H126" s="20">
        <v>11</v>
      </c>
      <c r="I126" s="9">
        <v>0.91666666666666663</v>
      </c>
      <c r="J126" s="20">
        <v>0</v>
      </c>
      <c r="K126" s="9">
        <v>0</v>
      </c>
      <c r="L126" s="20">
        <v>0</v>
      </c>
      <c r="M126" s="9">
        <v>0</v>
      </c>
      <c r="N126" s="20">
        <v>0</v>
      </c>
      <c r="O126" s="9">
        <v>0</v>
      </c>
      <c r="P126" s="20">
        <v>0</v>
      </c>
      <c r="Q126" s="9">
        <v>0</v>
      </c>
    </row>
    <row r="127" spans="4:17" x14ac:dyDescent="0.25">
      <c r="D127" s="7" t="s">
        <v>453</v>
      </c>
      <c r="E127" s="20">
        <v>22</v>
      </c>
      <c r="F127" s="20">
        <v>20</v>
      </c>
      <c r="G127" s="9">
        <v>0.90909090909090906</v>
      </c>
      <c r="H127" s="20">
        <v>19</v>
      </c>
      <c r="I127" s="9">
        <v>0.95</v>
      </c>
      <c r="J127" s="20">
        <v>0</v>
      </c>
      <c r="K127" s="9">
        <v>0</v>
      </c>
      <c r="L127" s="20">
        <v>1</v>
      </c>
      <c r="M127" s="9">
        <v>0.05</v>
      </c>
      <c r="N127" s="20">
        <v>1</v>
      </c>
      <c r="O127" s="9">
        <v>0.05</v>
      </c>
      <c r="P127" s="20">
        <v>0</v>
      </c>
      <c r="Q127" s="9">
        <v>0</v>
      </c>
    </row>
    <row r="128" spans="4:17" x14ac:dyDescent="0.25">
      <c r="D128" s="8" t="s">
        <v>584</v>
      </c>
      <c r="E128" s="20">
        <v>1</v>
      </c>
      <c r="F128" s="20">
        <v>0</v>
      </c>
      <c r="G128" s="9">
        <v>0</v>
      </c>
      <c r="H128" s="20">
        <v>0</v>
      </c>
      <c r="I128" s="9">
        <v>0</v>
      </c>
      <c r="J128" s="20">
        <v>0</v>
      </c>
      <c r="K128" s="9">
        <v>0</v>
      </c>
      <c r="L128" s="20">
        <v>1</v>
      </c>
      <c r="M128" s="9">
        <v>0</v>
      </c>
      <c r="N128" s="20">
        <v>0</v>
      </c>
      <c r="O128" s="9">
        <v>0</v>
      </c>
      <c r="P128" s="20">
        <v>0</v>
      </c>
      <c r="Q128" s="9">
        <v>0</v>
      </c>
    </row>
    <row r="129" spans="4:17" x14ac:dyDescent="0.25">
      <c r="D129" s="8" t="s">
        <v>590</v>
      </c>
      <c r="E129" s="20">
        <v>5</v>
      </c>
      <c r="F129" s="20">
        <v>5</v>
      </c>
      <c r="G129" s="9">
        <v>1</v>
      </c>
      <c r="H129" s="20">
        <v>4</v>
      </c>
      <c r="I129" s="9">
        <v>0.8</v>
      </c>
      <c r="J129" s="20">
        <v>0</v>
      </c>
      <c r="K129" s="9">
        <v>0</v>
      </c>
      <c r="L129" s="20">
        <v>0</v>
      </c>
      <c r="M129" s="9">
        <v>0</v>
      </c>
      <c r="N129" s="20">
        <v>0</v>
      </c>
      <c r="O129" s="9">
        <v>0</v>
      </c>
      <c r="P129" s="20">
        <v>0</v>
      </c>
      <c r="Q129" s="9">
        <v>0</v>
      </c>
    </row>
    <row r="130" spans="4:17" x14ac:dyDescent="0.25">
      <c r="D130" s="8" t="s">
        <v>592</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454</v>
      </c>
      <c r="E131" s="20">
        <v>0</v>
      </c>
      <c r="F131" s="20">
        <v>0</v>
      </c>
      <c r="G131" s="9">
        <v>0</v>
      </c>
      <c r="H131" s="20">
        <v>0</v>
      </c>
      <c r="I131" s="9">
        <v>0</v>
      </c>
      <c r="J131" s="20">
        <v>0</v>
      </c>
      <c r="K131" s="9">
        <v>0</v>
      </c>
      <c r="L131" s="20">
        <v>0</v>
      </c>
      <c r="M131" s="9">
        <v>0</v>
      </c>
      <c r="N131" s="20">
        <v>0</v>
      </c>
      <c r="O131" s="9">
        <v>0</v>
      </c>
      <c r="P131" s="20">
        <v>0</v>
      </c>
      <c r="Q131" s="9">
        <v>0</v>
      </c>
    </row>
    <row r="132" spans="4:17" x14ac:dyDescent="0.25">
      <c r="D132" s="8" t="s">
        <v>594</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597</v>
      </c>
      <c r="E133" s="20">
        <v>4</v>
      </c>
      <c r="F133" s="20">
        <v>4</v>
      </c>
      <c r="G133" s="9">
        <v>1</v>
      </c>
      <c r="H133" s="20">
        <v>4</v>
      </c>
      <c r="I133" s="9">
        <v>1</v>
      </c>
      <c r="J133" s="20">
        <v>0</v>
      </c>
      <c r="K133" s="9">
        <v>0</v>
      </c>
      <c r="L133" s="20">
        <v>0</v>
      </c>
      <c r="M133" s="9">
        <v>0</v>
      </c>
      <c r="N133" s="20">
        <v>0</v>
      </c>
      <c r="O133" s="9">
        <v>0</v>
      </c>
      <c r="P133" s="20">
        <v>0</v>
      </c>
      <c r="Q133" s="9">
        <v>0</v>
      </c>
    </row>
    <row r="134" spans="4:17" x14ac:dyDescent="0.25">
      <c r="D134" s="8" t="s">
        <v>599</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457</v>
      </c>
      <c r="E135" s="20">
        <v>1</v>
      </c>
      <c r="F135" s="20">
        <v>1</v>
      </c>
      <c r="G135" s="9">
        <v>1</v>
      </c>
      <c r="H135" s="20">
        <v>1</v>
      </c>
      <c r="I135" s="9">
        <v>1</v>
      </c>
      <c r="J135" s="20">
        <v>0</v>
      </c>
      <c r="K135" s="9">
        <v>0</v>
      </c>
      <c r="L135" s="20">
        <v>0</v>
      </c>
      <c r="M135" s="9">
        <v>0</v>
      </c>
      <c r="N135" s="20">
        <v>0</v>
      </c>
      <c r="O135" s="9">
        <v>0</v>
      </c>
      <c r="P135" s="20">
        <v>0</v>
      </c>
      <c r="Q135" s="9">
        <v>0</v>
      </c>
    </row>
    <row r="136" spans="4:17" x14ac:dyDescent="0.25">
      <c r="D136" s="8" t="s">
        <v>600</v>
      </c>
      <c r="E136" s="20">
        <v>3</v>
      </c>
      <c r="F136" s="20">
        <v>3</v>
      </c>
      <c r="G136" s="9">
        <v>1</v>
      </c>
      <c r="H136" s="20">
        <v>3</v>
      </c>
      <c r="I136" s="9">
        <v>1</v>
      </c>
      <c r="J136" s="20">
        <v>0</v>
      </c>
      <c r="K136" s="9">
        <v>0</v>
      </c>
      <c r="L136" s="20">
        <v>0</v>
      </c>
      <c r="M136" s="9">
        <v>0</v>
      </c>
      <c r="N136" s="20">
        <v>0</v>
      </c>
      <c r="O136" s="9">
        <v>0</v>
      </c>
      <c r="P136" s="20">
        <v>0</v>
      </c>
      <c r="Q136" s="9">
        <v>0</v>
      </c>
    </row>
    <row r="137" spans="4:17" x14ac:dyDescent="0.25">
      <c r="D137" s="8" t="s">
        <v>604</v>
      </c>
      <c r="E137" s="20">
        <v>1</v>
      </c>
      <c r="F137" s="20">
        <v>1</v>
      </c>
      <c r="G137" s="9">
        <v>1</v>
      </c>
      <c r="H137" s="20">
        <v>1</v>
      </c>
      <c r="I137" s="9">
        <v>1</v>
      </c>
      <c r="J137" s="20">
        <v>0</v>
      </c>
      <c r="K137" s="9">
        <v>0</v>
      </c>
      <c r="L137" s="20">
        <v>0</v>
      </c>
      <c r="M137" s="9">
        <v>0</v>
      </c>
      <c r="N137" s="20">
        <v>0</v>
      </c>
      <c r="O137" s="9">
        <v>0</v>
      </c>
      <c r="P137" s="20">
        <v>0</v>
      </c>
      <c r="Q137" s="9">
        <v>0</v>
      </c>
    </row>
    <row r="138" spans="4:17" x14ac:dyDescent="0.25">
      <c r="D138" s="8" t="s">
        <v>605</v>
      </c>
      <c r="E138" s="20">
        <v>2</v>
      </c>
      <c r="F138" s="20">
        <v>2</v>
      </c>
      <c r="G138" s="9">
        <v>1</v>
      </c>
      <c r="H138" s="20">
        <v>2</v>
      </c>
      <c r="I138" s="9">
        <v>1</v>
      </c>
      <c r="J138" s="20">
        <v>0</v>
      </c>
      <c r="K138" s="9">
        <v>0</v>
      </c>
      <c r="L138" s="20">
        <v>0</v>
      </c>
      <c r="M138" s="9">
        <v>0</v>
      </c>
      <c r="N138" s="20">
        <v>0</v>
      </c>
      <c r="O138" s="9">
        <v>0</v>
      </c>
      <c r="P138" s="20">
        <v>0</v>
      </c>
      <c r="Q138" s="9">
        <v>0</v>
      </c>
    </row>
    <row r="139" spans="4:17" x14ac:dyDescent="0.25">
      <c r="D139" s="8" t="s">
        <v>458</v>
      </c>
      <c r="E139" s="20">
        <v>1</v>
      </c>
      <c r="F139" s="20">
        <v>0</v>
      </c>
      <c r="G139" s="9">
        <v>0</v>
      </c>
      <c r="H139" s="20">
        <v>0</v>
      </c>
      <c r="I139" s="9">
        <v>0</v>
      </c>
      <c r="J139" s="20">
        <v>0</v>
      </c>
      <c r="K139" s="9">
        <v>0</v>
      </c>
      <c r="L139" s="20">
        <v>0</v>
      </c>
      <c r="M139" s="9">
        <v>0</v>
      </c>
      <c r="N139" s="20">
        <v>1</v>
      </c>
      <c r="O139" s="9">
        <v>0</v>
      </c>
      <c r="P139" s="20">
        <v>0</v>
      </c>
      <c r="Q139" s="9">
        <v>0</v>
      </c>
    </row>
    <row r="140" spans="4:17" x14ac:dyDescent="0.25">
      <c r="D140" s="8" t="s">
        <v>612</v>
      </c>
      <c r="E140" s="20">
        <v>3</v>
      </c>
      <c r="F140" s="20">
        <v>3</v>
      </c>
      <c r="G140" s="9">
        <v>1</v>
      </c>
      <c r="H140" s="20">
        <v>3</v>
      </c>
      <c r="I140" s="9">
        <v>1</v>
      </c>
      <c r="J140" s="20">
        <v>0</v>
      </c>
      <c r="K140" s="9">
        <v>0</v>
      </c>
      <c r="L140" s="20">
        <v>0</v>
      </c>
      <c r="M140" s="9">
        <v>0</v>
      </c>
      <c r="N140" s="20">
        <v>0</v>
      </c>
      <c r="O140" s="9">
        <v>0</v>
      </c>
      <c r="P140" s="20">
        <v>0</v>
      </c>
      <c r="Q140" s="9">
        <v>0</v>
      </c>
    </row>
    <row r="141" spans="4:17" x14ac:dyDescent="0.25">
      <c r="D141" s="8" t="s">
        <v>615</v>
      </c>
      <c r="E141" s="20">
        <v>1</v>
      </c>
      <c r="F141" s="20">
        <v>1</v>
      </c>
      <c r="G141" s="9">
        <v>1</v>
      </c>
      <c r="H141" s="20">
        <v>1</v>
      </c>
      <c r="I141" s="9">
        <v>1</v>
      </c>
      <c r="J141" s="20">
        <v>0</v>
      </c>
      <c r="K141" s="9">
        <v>0</v>
      </c>
      <c r="L141" s="20">
        <v>0</v>
      </c>
      <c r="M141" s="9">
        <v>0</v>
      </c>
      <c r="N141" s="20">
        <v>0</v>
      </c>
      <c r="O141" s="9">
        <v>0</v>
      </c>
      <c r="P141" s="20">
        <v>0</v>
      </c>
      <c r="Q141" s="9">
        <v>0</v>
      </c>
    </row>
    <row r="142" spans="4:17" x14ac:dyDescent="0.25">
      <c r="D142" s="7" t="s">
        <v>455</v>
      </c>
      <c r="E142" s="20">
        <v>41</v>
      </c>
      <c r="F142" s="20">
        <v>39</v>
      </c>
      <c r="G142" s="9">
        <v>0.95121951219512191</v>
      </c>
      <c r="H142" s="20">
        <v>37</v>
      </c>
      <c r="I142" s="9">
        <v>0.94871794871794868</v>
      </c>
      <c r="J142" s="20">
        <v>0</v>
      </c>
      <c r="K142" s="9">
        <v>0</v>
      </c>
      <c r="L142" s="20">
        <v>2</v>
      </c>
      <c r="M142" s="9">
        <v>5.128205128205128E-2</v>
      </c>
      <c r="N142" s="20">
        <v>0</v>
      </c>
      <c r="O142" s="9">
        <v>0</v>
      </c>
      <c r="P142" s="20">
        <v>0</v>
      </c>
      <c r="Q142" s="9">
        <v>0</v>
      </c>
    </row>
    <row r="143" spans="4:17" x14ac:dyDescent="0.25">
      <c r="D143" s="8" t="s">
        <v>585</v>
      </c>
      <c r="E143" s="20">
        <v>5</v>
      </c>
      <c r="F143" s="20">
        <v>3</v>
      </c>
      <c r="G143" s="9">
        <v>0.6</v>
      </c>
      <c r="H143" s="20">
        <v>3</v>
      </c>
      <c r="I143" s="9">
        <v>1</v>
      </c>
      <c r="J143" s="20">
        <v>0</v>
      </c>
      <c r="K143" s="9">
        <v>0</v>
      </c>
      <c r="L143" s="20">
        <v>2</v>
      </c>
      <c r="M143" s="9">
        <v>0.66666666666666663</v>
      </c>
      <c r="N143" s="20">
        <v>0</v>
      </c>
      <c r="O143" s="9">
        <v>0</v>
      </c>
      <c r="P143" s="20">
        <v>0</v>
      </c>
      <c r="Q143" s="9">
        <v>0</v>
      </c>
    </row>
    <row r="144" spans="4:17" x14ac:dyDescent="0.25">
      <c r="D144" s="8" t="s">
        <v>586</v>
      </c>
      <c r="E144" s="20">
        <v>3</v>
      </c>
      <c r="F144" s="20">
        <v>3</v>
      </c>
      <c r="G144" s="9">
        <v>1</v>
      </c>
      <c r="H144" s="20">
        <v>3</v>
      </c>
      <c r="I144" s="9">
        <v>1</v>
      </c>
      <c r="J144" s="20">
        <v>0</v>
      </c>
      <c r="K144" s="9">
        <v>0</v>
      </c>
      <c r="L144" s="20">
        <v>0</v>
      </c>
      <c r="M144" s="9">
        <v>0</v>
      </c>
      <c r="N144" s="20">
        <v>0</v>
      </c>
      <c r="O144" s="9">
        <v>0</v>
      </c>
      <c r="P144" s="20">
        <v>0</v>
      </c>
      <c r="Q144" s="9">
        <v>0</v>
      </c>
    </row>
    <row r="145" spans="4:17" x14ac:dyDescent="0.25">
      <c r="D145" s="8" t="s">
        <v>593</v>
      </c>
      <c r="E145" s="20">
        <v>9</v>
      </c>
      <c r="F145" s="20">
        <v>9</v>
      </c>
      <c r="G145" s="9">
        <v>1</v>
      </c>
      <c r="H145" s="20">
        <v>9</v>
      </c>
      <c r="I145" s="9">
        <v>1</v>
      </c>
      <c r="J145" s="20">
        <v>0</v>
      </c>
      <c r="K145" s="9">
        <v>0</v>
      </c>
      <c r="L145" s="20">
        <v>0</v>
      </c>
      <c r="M145" s="9">
        <v>0</v>
      </c>
      <c r="N145" s="20">
        <v>0</v>
      </c>
      <c r="O145" s="9">
        <v>0</v>
      </c>
      <c r="P145" s="20">
        <v>0</v>
      </c>
      <c r="Q145" s="9">
        <v>0</v>
      </c>
    </row>
    <row r="146" spans="4:17" x14ac:dyDescent="0.25">
      <c r="D146" s="8" t="s">
        <v>595</v>
      </c>
      <c r="E146" s="20">
        <v>2</v>
      </c>
      <c r="F146" s="20">
        <v>2</v>
      </c>
      <c r="G146" s="9">
        <v>1</v>
      </c>
      <c r="H146" s="20">
        <v>2</v>
      </c>
      <c r="I146" s="9">
        <v>1</v>
      </c>
      <c r="J146" s="20">
        <v>0</v>
      </c>
      <c r="K146" s="9">
        <v>0</v>
      </c>
      <c r="L146" s="20">
        <v>0</v>
      </c>
      <c r="M146" s="9">
        <v>0</v>
      </c>
      <c r="N146" s="20">
        <v>0</v>
      </c>
      <c r="O146" s="9">
        <v>0</v>
      </c>
      <c r="P146" s="20">
        <v>0</v>
      </c>
      <c r="Q146" s="9">
        <v>0</v>
      </c>
    </row>
    <row r="147" spans="4:17" x14ac:dyDescent="0.25">
      <c r="D147" s="8" t="s">
        <v>596</v>
      </c>
      <c r="E147" s="20">
        <v>2</v>
      </c>
      <c r="F147" s="20">
        <v>2</v>
      </c>
      <c r="G147" s="9">
        <v>1</v>
      </c>
      <c r="H147" s="20">
        <v>2</v>
      </c>
      <c r="I147" s="9">
        <v>1</v>
      </c>
      <c r="J147" s="20">
        <v>0</v>
      </c>
      <c r="K147" s="9">
        <v>0</v>
      </c>
      <c r="L147" s="20">
        <v>0</v>
      </c>
      <c r="M147" s="9">
        <v>0</v>
      </c>
      <c r="N147" s="20">
        <v>0</v>
      </c>
      <c r="O147" s="9">
        <v>0</v>
      </c>
      <c r="P147" s="20">
        <v>0</v>
      </c>
      <c r="Q147" s="9">
        <v>0</v>
      </c>
    </row>
    <row r="148" spans="4:17" x14ac:dyDescent="0.25">
      <c r="D148" s="8" t="s">
        <v>456</v>
      </c>
      <c r="E148" s="20">
        <v>2</v>
      </c>
      <c r="F148" s="20">
        <v>2</v>
      </c>
      <c r="G148" s="9">
        <v>1</v>
      </c>
      <c r="H148" s="20">
        <v>2</v>
      </c>
      <c r="I148" s="9">
        <v>1</v>
      </c>
      <c r="J148" s="20">
        <v>0</v>
      </c>
      <c r="K148" s="9">
        <v>0</v>
      </c>
      <c r="L148" s="20">
        <v>0</v>
      </c>
      <c r="M148" s="9">
        <v>0</v>
      </c>
      <c r="N148" s="20">
        <v>0</v>
      </c>
      <c r="O148" s="9">
        <v>0</v>
      </c>
      <c r="P148" s="20">
        <v>0</v>
      </c>
      <c r="Q148" s="9">
        <v>0</v>
      </c>
    </row>
    <row r="149" spans="4:17" x14ac:dyDescent="0.25">
      <c r="D149" s="8" t="s">
        <v>601</v>
      </c>
      <c r="E149" s="20">
        <v>7</v>
      </c>
      <c r="F149" s="20">
        <v>7</v>
      </c>
      <c r="G149" s="9">
        <v>1</v>
      </c>
      <c r="H149" s="20">
        <v>6</v>
      </c>
      <c r="I149" s="9">
        <v>0.8571428571428571</v>
      </c>
      <c r="J149" s="20">
        <v>0</v>
      </c>
      <c r="K149" s="9">
        <v>0</v>
      </c>
      <c r="L149" s="20">
        <v>0</v>
      </c>
      <c r="M149" s="9">
        <v>0</v>
      </c>
      <c r="N149" s="20">
        <v>0</v>
      </c>
      <c r="O149" s="9">
        <v>0</v>
      </c>
      <c r="P149" s="20">
        <v>0</v>
      </c>
      <c r="Q149" s="9">
        <v>0</v>
      </c>
    </row>
    <row r="150" spans="4:17" x14ac:dyDescent="0.25">
      <c r="D150" s="8" t="s">
        <v>606</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609</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611</v>
      </c>
      <c r="E152" s="20">
        <v>0</v>
      </c>
      <c r="F152" s="20">
        <v>0</v>
      </c>
      <c r="G152" s="9">
        <v>0</v>
      </c>
      <c r="H152" s="20">
        <v>0</v>
      </c>
      <c r="I152" s="9">
        <v>0</v>
      </c>
      <c r="J152" s="20">
        <v>0</v>
      </c>
      <c r="K152" s="9">
        <v>0</v>
      </c>
      <c r="L152" s="20">
        <v>0</v>
      </c>
      <c r="M152" s="9">
        <v>0</v>
      </c>
      <c r="N152" s="20">
        <v>0</v>
      </c>
      <c r="O152" s="9">
        <v>0</v>
      </c>
      <c r="P152" s="20">
        <v>0</v>
      </c>
      <c r="Q152" s="9">
        <v>0</v>
      </c>
    </row>
    <row r="153" spans="4:17" x14ac:dyDescent="0.25">
      <c r="D153" s="8" t="s">
        <v>616</v>
      </c>
      <c r="E153" s="20">
        <v>7</v>
      </c>
      <c r="F153" s="20">
        <v>7</v>
      </c>
      <c r="G153" s="9">
        <v>1</v>
      </c>
      <c r="H153" s="20">
        <v>6</v>
      </c>
      <c r="I153" s="9">
        <v>0.8571428571428571</v>
      </c>
      <c r="J153" s="20">
        <v>0</v>
      </c>
      <c r="K153" s="9">
        <v>0</v>
      </c>
      <c r="L153" s="20">
        <v>0</v>
      </c>
      <c r="M153" s="9">
        <v>0</v>
      </c>
      <c r="N153" s="20">
        <v>0</v>
      </c>
      <c r="O153" s="9">
        <v>0</v>
      </c>
      <c r="P153" s="20">
        <v>0</v>
      </c>
      <c r="Q153" s="9">
        <v>0</v>
      </c>
    </row>
    <row r="154" spans="4:17" x14ac:dyDescent="0.25">
      <c r="D154" s="8" t="s">
        <v>617</v>
      </c>
      <c r="E154" s="20">
        <v>2</v>
      </c>
      <c r="F154" s="20">
        <v>2</v>
      </c>
      <c r="G154" s="9">
        <v>1</v>
      </c>
      <c r="H154" s="20">
        <v>2</v>
      </c>
      <c r="I154" s="9">
        <v>1</v>
      </c>
      <c r="J154" s="20">
        <v>0</v>
      </c>
      <c r="K154" s="9">
        <v>0</v>
      </c>
      <c r="L154" s="20">
        <v>0</v>
      </c>
      <c r="M154" s="9">
        <v>0</v>
      </c>
      <c r="N154" s="20">
        <v>0</v>
      </c>
      <c r="O154" s="9">
        <v>0</v>
      </c>
      <c r="P154" s="20">
        <v>0</v>
      </c>
      <c r="Q154" s="9">
        <v>0</v>
      </c>
    </row>
    <row r="155" spans="4:17" x14ac:dyDescent="0.25">
      <c r="D155" s="8" t="s">
        <v>618</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619</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8" t="s">
        <v>621</v>
      </c>
      <c r="E157" s="20">
        <v>2</v>
      </c>
      <c r="F157" s="20">
        <v>2</v>
      </c>
      <c r="G157" s="9">
        <v>1</v>
      </c>
      <c r="H157" s="20">
        <v>2</v>
      </c>
      <c r="I157" s="9">
        <v>1</v>
      </c>
      <c r="J157" s="20">
        <v>0</v>
      </c>
      <c r="K157" s="9">
        <v>0</v>
      </c>
      <c r="L157" s="20">
        <v>0</v>
      </c>
      <c r="M157" s="9">
        <v>0</v>
      </c>
      <c r="N157" s="20">
        <v>0</v>
      </c>
      <c r="O157" s="9">
        <v>0</v>
      </c>
      <c r="P157" s="20">
        <v>0</v>
      </c>
      <c r="Q157" s="9">
        <v>0</v>
      </c>
    </row>
    <row r="158" spans="4:17" x14ac:dyDescent="0.25">
      <c r="D158" s="6" t="s">
        <v>405</v>
      </c>
      <c r="E158" s="20">
        <v>118</v>
      </c>
      <c r="F158" s="20">
        <v>107</v>
      </c>
      <c r="G158" s="9">
        <v>0.90677966101694918</v>
      </c>
      <c r="H158" s="20">
        <v>96</v>
      </c>
      <c r="I158" s="9">
        <v>0.89719626168224298</v>
      </c>
      <c r="J158" s="20">
        <v>0</v>
      </c>
      <c r="K158" s="9">
        <v>0</v>
      </c>
      <c r="L158" s="20">
        <v>6</v>
      </c>
      <c r="M158" s="9">
        <v>5.6074766355140186E-2</v>
      </c>
      <c r="N158" s="20">
        <v>3</v>
      </c>
      <c r="O158" s="9">
        <v>2.8037383177570093E-2</v>
      </c>
      <c r="P158" s="20">
        <v>0</v>
      </c>
      <c r="Q158" s="9">
        <v>0</v>
      </c>
    </row>
    <row r="159" spans="4:17" x14ac:dyDescent="0.25">
      <c r="D159" s="7" t="s">
        <v>406</v>
      </c>
      <c r="E159" s="20">
        <v>37</v>
      </c>
      <c r="F159" s="20">
        <v>36</v>
      </c>
      <c r="G159" s="9">
        <v>0.97297297297297303</v>
      </c>
      <c r="H159" s="20">
        <v>30</v>
      </c>
      <c r="I159" s="9">
        <v>0.83333333333333337</v>
      </c>
      <c r="J159" s="20">
        <v>0</v>
      </c>
      <c r="K159" s="9">
        <v>0</v>
      </c>
      <c r="L159" s="20">
        <v>1</v>
      </c>
      <c r="M159" s="9">
        <v>2.7777777777777776E-2</v>
      </c>
      <c r="N159" s="20">
        <v>0</v>
      </c>
      <c r="O159" s="9">
        <v>0</v>
      </c>
      <c r="P159" s="20">
        <v>0</v>
      </c>
      <c r="Q159" s="9">
        <v>0</v>
      </c>
    </row>
    <row r="160" spans="4:17" x14ac:dyDescent="0.25">
      <c r="D160" s="8" t="s">
        <v>407</v>
      </c>
      <c r="E160" s="20">
        <v>3</v>
      </c>
      <c r="F160" s="20">
        <v>3</v>
      </c>
      <c r="G160" s="9">
        <v>1</v>
      </c>
      <c r="H160" s="20">
        <v>2</v>
      </c>
      <c r="I160" s="9">
        <v>0.66666666666666663</v>
      </c>
      <c r="J160" s="20">
        <v>0</v>
      </c>
      <c r="K160" s="9">
        <v>0</v>
      </c>
      <c r="L160" s="20">
        <v>0</v>
      </c>
      <c r="M160" s="9">
        <v>0</v>
      </c>
      <c r="N160" s="20">
        <v>0</v>
      </c>
      <c r="O160" s="9">
        <v>0</v>
      </c>
      <c r="P160" s="20">
        <v>0</v>
      </c>
      <c r="Q160" s="9">
        <v>0</v>
      </c>
    </row>
    <row r="161" spans="4:17" x14ac:dyDescent="0.25">
      <c r="D161" s="8" t="s">
        <v>408</v>
      </c>
      <c r="E161" s="20">
        <v>1</v>
      </c>
      <c r="F161" s="20">
        <v>1</v>
      </c>
      <c r="G161" s="9">
        <v>1</v>
      </c>
      <c r="H161" s="20">
        <v>1</v>
      </c>
      <c r="I161" s="9">
        <v>1</v>
      </c>
      <c r="J161" s="20">
        <v>0</v>
      </c>
      <c r="K161" s="9">
        <v>0</v>
      </c>
      <c r="L161" s="20">
        <v>0</v>
      </c>
      <c r="M161" s="9">
        <v>0</v>
      </c>
      <c r="N161" s="20">
        <v>0</v>
      </c>
      <c r="O161" s="9">
        <v>0</v>
      </c>
      <c r="P161" s="20">
        <v>0</v>
      </c>
      <c r="Q161" s="9">
        <v>0</v>
      </c>
    </row>
    <row r="162" spans="4:17" x14ac:dyDescent="0.25">
      <c r="D162" s="8" t="s">
        <v>409</v>
      </c>
      <c r="E162" s="20">
        <v>14</v>
      </c>
      <c r="F162" s="20">
        <v>14</v>
      </c>
      <c r="G162" s="9">
        <v>1</v>
      </c>
      <c r="H162" s="20">
        <v>12</v>
      </c>
      <c r="I162" s="9">
        <v>0.8571428571428571</v>
      </c>
      <c r="J162" s="20">
        <v>0</v>
      </c>
      <c r="K162" s="9">
        <v>0</v>
      </c>
      <c r="L162" s="20">
        <v>0</v>
      </c>
      <c r="M162" s="9">
        <v>0</v>
      </c>
      <c r="N162" s="20">
        <v>0</v>
      </c>
      <c r="O162" s="9">
        <v>0</v>
      </c>
      <c r="P162" s="20">
        <v>0</v>
      </c>
      <c r="Q162" s="9">
        <v>0</v>
      </c>
    </row>
    <row r="163" spans="4:17" x14ac:dyDescent="0.25">
      <c r="D163" s="8" t="s">
        <v>410</v>
      </c>
      <c r="E163" s="20">
        <v>10</v>
      </c>
      <c r="F163" s="20">
        <v>9</v>
      </c>
      <c r="G163" s="9">
        <v>0.9</v>
      </c>
      <c r="H163" s="20">
        <v>7</v>
      </c>
      <c r="I163" s="9">
        <v>0.77777777777777779</v>
      </c>
      <c r="J163" s="20">
        <v>0</v>
      </c>
      <c r="K163" s="9">
        <v>0</v>
      </c>
      <c r="L163" s="20">
        <v>1</v>
      </c>
      <c r="M163" s="9">
        <v>0.1111111111111111</v>
      </c>
      <c r="N163" s="20">
        <v>0</v>
      </c>
      <c r="O163" s="9">
        <v>0</v>
      </c>
      <c r="P163" s="20">
        <v>0</v>
      </c>
      <c r="Q163" s="9">
        <v>0</v>
      </c>
    </row>
    <row r="164" spans="4:17" x14ac:dyDescent="0.25">
      <c r="D164" s="8" t="s">
        <v>411</v>
      </c>
      <c r="E164" s="20">
        <v>9</v>
      </c>
      <c r="F164" s="20">
        <v>9</v>
      </c>
      <c r="G164" s="9">
        <v>1</v>
      </c>
      <c r="H164" s="20">
        <v>8</v>
      </c>
      <c r="I164" s="9">
        <v>0.88888888888888884</v>
      </c>
      <c r="J164" s="20">
        <v>0</v>
      </c>
      <c r="K164" s="9">
        <v>0</v>
      </c>
      <c r="L164" s="20">
        <v>0</v>
      </c>
      <c r="M164" s="9">
        <v>0</v>
      </c>
      <c r="N164" s="20">
        <v>0</v>
      </c>
      <c r="O164" s="9">
        <v>0</v>
      </c>
      <c r="P164" s="20">
        <v>0</v>
      </c>
      <c r="Q164" s="9">
        <v>0</v>
      </c>
    </row>
    <row r="165" spans="4:17" x14ac:dyDescent="0.25">
      <c r="D165" s="8" t="s">
        <v>412</v>
      </c>
      <c r="E165" s="20">
        <v>0</v>
      </c>
      <c r="F165" s="20">
        <v>0</v>
      </c>
      <c r="G165" s="9">
        <v>0</v>
      </c>
      <c r="H165" s="20">
        <v>0</v>
      </c>
      <c r="I165" s="9">
        <v>0</v>
      </c>
      <c r="J165" s="20">
        <v>0</v>
      </c>
      <c r="K165" s="9">
        <v>0</v>
      </c>
      <c r="L165" s="20">
        <v>0</v>
      </c>
      <c r="M165" s="9">
        <v>0</v>
      </c>
      <c r="N165" s="20">
        <v>0</v>
      </c>
      <c r="O165" s="9">
        <v>0</v>
      </c>
      <c r="P165" s="20">
        <v>0</v>
      </c>
      <c r="Q165" s="9">
        <v>0</v>
      </c>
    </row>
    <row r="166" spans="4:17" x14ac:dyDescent="0.25">
      <c r="D166" s="8" t="s">
        <v>648</v>
      </c>
      <c r="E166" s="20">
        <v>0</v>
      </c>
      <c r="F166" s="20">
        <v>0</v>
      </c>
      <c r="G166" s="9">
        <v>0</v>
      </c>
      <c r="H166" s="20">
        <v>0</v>
      </c>
      <c r="I166" s="9">
        <v>0</v>
      </c>
      <c r="J166" s="20">
        <v>0</v>
      </c>
      <c r="K166" s="9">
        <v>0</v>
      </c>
      <c r="L166" s="20">
        <v>0</v>
      </c>
      <c r="M166" s="9">
        <v>0</v>
      </c>
      <c r="N166" s="20">
        <v>0</v>
      </c>
      <c r="O166" s="9">
        <v>0</v>
      </c>
      <c r="P166" s="20">
        <v>0</v>
      </c>
      <c r="Q166" s="9">
        <v>0</v>
      </c>
    </row>
    <row r="167" spans="4:17" x14ac:dyDescent="0.25">
      <c r="D167" s="7" t="s">
        <v>463</v>
      </c>
      <c r="E167" s="20">
        <v>11</v>
      </c>
      <c r="F167" s="20">
        <v>11</v>
      </c>
      <c r="G167" s="9">
        <v>1</v>
      </c>
      <c r="H167" s="20">
        <v>9</v>
      </c>
      <c r="I167" s="9">
        <v>0.81818181818181823</v>
      </c>
      <c r="J167" s="20">
        <v>0</v>
      </c>
      <c r="K167" s="9">
        <v>0</v>
      </c>
      <c r="L167" s="20">
        <v>0</v>
      </c>
      <c r="M167" s="9">
        <v>0</v>
      </c>
      <c r="N167" s="20">
        <v>0</v>
      </c>
      <c r="O167" s="9">
        <v>0</v>
      </c>
      <c r="P167" s="20">
        <v>0</v>
      </c>
      <c r="Q167" s="9">
        <v>0</v>
      </c>
    </row>
    <row r="168" spans="4:17" x14ac:dyDescent="0.25">
      <c r="D168" s="8" t="s">
        <v>642</v>
      </c>
      <c r="E168" s="20">
        <v>3</v>
      </c>
      <c r="F168" s="20">
        <v>3</v>
      </c>
      <c r="G168" s="9">
        <v>1</v>
      </c>
      <c r="H168" s="20">
        <v>2</v>
      </c>
      <c r="I168" s="9">
        <v>0.66666666666666663</v>
      </c>
      <c r="J168" s="20">
        <v>0</v>
      </c>
      <c r="K168" s="9">
        <v>0</v>
      </c>
      <c r="L168" s="20">
        <v>0</v>
      </c>
      <c r="M168" s="9">
        <v>0</v>
      </c>
      <c r="N168" s="20">
        <v>0</v>
      </c>
      <c r="O168" s="9">
        <v>0</v>
      </c>
      <c r="P168" s="20">
        <v>0</v>
      </c>
      <c r="Q168" s="9">
        <v>0</v>
      </c>
    </row>
    <row r="169" spans="4:17" x14ac:dyDescent="0.25">
      <c r="D169" s="8" t="s">
        <v>473</v>
      </c>
      <c r="E169" s="20">
        <v>7</v>
      </c>
      <c r="F169" s="20">
        <v>7</v>
      </c>
      <c r="G169" s="9">
        <v>1</v>
      </c>
      <c r="H169" s="20">
        <v>7</v>
      </c>
      <c r="I169" s="9">
        <v>1</v>
      </c>
      <c r="J169" s="20">
        <v>0</v>
      </c>
      <c r="K169" s="9">
        <v>0</v>
      </c>
      <c r="L169" s="20">
        <v>0</v>
      </c>
      <c r="M169" s="9">
        <v>0</v>
      </c>
      <c r="N169" s="20">
        <v>0</v>
      </c>
      <c r="O169" s="9">
        <v>0</v>
      </c>
      <c r="P169" s="20">
        <v>0</v>
      </c>
      <c r="Q169" s="9">
        <v>0</v>
      </c>
    </row>
    <row r="170" spans="4:17" x14ac:dyDescent="0.25">
      <c r="D170" s="8" t="s">
        <v>464</v>
      </c>
      <c r="E170" s="20">
        <v>1</v>
      </c>
      <c r="F170" s="20">
        <v>1</v>
      </c>
      <c r="G170" s="9">
        <v>1</v>
      </c>
      <c r="H170" s="20">
        <v>0</v>
      </c>
      <c r="I170" s="9">
        <v>0</v>
      </c>
      <c r="J170" s="20">
        <v>0</v>
      </c>
      <c r="K170" s="9">
        <v>0</v>
      </c>
      <c r="L170" s="20">
        <v>0</v>
      </c>
      <c r="M170" s="9">
        <v>0</v>
      </c>
      <c r="N170" s="20">
        <v>0</v>
      </c>
      <c r="O170" s="9">
        <v>0</v>
      </c>
      <c r="P170" s="20">
        <v>0</v>
      </c>
      <c r="Q170" s="9">
        <v>0</v>
      </c>
    </row>
    <row r="171" spans="4:17" x14ac:dyDescent="0.25">
      <c r="D171" s="7" t="s">
        <v>467</v>
      </c>
      <c r="E171" s="20">
        <v>7</v>
      </c>
      <c r="F171" s="20">
        <v>5</v>
      </c>
      <c r="G171" s="9">
        <v>0.7142857142857143</v>
      </c>
      <c r="H171" s="20">
        <v>5</v>
      </c>
      <c r="I171" s="9">
        <v>1</v>
      </c>
      <c r="J171" s="20">
        <v>0</v>
      </c>
      <c r="K171" s="9">
        <v>0</v>
      </c>
      <c r="L171" s="20">
        <v>0</v>
      </c>
      <c r="M171" s="9">
        <v>0</v>
      </c>
      <c r="N171" s="20">
        <v>1</v>
      </c>
      <c r="O171" s="9">
        <v>0.2</v>
      </c>
      <c r="P171" s="20">
        <v>0</v>
      </c>
      <c r="Q171" s="9">
        <v>0</v>
      </c>
    </row>
    <row r="172" spans="4:17" x14ac:dyDescent="0.25">
      <c r="D172" s="8" t="s">
        <v>623</v>
      </c>
      <c r="E172" s="20">
        <v>1</v>
      </c>
      <c r="F172" s="20">
        <v>1</v>
      </c>
      <c r="G172" s="9">
        <v>1</v>
      </c>
      <c r="H172" s="20">
        <v>1</v>
      </c>
      <c r="I172" s="9">
        <v>1</v>
      </c>
      <c r="J172" s="20">
        <v>0</v>
      </c>
      <c r="K172" s="9">
        <v>0</v>
      </c>
      <c r="L172" s="20">
        <v>0</v>
      </c>
      <c r="M172" s="9">
        <v>0</v>
      </c>
      <c r="N172" s="20">
        <v>0</v>
      </c>
      <c r="O172" s="9">
        <v>0</v>
      </c>
      <c r="P172" s="20">
        <v>0</v>
      </c>
      <c r="Q172" s="9">
        <v>0</v>
      </c>
    </row>
    <row r="173" spans="4:17" x14ac:dyDescent="0.25">
      <c r="D173" s="8" t="s">
        <v>625</v>
      </c>
      <c r="E173" s="20">
        <v>2</v>
      </c>
      <c r="F173" s="20">
        <v>1</v>
      </c>
      <c r="G173" s="9">
        <v>0.5</v>
      </c>
      <c r="H173" s="20">
        <v>1</v>
      </c>
      <c r="I173" s="9">
        <v>1</v>
      </c>
      <c r="J173" s="20">
        <v>0</v>
      </c>
      <c r="K173" s="9">
        <v>0</v>
      </c>
      <c r="L173" s="20">
        <v>0</v>
      </c>
      <c r="M173" s="9">
        <v>0</v>
      </c>
      <c r="N173" s="20">
        <v>1</v>
      </c>
      <c r="O173" s="9">
        <v>1</v>
      </c>
      <c r="P173" s="20">
        <v>0</v>
      </c>
      <c r="Q173" s="9">
        <v>0</v>
      </c>
    </row>
    <row r="174" spans="4:17" x14ac:dyDescent="0.25">
      <c r="D174" s="8" t="s">
        <v>636</v>
      </c>
      <c r="E174" s="20">
        <v>1</v>
      </c>
      <c r="F174" s="20">
        <v>1</v>
      </c>
      <c r="G174" s="9">
        <v>1</v>
      </c>
      <c r="H174" s="20">
        <v>1</v>
      </c>
      <c r="I174" s="9">
        <v>1</v>
      </c>
      <c r="J174" s="20">
        <v>0</v>
      </c>
      <c r="K174" s="9">
        <v>0</v>
      </c>
      <c r="L174" s="20">
        <v>0</v>
      </c>
      <c r="M174" s="9">
        <v>0</v>
      </c>
      <c r="N174" s="20">
        <v>0</v>
      </c>
      <c r="O174" s="9">
        <v>0</v>
      </c>
      <c r="P174" s="20">
        <v>0</v>
      </c>
      <c r="Q174" s="9">
        <v>0</v>
      </c>
    </row>
    <row r="175" spans="4:17" x14ac:dyDescent="0.25">
      <c r="D175" s="8" t="s">
        <v>468</v>
      </c>
      <c r="E175" s="20">
        <v>3</v>
      </c>
      <c r="F175" s="20">
        <v>2</v>
      </c>
      <c r="G175" s="9">
        <v>0.66666666666666663</v>
      </c>
      <c r="H175" s="20">
        <v>2</v>
      </c>
      <c r="I175" s="9">
        <v>1</v>
      </c>
      <c r="J175" s="20">
        <v>0</v>
      </c>
      <c r="K175" s="9">
        <v>0</v>
      </c>
      <c r="L175" s="20">
        <v>0</v>
      </c>
      <c r="M175" s="9">
        <v>0</v>
      </c>
      <c r="N175" s="20">
        <v>0</v>
      </c>
      <c r="O175" s="9">
        <v>0</v>
      </c>
      <c r="P175" s="20">
        <v>0</v>
      </c>
      <c r="Q175" s="9">
        <v>0</v>
      </c>
    </row>
    <row r="176" spans="4:17" x14ac:dyDescent="0.25">
      <c r="D176" s="7" t="s">
        <v>470</v>
      </c>
      <c r="E176" s="20">
        <v>6</v>
      </c>
      <c r="F176" s="20">
        <v>5</v>
      </c>
      <c r="G176" s="9">
        <v>0.83333333333333337</v>
      </c>
      <c r="H176" s="20">
        <v>5</v>
      </c>
      <c r="I176" s="9">
        <v>1</v>
      </c>
      <c r="J176" s="20">
        <v>0</v>
      </c>
      <c r="K176" s="9">
        <v>0</v>
      </c>
      <c r="L176" s="20">
        <v>1</v>
      </c>
      <c r="M176" s="9">
        <v>0.2</v>
      </c>
      <c r="N176" s="20">
        <v>0</v>
      </c>
      <c r="O176" s="9">
        <v>0</v>
      </c>
      <c r="P176" s="20">
        <v>0</v>
      </c>
      <c r="Q176" s="9">
        <v>0</v>
      </c>
    </row>
    <row r="177" spans="4:17" x14ac:dyDescent="0.25">
      <c r="D177" s="8" t="s">
        <v>624</v>
      </c>
      <c r="E177" s="20">
        <v>2</v>
      </c>
      <c r="F177" s="20">
        <v>2</v>
      </c>
      <c r="G177" s="9">
        <v>1</v>
      </c>
      <c r="H177" s="20">
        <v>2</v>
      </c>
      <c r="I177" s="9">
        <v>1</v>
      </c>
      <c r="J177" s="20">
        <v>0</v>
      </c>
      <c r="K177" s="9">
        <v>0</v>
      </c>
      <c r="L177" s="20">
        <v>0</v>
      </c>
      <c r="M177" s="9">
        <v>0</v>
      </c>
      <c r="N177" s="20">
        <v>0</v>
      </c>
      <c r="O177" s="9">
        <v>0</v>
      </c>
      <c r="P177" s="20">
        <v>0</v>
      </c>
      <c r="Q177" s="9">
        <v>0</v>
      </c>
    </row>
    <row r="178" spans="4:17" x14ac:dyDescent="0.25">
      <c r="D178" s="8" t="s">
        <v>629</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641</v>
      </c>
      <c r="E179" s="20">
        <v>1</v>
      </c>
      <c r="F179" s="20">
        <v>0</v>
      </c>
      <c r="G179" s="9">
        <v>0</v>
      </c>
      <c r="H179" s="20">
        <v>0</v>
      </c>
      <c r="I179" s="9">
        <v>0</v>
      </c>
      <c r="J179" s="20">
        <v>0</v>
      </c>
      <c r="K179" s="9">
        <v>0</v>
      </c>
      <c r="L179" s="20">
        <v>1</v>
      </c>
      <c r="M179" s="9">
        <v>0</v>
      </c>
      <c r="N179" s="20">
        <v>0</v>
      </c>
      <c r="O179" s="9">
        <v>0</v>
      </c>
      <c r="P179" s="20">
        <v>0</v>
      </c>
      <c r="Q179" s="9">
        <v>0</v>
      </c>
    </row>
    <row r="180" spans="4:17" x14ac:dyDescent="0.25">
      <c r="D180" s="8" t="s">
        <v>643</v>
      </c>
      <c r="E180" s="20">
        <v>2</v>
      </c>
      <c r="F180" s="20">
        <v>2</v>
      </c>
      <c r="G180" s="9">
        <v>1</v>
      </c>
      <c r="H180" s="20">
        <v>2</v>
      </c>
      <c r="I180" s="9">
        <v>1</v>
      </c>
      <c r="J180" s="20">
        <v>0</v>
      </c>
      <c r="K180" s="9">
        <v>0</v>
      </c>
      <c r="L180" s="20">
        <v>0</v>
      </c>
      <c r="M180" s="9">
        <v>0</v>
      </c>
      <c r="N180" s="20">
        <v>0</v>
      </c>
      <c r="O180" s="9">
        <v>0</v>
      </c>
      <c r="P180" s="20">
        <v>0</v>
      </c>
      <c r="Q180" s="9">
        <v>0</v>
      </c>
    </row>
    <row r="181" spans="4:17" x14ac:dyDescent="0.25">
      <c r="D181" s="8" t="s">
        <v>471</v>
      </c>
      <c r="E181" s="20">
        <v>0</v>
      </c>
      <c r="F181" s="20">
        <v>0</v>
      </c>
      <c r="G181" s="9">
        <v>0</v>
      </c>
      <c r="H181" s="20">
        <v>0</v>
      </c>
      <c r="I181" s="9">
        <v>0</v>
      </c>
      <c r="J181" s="20">
        <v>0</v>
      </c>
      <c r="K181" s="9">
        <v>0</v>
      </c>
      <c r="L181" s="20">
        <v>0</v>
      </c>
      <c r="M181" s="9">
        <v>0</v>
      </c>
      <c r="N181" s="20">
        <v>0</v>
      </c>
      <c r="O181" s="9">
        <v>0</v>
      </c>
      <c r="P181" s="20">
        <v>0</v>
      </c>
      <c r="Q181" s="9">
        <v>0</v>
      </c>
    </row>
    <row r="182" spans="4:17" x14ac:dyDescent="0.25">
      <c r="D182" s="8" t="s">
        <v>474</v>
      </c>
      <c r="E182" s="20">
        <v>1</v>
      </c>
      <c r="F182" s="20">
        <v>1</v>
      </c>
      <c r="G182" s="9">
        <v>1</v>
      </c>
      <c r="H182" s="20">
        <v>1</v>
      </c>
      <c r="I182" s="9">
        <v>1</v>
      </c>
      <c r="J182" s="20">
        <v>0</v>
      </c>
      <c r="K182" s="9">
        <v>0</v>
      </c>
      <c r="L182" s="20">
        <v>0</v>
      </c>
      <c r="M182" s="9">
        <v>0</v>
      </c>
      <c r="N182" s="20">
        <v>0</v>
      </c>
      <c r="O182" s="9">
        <v>0</v>
      </c>
      <c r="P182" s="20">
        <v>0</v>
      </c>
      <c r="Q182" s="9">
        <v>0</v>
      </c>
    </row>
    <row r="183" spans="4:17" x14ac:dyDescent="0.25">
      <c r="D183" s="7" t="s">
        <v>461</v>
      </c>
      <c r="E183" s="20">
        <v>22</v>
      </c>
      <c r="F183" s="20">
        <v>19</v>
      </c>
      <c r="G183" s="9">
        <v>0.86363636363636365</v>
      </c>
      <c r="H183" s="20">
        <v>19</v>
      </c>
      <c r="I183" s="9">
        <v>1</v>
      </c>
      <c r="J183" s="20">
        <v>0</v>
      </c>
      <c r="K183" s="9">
        <v>0</v>
      </c>
      <c r="L183" s="20">
        <v>2</v>
      </c>
      <c r="M183" s="9">
        <v>0.10526315789473684</v>
      </c>
      <c r="N183" s="20">
        <v>1</v>
      </c>
      <c r="O183" s="9">
        <v>5.2631578947368418E-2</v>
      </c>
      <c r="P183" s="20">
        <v>0</v>
      </c>
      <c r="Q183" s="9">
        <v>0</v>
      </c>
    </row>
    <row r="184" spans="4:17" x14ac:dyDescent="0.25">
      <c r="D184" s="8" t="s">
        <v>462</v>
      </c>
      <c r="E184" s="20">
        <v>1</v>
      </c>
      <c r="F184" s="20">
        <v>1</v>
      </c>
      <c r="G184" s="9">
        <v>1</v>
      </c>
      <c r="H184" s="20">
        <v>1</v>
      </c>
      <c r="I184" s="9">
        <v>1</v>
      </c>
      <c r="J184" s="20">
        <v>0</v>
      </c>
      <c r="K184" s="9">
        <v>0</v>
      </c>
      <c r="L184" s="20">
        <v>0</v>
      </c>
      <c r="M184" s="9">
        <v>0</v>
      </c>
      <c r="N184" s="20">
        <v>0</v>
      </c>
      <c r="O184" s="9">
        <v>0</v>
      </c>
      <c r="P184" s="20">
        <v>0</v>
      </c>
      <c r="Q184" s="9">
        <v>0</v>
      </c>
    </row>
    <row r="185" spans="4:17" x14ac:dyDescent="0.25">
      <c r="D185" s="8" t="s">
        <v>633</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638</v>
      </c>
      <c r="E186" s="20">
        <v>6</v>
      </c>
      <c r="F186" s="20">
        <v>5</v>
      </c>
      <c r="G186" s="9">
        <v>0.83333333333333337</v>
      </c>
      <c r="H186" s="20">
        <v>5</v>
      </c>
      <c r="I186" s="9">
        <v>1</v>
      </c>
      <c r="J186" s="20">
        <v>0</v>
      </c>
      <c r="K186" s="9">
        <v>0</v>
      </c>
      <c r="L186" s="20">
        <v>1</v>
      </c>
      <c r="M186" s="9">
        <v>0.2</v>
      </c>
      <c r="N186" s="20">
        <v>0</v>
      </c>
      <c r="O186" s="9">
        <v>0</v>
      </c>
      <c r="P186" s="20">
        <v>0</v>
      </c>
      <c r="Q186" s="9">
        <v>0</v>
      </c>
    </row>
    <row r="187" spans="4:17" x14ac:dyDescent="0.25">
      <c r="D187" s="8" t="s">
        <v>644</v>
      </c>
      <c r="E187" s="20">
        <v>5</v>
      </c>
      <c r="F187" s="20">
        <v>4</v>
      </c>
      <c r="G187" s="9">
        <v>0.8</v>
      </c>
      <c r="H187" s="20">
        <v>4</v>
      </c>
      <c r="I187" s="9">
        <v>1</v>
      </c>
      <c r="J187" s="20">
        <v>0</v>
      </c>
      <c r="K187" s="9">
        <v>0</v>
      </c>
      <c r="L187" s="20">
        <v>1</v>
      </c>
      <c r="M187" s="9">
        <v>0.25</v>
      </c>
      <c r="N187" s="20">
        <v>0</v>
      </c>
      <c r="O187" s="9">
        <v>0</v>
      </c>
      <c r="P187" s="20">
        <v>0</v>
      </c>
      <c r="Q187" s="9">
        <v>0</v>
      </c>
    </row>
    <row r="188" spans="4:17" x14ac:dyDescent="0.25">
      <c r="D188" s="8" t="s">
        <v>649</v>
      </c>
      <c r="E188" s="20">
        <v>2</v>
      </c>
      <c r="F188" s="20">
        <v>1</v>
      </c>
      <c r="G188" s="9">
        <v>0.5</v>
      </c>
      <c r="H188" s="20">
        <v>1</v>
      </c>
      <c r="I188" s="9">
        <v>1</v>
      </c>
      <c r="J188" s="20">
        <v>0</v>
      </c>
      <c r="K188" s="9">
        <v>0</v>
      </c>
      <c r="L188" s="20">
        <v>0</v>
      </c>
      <c r="M188" s="9">
        <v>0</v>
      </c>
      <c r="N188" s="20">
        <v>1</v>
      </c>
      <c r="O188" s="9">
        <v>1</v>
      </c>
      <c r="P188" s="20">
        <v>0</v>
      </c>
      <c r="Q188" s="9">
        <v>0</v>
      </c>
    </row>
    <row r="189" spans="4:17" x14ac:dyDescent="0.25">
      <c r="D189" s="8" t="s">
        <v>652</v>
      </c>
      <c r="E189" s="20">
        <v>8</v>
      </c>
      <c r="F189" s="20">
        <v>8</v>
      </c>
      <c r="G189" s="9">
        <v>1</v>
      </c>
      <c r="H189" s="20">
        <v>8</v>
      </c>
      <c r="I189" s="9">
        <v>1</v>
      </c>
      <c r="J189" s="20">
        <v>0</v>
      </c>
      <c r="K189" s="9">
        <v>0</v>
      </c>
      <c r="L189" s="20">
        <v>0</v>
      </c>
      <c r="M189" s="9">
        <v>0</v>
      </c>
      <c r="N189" s="20">
        <v>0</v>
      </c>
      <c r="O189" s="9">
        <v>0</v>
      </c>
      <c r="P189" s="20">
        <v>0</v>
      </c>
      <c r="Q189" s="9">
        <v>0</v>
      </c>
    </row>
    <row r="190" spans="4:17" x14ac:dyDescent="0.25">
      <c r="D190" s="7" t="s">
        <v>459</v>
      </c>
      <c r="E190" s="20">
        <v>6</v>
      </c>
      <c r="F190" s="20">
        <v>6</v>
      </c>
      <c r="G190" s="9">
        <v>1</v>
      </c>
      <c r="H190" s="20">
        <v>6</v>
      </c>
      <c r="I190" s="9">
        <v>1</v>
      </c>
      <c r="J190" s="20">
        <v>0</v>
      </c>
      <c r="K190" s="9">
        <v>0</v>
      </c>
      <c r="L190" s="20">
        <v>0</v>
      </c>
      <c r="M190" s="9">
        <v>0</v>
      </c>
      <c r="N190" s="20">
        <v>0</v>
      </c>
      <c r="O190" s="9">
        <v>0</v>
      </c>
      <c r="P190" s="20">
        <v>0</v>
      </c>
      <c r="Q190" s="9">
        <v>0</v>
      </c>
    </row>
    <row r="191" spans="4:17" x14ac:dyDescent="0.25">
      <c r="D191" s="8" t="s">
        <v>460</v>
      </c>
      <c r="E191" s="20">
        <v>2</v>
      </c>
      <c r="F191" s="20">
        <v>2</v>
      </c>
      <c r="G191" s="9">
        <v>1</v>
      </c>
      <c r="H191" s="20">
        <v>2</v>
      </c>
      <c r="I191" s="9">
        <v>1</v>
      </c>
      <c r="J191" s="20">
        <v>0</v>
      </c>
      <c r="K191" s="9">
        <v>0</v>
      </c>
      <c r="L191" s="20">
        <v>0</v>
      </c>
      <c r="M191" s="9">
        <v>0</v>
      </c>
      <c r="N191" s="20">
        <v>0</v>
      </c>
      <c r="O191" s="9">
        <v>0</v>
      </c>
      <c r="P191" s="20">
        <v>0</v>
      </c>
      <c r="Q191" s="9">
        <v>0</v>
      </c>
    </row>
    <row r="192" spans="4:17" x14ac:dyDescent="0.25">
      <c r="D192" s="8" t="s">
        <v>634</v>
      </c>
      <c r="E192" s="20">
        <v>3</v>
      </c>
      <c r="F192" s="20">
        <v>3</v>
      </c>
      <c r="G192" s="9">
        <v>1</v>
      </c>
      <c r="H192" s="20">
        <v>3</v>
      </c>
      <c r="I192" s="9">
        <v>1</v>
      </c>
      <c r="J192" s="20">
        <v>0</v>
      </c>
      <c r="K192" s="9">
        <v>0</v>
      </c>
      <c r="L192" s="20">
        <v>0</v>
      </c>
      <c r="M192" s="9">
        <v>0</v>
      </c>
      <c r="N192" s="20">
        <v>0</v>
      </c>
      <c r="O192" s="9">
        <v>0</v>
      </c>
      <c r="P192" s="20">
        <v>0</v>
      </c>
      <c r="Q192" s="9">
        <v>0</v>
      </c>
    </row>
    <row r="193" spans="4:17" x14ac:dyDescent="0.25">
      <c r="D193" s="8" t="s">
        <v>651</v>
      </c>
      <c r="E193" s="20">
        <v>1</v>
      </c>
      <c r="F193" s="20">
        <v>1</v>
      </c>
      <c r="G193" s="9">
        <v>1</v>
      </c>
      <c r="H193" s="20">
        <v>1</v>
      </c>
      <c r="I193" s="9">
        <v>1</v>
      </c>
      <c r="J193" s="20">
        <v>0</v>
      </c>
      <c r="K193" s="9">
        <v>0</v>
      </c>
      <c r="L193" s="20">
        <v>0</v>
      </c>
      <c r="M193" s="9">
        <v>0</v>
      </c>
      <c r="N193" s="20">
        <v>0</v>
      </c>
      <c r="O193" s="9">
        <v>0</v>
      </c>
      <c r="P193" s="20">
        <v>0</v>
      </c>
      <c r="Q193" s="9">
        <v>0</v>
      </c>
    </row>
    <row r="194" spans="4:17" x14ac:dyDescent="0.25">
      <c r="D194" s="7" t="s">
        <v>631</v>
      </c>
      <c r="E194" s="20">
        <v>6</v>
      </c>
      <c r="F194" s="20">
        <v>6</v>
      </c>
      <c r="G194" s="9">
        <v>1</v>
      </c>
      <c r="H194" s="20">
        <v>6</v>
      </c>
      <c r="I194" s="9">
        <v>1</v>
      </c>
      <c r="J194" s="20">
        <v>0</v>
      </c>
      <c r="K194" s="9">
        <v>0</v>
      </c>
      <c r="L194" s="20">
        <v>0</v>
      </c>
      <c r="M194" s="9">
        <v>0</v>
      </c>
      <c r="N194" s="20">
        <v>0</v>
      </c>
      <c r="O194" s="9">
        <v>0</v>
      </c>
      <c r="P194" s="20">
        <v>0</v>
      </c>
      <c r="Q194" s="9">
        <v>0</v>
      </c>
    </row>
    <row r="195" spans="4:17" x14ac:dyDescent="0.25">
      <c r="D195" s="8" t="s">
        <v>632</v>
      </c>
      <c r="E195" s="20">
        <v>3</v>
      </c>
      <c r="F195" s="20">
        <v>3</v>
      </c>
      <c r="G195" s="9">
        <v>1</v>
      </c>
      <c r="H195" s="20">
        <v>3</v>
      </c>
      <c r="I195" s="9">
        <v>1</v>
      </c>
      <c r="J195" s="20">
        <v>0</v>
      </c>
      <c r="K195" s="9">
        <v>0</v>
      </c>
      <c r="L195" s="20">
        <v>0</v>
      </c>
      <c r="M195" s="9">
        <v>0</v>
      </c>
      <c r="N195" s="20">
        <v>0</v>
      </c>
      <c r="O195" s="9">
        <v>0</v>
      </c>
      <c r="P195" s="20">
        <v>0</v>
      </c>
      <c r="Q195" s="9">
        <v>0</v>
      </c>
    </row>
    <row r="196" spans="4:17" x14ac:dyDescent="0.25">
      <c r="D196" s="8" t="s">
        <v>635</v>
      </c>
      <c r="E196" s="20">
        <v>0</v>
      </c>
      <c r="F196" s="20">
        <v>0</v>
      </c>
      <c r="G196" s="9">
        <v>0</v>
      </c>
      <c r="H196" s="20">
        <v>0</v>
      </c>
      <c r="I196" s="9">
        <v>0</v>
      </c>
      <c r="J196" s="20">
        <v>0</v>
      </c>
      <c r="K196" s="9">
        <v>0</v>
      </c>
      <c r="L196" s="20">
        <v>0</v>
      </c>
      <c r="M196" s="9">
        <v>0</v>
      </c>
      <c r="N196" s="20">
        <v>0</v>
      </c>
      <c r="O196" s="9">
        <v>0</v>
      </c>
      <c r="P196" s="20">
        <v>0</v>
      </c>
      <c r="Q196" s="9">
        <v>0</v>
      </c>
    </row>
    <row r="197" spans="4:17" x14ac:dyDescent="0.25">
      <c r="D197" s="8" t="s">
        <v>646</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647</v>
      </c>
      <c r="E198" s="20">
        <v>1</v>
      </c>
      <c r="F198" s="20">
        <v>1</v>
      </c>
      <c r="G198" s="9">
        <v>1</v>
      </c>
      <c r="H198" s="20">
        <v>1</v>
      </c>
      <c r="I198" s="9">
        <v>1</v>
      </c>
      <c r="J198" s="20">
        <v>0</v>
      </c>
      <c r="K198" s="9">
        <v>0</v>
      </c>
      <c r="L198" s="20">
        <v>0</v>
      </c>
      <c r="M198" s="9">
        <v>0</v>
      </c>
      <c r="N198" s="20">
        <v>0</v>
      </c>
      <c r="O198" s="9">
        <v>0</v>
      </c>
      <c r="P198" s="20">
        <v>0</v>
      </c>
      <c r="Q198" s="9">
        <v>0</v>
      </c>
    </row>
    <row r="199" spans="4:17" x14ac:dyDescent="0.25">
      <c r="D199" s="8" t="s">
        <v>650</v>
      </c>
      <c r="E199" s="20">
        <v>2</v>
      </c>
      <c r="F199" s="20">
        <v>2</v>
      </c>
      <c r="G199" s="9">
        <v>1</v>
      </c>
      <c r="H199" s="20">
        <v>2</v>
      </c>
      <c r="I199" s="9">
        <v>1</v>
      </c>
      <c r="J199" s="20">
        <v>0</v>
      </c>
      <c r="K199" s="9">
        <v>0</v>
      </c>
      <c r="L199" s="20">
        <v>0</v>
      </c>
      <c r="M199" s="9">
        <v>0</v>
      </c>
      <c r="N199" s="20">
        <v>0</v>
      </c>
      <c r="O199" s="9">
        <v>0</v>
      </c>
      <c r="P199" s="20">
        <v>0</v>
      </c>
      <c r="Q199" s="9">
        <v>0</v>
      </c>
    </row>
    <row r="200" spans="4:17" x14ac:dyDescent="0.25">
      <c r="D200" s="7" t="s">
        <v>626</v>
      </c>
      <c r="E200" s="20">
        <v>11</v>
      </c>
      <c r="F200" s="20">
        <v>11</v>
      </c>
      <c r="G200" s="9">
        <v>1</v>
      </c>
      <c r="H200" s="20">
        <v>8</v>
      </c>
      <c r="I200" s="9">
        <v>0.72727272727272729</v>
      </c>
      <c r="J200" s="20">
        <v>0</v>
      </c>
      <c r="K200" s="9">
        <v>0</v>
      </c>
      <c r="L200" s="20">
        <v>0</v>
      </c>
      <c r="M200" s="9">
        <v>0</v>
      </c>
      <c r="N200" s="20">
        <v>0</v>
      </c>
      <c r="O200" s="9">
        <v>0</v>
      </c>
      <c r="P200" s="20">
        <v>0</v>
      </c>
      <c r="Q200" s="9">
        <v>0</v>
      </c>
    </row>
    <row r="201" spans="4:17" x14ac:dyDescent="0.25">
      <c r="D201" s="8" t="s">
        <v>627</v>
      </c>
      <c r="E201" s="20">
        <v>1</v>
      </c>
      <c r="F201" s="20">
        <v>1</v>
      </c>
      <c r="G201" s="9">
        <v>1</v>
      </c>
      <c r="H201" s="20">
        <v>1</v>
      </c>
      <c r="I201" s="9">
        <v>1</v>
      </c>
      <c r="J201" s="20">
        <v>0</v>
      </c>
      <c r="K201" s="9">
        <v>0</v>
      </c>
      <c r="L201" s="20">
        <v>0</v>
      </c>
      <c r="M201" s="9">
        <v>0</v>
      </c>
      <c r="N201" s="20">
        <v>0</v>
      </c>
      <c r="O201" s="9">
        <v>0</v>
      </c>
      <c r="P201" s="20">
        <v>0</v>
      </c>
      <c r="Q201" s="9">
        <v>0</v>
      </c>
    </row>
    <row r="202" spans="4:17" x14ac:dyDescent="0.25">
      <c r="D202" s="8" t="s">
        <v>628</v>
      </c>
      <c r="E202" s="20">
        <v>2</v>
      </c>
      <c r="F202" s="20">
        <v>2</v>
      </c>
      <c r="G202" s="9">
        <v>1</v>
      </c>
      <c r="H202" s="20">
        <v>2</v>
      </c>
      <c r="I202" s="9">
        <v>1</v>
      </c>
      <c r="J202" s="20">
        <v>0</v>
      </c>
      <c r="K202" s="9">
        <v>0</v>
      </c>
      <c r="L202" s="20">
        <v>0</v>
      </c>
      <c r="M202" s="9">
        <v>0</v>
      </c>
      <c r="N202" s="20">
        <v>0</v>
      </c>
      <c r="O202" s="9">
        <v>0</v>
      </c>
      <c r="P202" s="20">
        <v>0</v>
      </c>
      <c r="Q202" s="9">
        <v>0</v>
      </c>
    </row>
    <row r="203" spans="4:17" x14ac:dyDescent="0.25">
      <c r="D203" s="8" t="s">
        <v>630</v>
      </c>
      <c r="E203" s="20">
        <v>1</v>
      </c>
      <c r="F203" s="20">
        <v>1</v>
      </c>
      <c r="G203" s="9">
        <v>1</v>
      </c>
      <c r="H203" s="20">
        <v>1</v>
      </c>
      <c r="I203" s="9">
        <v>1</v>
      </c>
      <c r="J203" s="20">
        <v>0</v>
      </c>
      <c r="K203" s="9">
        <v>0</v>
      </c>
      <c r="L203" s="20">
        <v>0</v>
      </c>
      <c r="M203" s="9">
        <v>0</v>
      </c>
      <c r="N203" s="20">
        <v>0</v>
      </c>
      <c r="O203" s="9">
        <v>0</v>
      </c>
      <c r="P203" s="20">
        <v>0</v>
      </c>
      <c r="Q203" s="9">
        <v>0</v>
      </c>
    </row>
    <row r="204" spans="4:17" x14ac:dyDescent="0.25">
      <c r="D204" s="8" t="s">
        <v>637</v>
      </c>
      <c r="E204" s="20">
        <v>1</v>
      </c>
      <c r="F204" s="20">
        <v>1</v>
      </c>
      <c r="G204" s="9">
        <v>1</v>
      </c>
      <c r="H204" s="20">
        <v>1</v>
      </c>
      <c r="I204" s="9">
        <v>1</v>
      </c>
      <c r="J204" s="20">
        <v>0</v>
      </c>
      <c r="K204" s="9">
        <v>0</v>
      </c>
      <c r="L204" s="20">
        <v>0</v>
      </c>
      <c r="M204" s="9">
        <v>0</v>
      </c>
      <c r="N204" s="20">
        <v>0</v>
      </c>
      <c r="O204" s="9">
        <v>0</v>
      </c>
      <c r="P204" s="20">
        <v>0</v>
      </c>
      <c r="Q204" s="9">
        <v>0</v>
      </c>
    </row>
    <row r="205" spans="4:17" x14ac:dyDescent="0.25">
      <c r="D205" s="8" t="s">
        <v>645</v>
      </c>
      <c r="E205" s="20">
        <v>6</v>
      </c>
      <c r="F205" s="20">
        <v>6</v>
      </c>
      <c r="G205" s="9">
        <v>1</v>
      </c>
      <c r="H205" s="20">
        <v>3</v>
      </c>
      <c r="I205" s="9">
        <v>0.5</v>
      </c>
      <c r="J205" s="20">
        <v>0</v>
      </c>
      <c r="K205" s="9">
        <v>0</v>
      </c>
      <c r="L205" s="20">
        <v>0</v>
      </c>
      <c r="M205" s="9">
        <v>0</v>
      </c>
      <c r="N205" s="20">
        <v>0</v>
      </c>
      <c r="O205" s="9">
        <v>0</v>
      </c>
      <c r="P205" s="20">
        <v>0</v>
      </c>
      <c r="Q205" s="9">
        <v>0</v>
      </c>
    </row>
    <row r="206" spans="4:17" x14ac:dyDescent="0.25">
      <c r="D206" s="7" t="s">
        <v>465</v>
      </c>
      <c r="E206" s="20">
        <v>12</v>
      </c>
      <c r="F206" s="20">
        <v>8</v>
      </c>
      <c r="G206" s="9">
        <v>0.66666666666666663</v>
      </c>
      <c r="H206" s="20">
        <v>8</v>
      </c>
      <c r="I206" s="9">
        <v>1</v>
      </c>
      <c r="J206" s="20">
        <v>0</v>
      </c>
      <c r="K206" s="9">
        <v>0</v>
      </c>
      <c r="L206" s="20">
        <v>2</v>
      </c>
      <c r="M206" s="9">
        <v>0.25</v>
      </c>
      <c r="N206" s="20">
        <v>1</v>
      </c>
      <c r="O206" s="9">
        <v>0.125</v>
      </c>
      <c r="P206" s="20">
        <v>0</v>
      </c>
      <c r="Q206" s="9">
        <v>0</v>
      </c>
    </row>
    <row r="207" spans="4:17" x14ac:dyDescent="0.25">
      <c r="D207" s="8" t="s">
        <v>622</v>
      </c>
      <c r="E207" s="20">
        <v>2</v>
      </c>
      <c r="F207" s="20">
        <v>0</v>
      </c>
      <c r="G207" s="9">
        <v>0</v>
      </c>
      <c r="H207" s="20">
        <v>0</v>
      </c>
      <c r="I207" s="9">
        <v>0</v>
      </c>
      <c r="J207" s="20">
        <v>0</v>
      </c>
      <c r="K207" s="9">
        <v>0</v>
      </c>
      <c r="L207" s="20">
        <v>2</v>
      </c>
      <c r="M207" s="9">
        <v>0</v>
      </c>
      <c r="N207" s="20">
        <v>0</v>
      </c>
      <c r="O207" s="9">
        <v>0</v>
      </c>
      <c r="P207" s="20">
        <v>0</v>
      </c>
      <c r="Q207" s="9">
        <v>0</v>
      </c>
    </row>
    <row r="208" spans="4:17" x14ac:dyDescent="0.25">
      <c r="D208" s="8" t="s">
        <v>466</v>
      </c>
      <c r="E208" s="20">
        <v>4</v>
      </c>
      <c r="F208" s="20">
        <v>2</v>
      </c>
      <c r="G208" s="9">
        <v>0.5</v>
      </c>
      <c r="H208" s="20">
        <v>2</v>
      </c>
      <c r="I208" s="9">
        <v>1</v>
      </c>
      <c r="J208" s="20">
        <v>0</v>
      </c>
      <c r="K208" s="9">
        <v>0</v>
      </c>
      <c r="L208" s="20">
        <v>0</v>
      </c>
      <c r="M208" s="9">
        <v>0</v>
      </c>
      <c r="N208" s="20">
        <v>1</v>
      </c>
      <c r="O208" s="9">
        <v>0.5</v>
      </c>
      <c r="P208" s="20">
        <v>0</v>
      </c>
      <c r="Q208" s="9">
        <v>0</v>
      </c>
    </row>
    <row r="209" spans="4:17" x14ac:dyDescent="0.25">
      <c r="D209" s="8" t="s">
        <v>639</v>
      </c>
      <c r="E209" s="20">
        <v>1</v>
      </c>
      <c r="F209" s="20">
        <v>1</v>
      </c>
      <c r="G209" s="9">
        <v>1</v>
      </c>
      <c r="H209" s="20">
        <v>1</v>
      </c>
      <c r="I209" s="9">
        <v>1</v>
      </c>
      <c r="J209" s="20">
        <v>0</v>
      </c>
      <c r="K209" s="9">
        <v>0</v>
      </c>
      <c r="L209" s="20">
        <v>0</v>
      </c>
      <c r="M209" s="9">
        <v>0</v>
      </c>
      <c r="N209" s="20">
        <v>0</v>
      </c>
      <c r="O209" s="9">
        <v>0</v>
      </c>
      <c r="P209" s="20">
        <v>0</v>
      </c>
      <c r="Q209" s="9">
        <v>0</v>
      </c>
    </row>
    <row r="210" spans="4:17" x14ac:dyDescent="0.25">
      <c r="D210" s="8" t="s">
        <v>640</v>
      </c>
      <c r="E210" s="20">
        <v>2</v>
      </c>
      <c r="F210" s="20">
        <v>2</v>
      </c>
      <c r="G210" s="9">
        <v>1</v>
      </c>
      <c r="H210" s="20">
        <v>2</v>
      </c>
      <c r="I210" s="9">
        <v>1</v>
      </c>
      <c r="J210" s="20">
        <v>0</v>
      </c>
      <c r="K210" s="9">
        <v>0</v>
      </c>
      <c r="L210" s="20">
        <v>0</v>
      </c>
      <c r="M210" s="9">
        <v>0</v>
      </c>
      <c r="N210" s="20">
        <v>0</v>
      </c>
      <c r="O210" s="9">
        <v>0</v>
      </c>
      <c r="P210" s="20">
        <v>0</v>
      </c>
      <c r="Q210" s="9">
        <v>0</v>
      </c>
    </row>
    <row r="211" spans="4:17" x14ac:dyDescent="0.25">
      <c r="D211" s="8" t="s">
        <v>469</v>
      </c>
      <c r="E211" s="20">
        <v>3</v>
      </c>
      <c r="F211" s="20">
        <v>3</v>
      </c>
      <c r="G211" s="9">
        <v>1</v>
      </c>
      <c r="H211" s="20">
        <v>3</v>
      </c>
      <c r="I211" s="9">
        <v>1</v>
      </c>
      <c r="J211" s="20">
        <v>0</v>
      </c>
      <c r="K211" s="9">
        <v>0</v>
      </c>
      <c r="L211" s="20">
        <v>0</v>
      </c>
      <c r="M211" s="9">
        <v>0</v>
      </c>
      <c r="N211" s="20">
        <v>0</v>
      </c>
      <c r="O211" s="9">
        <v>0</v>
      </c>
      <c r="P211" s="20">
        <v>0</v>
      </c>
      <c r="Q211" s="9">
        <v>0</v>
      </c>
    </row>
    <row r="212" spans="4:17" x14ac:dyDescent="0.25">
      <c r="D212" s="8" t="s">
        <v>472</v>
      </c>
      <c r="E212" s="20">
        <v>0</v>
      </c>
      <c r="F212" s="20">
        <v>0</v>
      </c>
      <c r="G212" s="9">
        <v>0</v>
      </c>
      <c r="H212" s="20">
        <v>0</v>
      </c>
      <c r="I212" s="9">
        <v>0</v>
      </c>
      <c r="J212" s="20">
        <v>0</v>
      </c>
      <c r="K212" s="9">
        <v>0</v>
      </c>
      <c r="L212" s="20">
        <v>0</v>
      </c>
      <c r="M212" s="9">
        <v>0</v>
      </c>
      <c r="N212" s="20">
        <v>0</v>
      </c>
      <c r="O212" s="9">
        <v>0</v>
      </c>
      <c r="P212" s="20">
        <v>0</v>
      </c>
      <c r="Q212" s="9">
        <v>0</v>
      </c>
    </row>
    <row r="213" spans="4:17" x14ac:dyDescent="0.25">
      <c r="D213" s="6" t="s">
        <v>475</v>
      </c>
      <c r="E213" s="20">
        <v>104</v>
      </c>
      <c r="F213" s="20">
        <v>95</v>
      </c>
      <c r="G213" s="9">
        <v>0.91346153846153844</v>
      </c>
      <c r="H213" s="20">
        <v>85</v>
      </c>
      <c r="I213" s="9">
        <v>0.89473684210526316</v>
      </c>
      <c r="J213" s="20">
        <v>0</v>
      </c>
      <c r="K213" s="9">
        <v>0</v>
      </c>
      <c r="L213" s="20">
        <v>2</v>
      </c>
      <c r="M213" s="9">
        <v>2.1052631578947368E-2</v>
      </c>
      <c r="N213" s="20">
        <v>2</v>
      </c>
      <c r="O213" s="9">
        <v>2.1052631578947368E-2</v>
      </c>
      <c r="P213" s="20">
        <v>0</v>
      </c>
      <c r="Q213" s="9">
        <v>0</v>
      </c>
    </row>
    <row r="214" spans="4:17" x14ac:dyDescent="0.25">
      <c r="D214" s="7" t="s">
        <v>481</v>
      </c>
      <c r="E214" s="20">
        <v>19</v>
      </c>
      <c r="F214" s="20">
        <v>16</v>
      </c>
      <c r="G214" s="9">
        <v>0.84210526315789469</v>
      </c>
      <c r="H214" s="20">
        <v>15</v>
      </c>
      <c r="I214" s="9">
        <v>0.9375</v>
      </c>
      <c r="J214" s="20">
        <v>0</v>
      </c>
      <c r="K214" s="9">
        <v>0</v>
      </c>
      <c r="L214" s="20">
        <v>1</v>
      </c>
      <c r="M214" s="9">
        <v>6.25E-2</v>
      </c>
      <c r="N214" s="20">
        <v>1</v>
      </c>
      <c r="O214" s="9">
        <v>6.25E-2</v>
      </c>
      <c r="P214" s="20">
        <v>0</v>
      </c>
      <c r="Q214" s="9">
        <v>0</v>
      </c>
    </row>
    <row r="215" spans="4:17" x14ac:dyDescent="0.25">
      <c r="D215" s="8" t="s">
        <v>654</v>
      </c>
      <c r="E215" s="20">
        <v>0</v>
      </c>
      <c r="F215" s="20">
        <v>0</v>
      </c>
      <c r="G215" s="9">
        <v>0</v>
      </c>
      <c r="H215" s="20">
        <v>0</v>
      </c>
      <c r="I215" s="9">
        <v>0</v>
      </c>
      <c r="J215" s="20">
        <v>0</v>
      </c>
      <c r="K215" s="9">
        <v>0</v>
      </c>
      <c r="L215" s="20">
        <v>0</v>
      </c>
      <c r="M215" s="9">
        <v>0</v>
      </c>
      <c r="N215" s="20">
        <v>0</v>
      </c>
      <c r="O215" s="9">
        <v>0</v>
      </c>
      <c r="P215" s="20">
        <v>0</v>
      </c>
      <c r="Q215" s="9">
        <v>0</v>
      </c>
    </row>
    <row r="216" spans="4:17" x14ac:dyDescent="0.25">
      <c r="D216" s="8" t="s">
        <v>657</v>
      </c>
      <c r="E216" s="20">
        <v>1</v>
      </c>
      <c r="F216" s="20">
        <v>1</v>
      </c>
      <c r="G216" s="9">
        <v>1</v>
      </c>
      <c r="H216" s="20">
        <v>1</v>
      </c>
      <c r="I216" s="9">
        <v>1</v>
      </c>
      <c r="J216" s="20">
        <v>0</v>
      </c>
      <c r="K216" s="9">
        <v>0</v>
      </c>
      <c r="L216" s="20">
        <v>0</v>
      </c>
      <c r="M216" s="9">
        <v>0</v>
      </c>
      <c r="N216" s="20">
        <v>0</v>
      </c>
      <c r="O216" s="9">
        <v>0</v>
      </c>
      <c r="P216" s="20">
        <v>0</v>
      </c>
      <c r="Q216" s="9">
        <v>0</v>
      </c>
    </row>
    <row r="217" spans="4:17" x14ac:dyDescent="0.25">
      <c r="D217" s="8" t="s">
        <v>482</v>
      </c>
      <c r="E217" s="20">
        <v>7</v>
      </c>
      <c r="F217" s="20">
        <v>6</v>
      </c>
      <c r="G217" s="9">
        <v>0.8571428571428571</v>
      </c>
      <c r="H217" s="20">
        <v>6</v>
      </c>
      <c r="I217" s="9">
        <v>1</v>
      </c>
      <c r="J217" s="20">
        <v>0</v>
      </c>
      <c r="K217" s="9">
        <v>0</v>
      </c>
      <c r="L217" s="20">
        <v>0</v>
      </c>
      <c r="M217" s="9">
        <v>0</v>
      </c>
      <c r="N217" s="20">
        <v>0</v>
      </c>
      <c r="O217" s="9">
        <v>0</v>
      </c>
      <c r="P217" s="20">
        <v>0</v>
      </c>
      <c r="Q217" s="9">
        <v>0</v>
      </c>
    </row>
    <row r="218" spans="4:17" x14ac:dyDescent="0.25">
      <c r="D218" s="8" t="s">
        <v>663</v>
      </c>
      <c r="E218" s="20">
        <v>5</v>
      </c>
      <c r="F218" s="20">
        <v>5</v>
      </c>
      <c r="G218" s="9">
        <v>1</v>
      </c>
      <c r="H218" s="20">
        <v>5</v>
      </c>
      <c r="I218" s="9">
        <v>1</v>
      </c>
      <c r="J218" s="20">
        <v>0</v>
      </c>
      <c r="K218" s="9">
        <v>0</v>
      </c>
      <c r="L218" s="20">
        <v>0</v>
      </c>
      <c r="M218" s="9">
        <v>0</v>
      </c>
      <c r="N218" s="20">
        <v>0</v>
      </c>
      <c r="O218" s="9">
        <v>0</v>
      </c>
      <c r="P218" s="20">
        <v>0</v>
      </c>
      <c r="Q218" s="9">
        <v>0</v>
      </c>
    </row>
    <row r="219" spans="4:17" x14ac:dyDescent="0.25">
      <c r="D219" s="8" t="s">
        <v>486</v>
      </c>
      <c r="E219" s="20">
        <v>5</v>
      </c>
      <c r="F219" s="20">
        <v>4</v>
      </c>
      <c r="G219" s="9">
        <v>0.8</v>
      </c>
      <c r="H219" s="20">
        <v>3</v>
      </c>
      <c r="I219" s="9">
        <v>0.75</v>
      </c>
      <c r="J219" s="20">
        <v>0</v>
      </c>
      <c r="K219" s="9">
        <v>0</v>
      </c>
      <c r="L219" s="20">
        <v>1</v>
      </c>
      <c r="M219" s="9">
        <v>0.25</v>
      </c>
      <c r="N219" s="20">
        <v>0</v>
      </c>
      <c r="O219" s="9">
        <v>0</v>
      </c>
      <c r="P219" s="20">
        <v>0</v>
      </c>
      <c r="Q219" s="9">
        <v>0</v>
      </c>
    </row>
    <row r="220" spans="4:17" x14ac:dyDescent="0.25">
      <c r="D220" s="8" t="s">
        <v>669</v>
      </c>
      <c r="E220" s="20">
        <v>0</v>
      </c>
      <c r="F220" s="20">
        <v>0</v>
      </c>
      <c r="G220" s="9">
        <v>0</v>
      </c>
      <c r="H220" s="20">
        <v>0</v>
      </c>
      <c r="I220" s="9">
        <v>0</v>
      </c>
      <c r="J220" s="20">
        <v>0</v>
      </c>
      <c r="K220" s="9">
        <v>0</v>
      </c>
      <c r="L220" s="20">
        <v>0</v>
      </c>
      <c r="M220" s="9">
        <v>0</v>
      </c>
      <c r="N220" s="20">
        <v>0</v>
      </c>
      <c r="O220" s="9">
        <v>0</v>
      </c>
      <c r="P220" s="20">
        <v>0</v>
      </c>
      <c r="Q220" s="9">
        <v>0</v>
      </c>
    </row>
    <row r="221" spans="4:17" x14ac:dyDescent="0.25">
      <c r="D221" s="8" t="s">
        <v>498</v>
      </c>
      <c r="E221" s="20">
        <v>1</v>
      </c>
      <c r="F221" s="20">
        <v>0</v>
      </c>
      <c r="G221" s="9">
        <v>0</v>
      </c>
      <c r="H221" s="20">
        <v>0</v>
      </c>
      <c r="I221" s="9">
        <v>0</v>
      </c>
      <c r="J221" s="20">
        <v>0</v>
      </c>
      <c r="K221" s="9">
        <v>0</v>
      </c>
      <c r="L221" s="20">
        <v>0</v>
      </c>
      <c r="M221" s="9">
        <v>0</v>
      </c>
      <c r="N221" s="20">
        <v>1</v>
      </c>
      <c r="O221" s="9">
        <v>0</v>
      </c>
      <c r="P221" s="20">
        <v>0</v>
      </c>
      <c r="Q221" s="9">
        <v>0</v>
      </c>
    </row>
    <row r="222" spans="4:17" x14ac:dyDescent="0.25">
      <c r="D222" s="8" t="s">
        <v>500</v>
      </c>
      <c r="E222" s="20"/>
      <c r="F222" s="20"/>
      <c r="G222" s="9">
        <v>0</v>
      </c>
      <c r="H222" s="20"/>
      <c r="I222" s="9">
        <v>0</v>
      </c>
      <c r="J222" s="20"/>
      <c r="K222" s="9">
        <v>0</v>
      </c>
      <c r="L222" s="20"/>
      <c r="M222" s="9">
        <v>0</v>
      </c>
      <c r="N222" s="20"/>
      <c r="O222" s="9">
        <v>0</v>
      </c>
      <c r="P222" s="20"/>
      <c r="Q222" s="9">
        <v>0</v>
      </c>
    </row>
    <row r="223" spans="4:17" x14ac:dyDescent="0.25">
      <c r="D223" s="7" t="s">
        <v>489</v>
      </c>
      <c r="E223" s="20">
        <v>13</v>
      </c>
      <c r="F223" s="20">
        <v>12</v>
      </c>
      <c r="G223" s="9">
        <v>0.92307692307692313</v>
      </c>
      <c r="H223" s="20">
        <v>10</v>
      </c>
      <c r="I223" s="9">
        <v>0.83333333333333337</v>
      </c>
      <c r="J223" s="20">
        <v>0</v>
      </c>
      <c r="K223" s="9">
        <v>0</v>
      </c>
      <c r="L223" s="20">
        <v>0</v>
      </c>
      <c r="M223" s="9">
        <v>0</v>
      </c>
      <c r="N223" s="20">
        <v>0</v>
      </c>
      <c r="O223" s="9">
        <v>0</v>
      </c>
      <c r="P223" s="20">
        <v>0</v>
      </c>
      <c r="Q223" s="9">
        <v>0</v>
      </c>
    </row>
    <row r="224" spans="4:17" x14ac:dyDescent="0.25">
      <c r="D224" s="8" t="s">
        <v>658</v>
      </c>
      <c r="E224" s="20">
        <v>2</v>
      </c>
      <c r="F224" s="20">
        <v>2</v>
      </c>
      <c r="G224" s="9">
        <v>1</v>
      </c>
      <c r="H224" s="20">
        <v>2</v>
      </c>
      <c r="I224" s="9">
        <v>1</v>
      </c>
      <c r="J224" s="20">
        <v>0</v>
      </c>
      <c r="K224" s="9">
        <v>0</v>
      </c>
      <c r="L224" s="20">
        <v>0</v>
      </c>
      <c r="M224" s="9">
        <v>0</v>
      </c>
      <c r="N224" s="20">
        <v>0</v>
      </c>
      <c r="O224" s="9">
        <v>0</v>
      </c>
      <c r="P224" s="20">
        <v>0</v>
      </c>
      <c r="Q224" s="9">
        <v>0</v>
      </c>
    </row>
    <row r="225" spans="4:17" x14ac:dyDescent="0.25">
      <c r="D225" s="8" t="s">
        <v>660</v>
      </c>
      <c r="E225" s="20">
        <v>0</v>
      </c>
      <c r="F225" s="20">
        <v>0</v>
      </c>
      <c r="G225" s="9">
        <v>0</v>
      </c>
      <c r="H225" s="20">
        <v>0</v>
      </c>
      <c r="I225" s="9">
        <v>0</v>
      </c>
      <c r="J225" s="20">
        <v>0</v>
      </c>
      <c r="K225" s="9">
        <v>0</v>
      </c>
      <c r="L225" s="20">
        <v>0</v>
      </c>
      <c r="M225" s="9">
        <v>0</v>
      </c>
      <c r="N225" s="20">
        <v>0</v>
      </c>
      <c r="O225" s="9">
        <v>0</v>
      </c>
      <c r="P225" s="20">
        <v>0</v>
      </c>
      <c r="Q225" s="9">
        <v>0</v>
      </c>
    </row>
    <row r="226" spans="4:17" x14ac:dyDescent="0.25">
      <c r="D226" s="8" t="s">
        <v>661</v>
      </c>
      <c r="E226" s="20">
        <v>5</v>
      </c>
      <c r="F226" s="20">
        <v>5</v>
      </c>
      <c r="G226" s="9">
        <v>1</v>
      </c>
      <c r="H226" s="20">
        <v>3</v>
      </c>
      <c r="I226" s="9">
        <v>0.6</v>
      </c>
      <c r="J226" s="20">
        <v>0</v>
      </c>
      <c r="K226" s="9">
        <v>0</v>
      </c>
      <c r="L226" s="20">
        <v>0</v>
      </c>
      <c r="M226" s="9">
        <v>0</v>
      </c>
      <c r="N226" s="20">
        <v>0</v>
      </c>
      <c r="O226" s="9">
        <v>0</v>
      </c>
      <c r="P226" s="20">
        <v>0</v>
      </c>
      <c r="Q226" s="9">
        <v>0</v>
      </c>
    </row>
    <row r="227" spans="4:17" x14ac:dyDescent="0.25">
      <c r="D227" s="8" t="s">
        <v>662</v>
      </c>
      <c r="E227" s="20">
        <v>0</v>
      </c>
      <c r="F227" s="20">
        <v>0</v>
      </c>
      <c r="G227" s="9">
        <v>0</v>
      </c>
      <c r="H227" s="20">
        <v>0</v>
      </c>
      <c r="I227" s="9">
        <v>0</v>
      </c>
      <c r="J227" s="20">
        <v>0</v>
      </c>
      <c r="K227" s="9">
        <v>0</v>
      </c>
      <c r="L227" s="20">
        <v>0</v>
      </c>
      <c r="M227" s="9">
        <v>0</v>
      </c>
      <c r="N227" s="20">
        <v>0</v>
      </c>
      <c r="O227" s="9">
        <v>0</v>
      </c>
      <c r="P227" s="20">
        <v>0</v>
      </c>
      <c r="Q227" s="9">
        <v>0</v>
      </c>
    </row>
    <row r="228" spans="4:17" x14ac:dyDescent="0.25">
      <c r="D228" s="8" t="s">
        <v>490</v>
      </c>
      <c r="E228" s="20">
        <v>1</v>
      </c>
      <c r="F228" s="20">
        <v>1</v>
      </c>
      <c r="G228" s="9">
        <v>1</v>
      </c>
      <c r="H228" s="20">
        <v>1</v>
      </c>
      <c r="I228" s="9">
        <v>1</v>
      </c>
      <c r="J228" s="20">
        <v>0</v>
      </c>
      <c r="K228" s="9">
        <v>0</v>
      </c>
      <c r="L228" s="20">
        <v>0</v>
      </c>
      <c r="M228" s="9">
        <v>0</v>
      </c>
      <c r="N228" s="20">
        <v>0</v>
      </c>
      <c r="O228" s="9">
        <v>0</v>
      </c>
      <c r="P228" s="20">
        <v>0</v>
      </c>
      <c r="Q228" s="9">
        <v>0</v>
      </c>
    </row>
    <row r="229" spans="4:17" x14ac:dyDescent="0.25">
      <c r="D229" s="8" t="s">
        <v>666</v>
      </c>
      <c r="E229" s="20">
        <v>4</v>
      </c>
      <c r="F229" s="20">
        <v>4</v>
      </c>
      <c r="G229" s="9">
        <v>1</v>
      </c>
      <c r="H229" s="20">
        <v>4</v>
      </c>
      <c r="I229" s="9">
        <v>1</v>
      </c>
      <c r="J229" s="20">
        <v>0</v>
      </c>
      <c r="K229" s="9">
        <v>0</v>
      </c>
      <c r="L229" s="20">
        <v>0</v>
      </c>
      <c r="M229" s="9">
        <v>0</v>
      </c>
      <c r="N229" s="20">
        <v>0</v>
      </c>
      <c r="O229" s="9">
        <v>0</v>
      </c>
      <c r="P229" s="20">
        <v>0</v>
      </c>
      <c r="Q229" s="9">
        <v>0</v>
      </c>
    </row>
    <row r="230" spans="4:17" x14ac:dyDescent="0.25">
      <c r="D230" s="8" t="s">
        <v>674</v>
      </c>
      <c r="E230" s="20">
        <v>1</v>
      </c>
      <c r="F230" s="20">
        <v>0</v>
      </c>
      <c r="G230" s="9">
        <v>0</v>
      </c>
      <c r="H230" s="20">
        <v>0</v>
      </c>
      <c r="I230" s="9">
        <v>0</v>
      </c>
      <c r="J230" s="20">
        <v>0</v>
      </c>
      <c r="K230" s="9">
        <v>0</v>
      </c>
      <c r="L230" s="20">
        <v>0</v>
      </c>
      <c r="M230" s="9">
        <v>0</v>
      </c>
      <c r="N230" s="20">
        <v>0</v>
      </c>
      <c r="O230" s="9">
        <v>0</v>
      </c>
      <c r="P230" s="20">
        <v>0</v>
      </c>
      <c r="Q230" s="9">
        <v>0</v>
      </c>
    </row>
    <row r="231" spans="4:17" x14ac:dyDescent="0.25">
      <c r="D231" s="7" t="s">
        <v>491</v>
      </c>
      <c r="E231" s="20">
        <v>14</v>
      </c>
      <c r="F231" s="20">
        <v>13</v>
      </c>
      <c r="G231" s="9">
        <v>0.9285714285714286</v>
      </c>
      <c r="H231" s="20">
        <v>11</v>
      </c>
      <c r="I231" s="9">
        <v>0.84615384615384615</v>
      </c>
      <c r="J231" s="20">
        <v>0</v>
      </c>
      <c r="K231" s="9">
        <v>0</v>
      </c>
      <c r="L231" s="20">
        <v>0</v>
      </c>
      <c r="M231" s="9">
        <v>0</v>
      </c>
      <c r="N231" s="20">
        <v>0</v>
      </c>
      <c r="O231" s="9">
        <v>0</v>
      </c>
      <c r="P231" s="20">
        <v>0</v>
      </c>
      <c r="Q231" s="9">
        <v>0</v>
      </c>
    </row>
    <row r="232" spans="4:17" x14ac:dyDescent="0.25">
      <c r="D232" s="8" t="s">
        <v>493</v>
      </c>
      <c r="E232" s="20">
        <v>7</v>
      </c>
      <c r="F232" s="20">
        <v>6</v>
      </c>
      <c r="G232" s="9">
        <v>0.8571428571428571</v>
      </c>
      <c r="H232" s="20">
        <v>6</v>
      </c>
      <c r="I232" s="9">
        <v>1</v>
      </c>
      <c r="J232" s="20">
        <v>0</v>
      </c>
      <c r="K232" s="9">
        <v>0</v>
      </c>
      <c r="L232" s="20">
        <v>0</v>
      </c>
      <c r="M232" s="9">
        <v>0</v>
      </c>
      <c r="N232" s="20">
        <v>0</v>
      </c>
      <c r="O232" s="9">
        <v>0</v>
      </c>
      <c r="P232" s="20">
        <v>0</v>
      </c>
      <c r="Q232" s="9">
        <v>0</v>
      </c>
    </row>
    <row r="233" spans="4:17" x14ac:dyDescent="0.25">
      <c r="D233" s="8" t="s">
        <v>494</v>
      </c>
      <c r="E233" s="20">
        <v>0</v>
      </c>
      <c r="F233" s="20">
        <v>0</v>
      </c>
      <c r="G233" s="9">
        <v>0</v>
      </c>
      <c r="H233" s="20">
        <v>0</v>
      </c>
      <c r="I233" s="9">
        <v>0</v>
      </c>
      <c r="J233" s="20">
        <v>0</v>
      </c>
      <c r="K233" s="9">
        <v>0</v>
      </c>
      <c r="L233" s="20">
        <v>0</v>
      </c>
      <c r="M233" s="9">
        <v>0</v>
      </c>
      <c r="N233" s="20">
        <v>0</v>
      </c>
      <c r="O233" s="9">
        <v>0</v>
      </c>
      <c r="P233" s="20">
        <v>0</v>
      </c>
      <c r="Q233" s="9">
        <v>0</v>
      </c>
    </row>
    <row r="234" spans="4:17" x14ac:dyDescent="0.25">
      <c r="D234" s="8" t="s">
        <v>499</v>
      </c>
      <c r="E234" s="20">
        <v>1</v>
      </c>
      <c r="F234" s="20">
        <v>1</v>
      </c>
      <c r="G234" s="9">
        <v>1</v>
      </c>
      <c r="H234" s="20">
        <v>1</v>
      </c>
      <c r="I234" s="9">
        <v>1</v>
      </c>
      <c r="J234" s="20">
        <v>0</v>
      </c>
      <c r="K234" s="9">
        <v>0</v>
      </c>
      <c r="L234" s="20">
        <v>0</v>
      </c>
      <c r="M234" s="9">
        <v>0</v>
      </c>
      <c r="N234" s="20">
        <v>0</v>
      </c>
      <c r="O234" s="9">
        <v>0</v>
      </c>
      <c r="P234" s="20">
        <v>0</v>
      </c>
      <c r="Q234" s="9">
        <v>0</v>
      </c>
    </row>
    <row r="235" spans="4:17" x14ac:dyDescent="0.25">
      <c r="D235" s="8" t="s">
        <v>492</v>
      </c>
      <c r="E235" s="20">
        <v>2</v>
      </c>
      <c r="F235" s="20">
        <v>2</v>
      </c>
      <c r="G235" s="9">
        <v>1</v>
      </c>
      <c r="H235" s="20">
        <v>1</v>
      </c>
      <c r="I235" s="9">
        <v>0.5</v>
      </c>
      <c r="J235" s="20"/>
      <c r="K235" s="9">
        <v>0</v>
      </c>
      <c r="L235" s="20"/>
      <c r="M235" s="9">
        <v>0</v>
      </c>
      <c r="N235" s="20"/>
      <c r="O235" s="9">
        <v>0</v>
      </c>
      <c r="P235" s="20"/>
      <c r="Q235" s="9">
        <v>0</v>
      </c>
    </row>
    <row r="236" spans="4:17" x14ac:dyDescent="0.25">
      <c r="D236" s="8" t="s">
        <v>495</v>
      </c>
      <c r="E236" s="20">
        <v>4</v>
      </c>
      <c r="F236" s="20">
        <v>4</v>
      </c>
      <c r="G236" s="9">
        <v>1</v>
      </c>
      <c r="H236" s="20">
        <v>3</v>
      </c>
      <c r="I236" s="9">
        <v>0.75</v>
      </c>
      <c r="J236" s="20"/>
      <c r="K236" s="9">
        <v>0</v>
      </c>
      <c r="L236" s="20"/>
      <c r="M236" s="9">
        <v>0</v>
      </c>
      <c r="N236" s="20"/>
      <c r="O236" s="9">
        <v>0</v>
      </c>
      <c r="P236" s="20"/>
      <c r="Q236" s="9">
        <v>0</v>
      </c>
    </row>
    <row r="237" spans="4:17" x14ac:dyDescent="0.25">
      <c r="D237" s="7" t="s">
        <v>483</v>
      </c>
      <c r="E237" s="20">
        <v>9</v>
      </c>
      <c r="F237" s="20">
        <v>8</v>
      </c>
      <c r="G237" s="9">
        <v>0.88888888888888884</v>
      </c>
      <c r="H237" s="20">
        <v>7</v>
      </c>
      <c r="I237" s="9">
        <v>0.875</v>
      </c>
      <c r="J237" s="20">
        <v>0</v>
      </c>
      <c r="K237" s="9">
        <v>0</v>
      </c>
      <c r="L237" s="20">
        <v>1</v>
      </c>
      <c r="M237" s="9">
        <v>0.125</v>
      </c>
      <c r="N237" s="20">
        <v>0</v>
      </c>
      <c r="O237" s="9">
        <v>0</v>
      </c>
      <c r="P237" s="20">
        <v>0</v>
      </c>
      <c r="Q237" s="9">
        <v>0</v>
      </c>
    </row>
    <row r="238" spans="4:17" x14ac:dyDescent="0.25">
      <c r="D238" s="8" t="s">
        <v>484</v>
      </c>
      <c r="E238" s="20">
        <v>6</v>
      </c>
      <c r="F238" s="20">
        <v>5</v>
      </c>
      <c r="G238" s="9">
        <v>0.83333333333333337</v>
      </c>
      <c r="H238" s="20">
        <v>4</v>
      </c>
      <c r="I238" s="9">
        <v>0.8</v>
      </c>
      <c r="J238" s="20">
        <v>0</v>
      </c>
      <c r="K238" s="9">
        <v>0</v>
      </c>
      <c r="L238" s="20">
        <v>1</v>
      </c>
      <c r="M238" s="9">
        <v>0.2</v>
      </c>
      <c r="N238" s="20">
        <v>0</v>
      </c>
      <c r="O238" s="9">
        <v>0</v>
      </c>
      <c r="P238" s="20">
        <v>0</v>
      </c>
      <c r="Q238" s="9">
        <v>0</v>
      </c>
    </row>
    <row r="239" spans="4:17" x14ac:dyDescent="0.25">
      <c r="D239" s="8" t="s">
        <v>488</v>
      </c>
      <c r="E239" s="20">
        <v>1</v>
      </c>
      <c r="F239" s="20">
        <v>1</v>
      </c>
      <c r="G239" s="9">
        <v>1</v>
      </c>
      <c r="H239" s="20">
        <v>1</v>
      </c>
      <c r="I239" s="9">
        <v>1</v>
      </c>
      <c r="J239" s="20">
        <v>0</v>
      </c>
      <c r="K239" s="9">
        <v>0</v>
      </c>
      <c r="L239" s="20">
        <v>0</v>
      </c>
      <c r="M239" s="9">
        <v>0</v>
      </c>
      <c r="N239" s="20">
        <v>0</v>
      </c>
      <c r="O239" s="9">
        <v>0</v>
      </c>
      <c r="P239" s="20">
        <v>0</v>
      </c>
      <c r="Q239" s="9">
        <v>0</v>
      </c>
    </row>
    <row r="240" spans="4:17" x14ac:dyDescent="0.25">
      <c r="D240" s="8" t="s">
        <v>667</v>
      </c>
      <c r="E240" s="20">
        <v>2</v>
      </c>
      <c r="F240" s="20">
        <v>2</v>
      </c>
      <c r="G240" s="9">
        <v>1</v>
      </c>
      <c r="H240" s="20">
        <v>2</v>
      </c>
      <c r="I240" s="9">
        <v>1</v>
      </c>
      <c r="J240" s="20">
        <v>0</v>
      </c>
      <c r="K240" s="9">
        <v>0</v>
      </c>
      <c r="L240" s="20">
        <v>0</v>
      </c>
      <c r="M240" s="9">
        <v>0</v>
      </c>
      <c r="N240" s="20">
        <v>0</v>
      </c>
      <c r="O240" s="9">
        <v>0</v>
      </c>
      <c r="P240" s="20">
        <v>0</v>
      </c>
      <c r="Q240" s="9">
        <v>0</v>
      </c>
    </row>
    <row r="241" spans="4:17" x14ac:dyDescent="0.25">
      <c r="D241" s="7" t="s">
        <v>478</v>
      </c>
      <c r="E241" s="20">
        <v>15</v>
      </c>
      <c r="F241" s="20">
        <v>12</v>
      </c>
      <c r="G241" s="9">
        <v>0.8</v>
      </c>
      <c r="H241" s="20">
        <v>11</v>
      </c>
      <c r="I241" s="9">
        <v>0.91666666666666663</v>
      </c>
      <c r="J241" s="20">
        <v>0</v>
      </c>
      <c r="K241" s="9">
        <v>0</v>
      </c>
      <c r="L241" s="20">
        <v>0</v>
      </c>
      <c r="M241" s="9">
        <v>0</v>
      </c>
      <c r="N241" s="20">
        <v>1</v>
      </c>
      <c r="O241" s="9">
        <v>8.3333333333333329E-2</v>
      </c>
      <c r="P241" s="20">
        <v>0</v>
      </c>
      <c r="Q241" s="9">
        <v>0</v>
      </c>
    </row>
    <row r="242" spans="4:17" x14ac:dyDescent="0.25">
      <c r="D242" s="8" t="s">
        <v>655</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479</v>
      </c>
      <c r="E243" s="20">
        <v>1</v>
      </c>
      <c r="F243" s="20">
        <v>1</v>
      </c>
      <c r="G243" s="9">
        <v>1</v>
      </c>
      <c r="H243" s="20">
        <v>0</v>
      </c>
      <c r="I243" s="9">
        <v>0</v>
      </c>
      <c r="J243" s="20">
        <v>0</v>
      </c>
      <c r="K243" s="9">
        <v>0</v>
      </c>
      <c r="L243" s="20">
        <v>0</v>
      </c>
      <c r="M243" s="9">
        <v>0</v>
      </c>
      <c r="N243" s="20">
        <v>0</v>
      </c>
      <c r="O243" s="9">
        <v>0</v>
      </c>
      <c r="P243" s="20">
        <v>0</v>
      </c>
      <c r="Q243" s="9">
        <v>0</v>
      </c>
    </row>
    <row r="244" spans="4:17" x14ac:dyDescent="0.25">
      <c r="D244" s="8" t="s">
        <v>480</v>
      </c>
      <c r="E244" s="20">
        <v>1</v>
      </c>
      <c r="F244" s="20">
        <v>1</v>
      </c>
      <c r="G244" s="9">
        <v>1</v>
      </c>
      <c r="H244" s="20">
        <v>1</v>
      </c>
      <c r="I244" s="9">
        <v>1</v>
      </c>
      <c r="J244" s="20">
        <v>0</v>
      </c>
      <c r="K244" s="9">
        <v>0</v>
      </c>
      <c r="L244" s="20">
        <v>0</v>
      </c>
      <c r="M244" s="9">
        <v>0</v>
      </c>
      <c r="N244" s="20">
        <v>0</v>
      </c>
      <c r="O244" s="9">
        <v>0</v>
      </c>
      <c r="P244" s="20">
        <v>0</v>
      </c>
      <c r="Q244" s="9">
        <v>0</v>
      </c>
    </row>
    <row r="245" spans="4:17" x14ac:dyDescent="0.25">
      <c r="D245" s="8" t="s">
        <v>664</v>
      </c>
      <c r="E245" s="20">
        <v>4</v>
      </c>
      <c r="F245" s="20">
        <v>3</v>
      </c>
      <c r="G245" s="9">
        <v>0.75</v>
      </c>
      <c r="H245" s="20">
        <v>3</v>
      </c>
      <c r="I245" s="9">
        <v>1</v>
      </c>
      <c r="J245" s="20">
        <v>0</v>
      </c>
      <c r="K245" s="9">
        <v>0</v>
      </c>
      <c r="L245" s="20">
        <v>0</v>
      </c>
      <c r="M245" s="9">
        <v>0</v>
      </c>
      <c r="N245" s="20">
        <v>1</v>
      </c>
      <c r="O245" s="9">
        <v>0.33333333333333331</v>
      </c>
      <c r="P245" s="20">
        <v>0</v>
      </c>
      <c r="Q245" s="9">
        <v>0</v>
      </c>
    </row>
    <row r="246" spans="4:17" x14ac:dyDescent="0.25">
      <c r="D246" s="8" t="s">
        <v>665</v>
      </c>
      <c r="E246" s="20">
        <v>2</v>
      </c>
      <c r="F246" s="20">
        <v>1</v>
      </c>
      <c r="G246" s="9">
        <v>0.5</v>
      </c>
      <c r="H246" s="20">
        <v>1</v>
      </c>
      <c r="I246" s="9">
        <v>1</v>
      </c>
      <c r="J246" s="20">
        <v>0</v>
      </c>
      <c r="K246" s="9">
        <v>0</v>
      </c>
      <c r="L246" s="20">
        <v>0</v>
      </c>
      <c r="M246" s="9">
        <v>0</v>
      </c>
      <c r="N246" s="20">
        <v>0</v>
      </c>
      <c r="O246" s="9">
        <v>0</v>
      </c>
      <c r="P246" s="20">
        <v>0</v>
      </c>
      <c r="Q246" s="9">
        <v>0</v>
      </c>
    </row>
    <row r="247" spans="4:17" x14ac:dyDescent="0.25">
      <c r="D247" s="8" t="s">
        <v>487</v>
      </c>
      <c r="E247" s="20">
        <v>4</v>
      </c>
      <c r="F247" s="20">
        <v>3</v>
      </c>
      <c r="G247" s="9">
        <v>0.75</v>
      </c>
      <c r="H247" s="20">
        <v>3</v>
      </c>
      <c r="I247" s="9">
        <v>1</v>
      </c>
      <c r="J247" s="20"/>
      <c r="K247" s="9">
        <v>0</v>
      </c>
      <c r="L247" s="20"/>
      <c r="M247" s="9">
        <v>0</v>
      </c>
      <c r="N247" s="20"/>
      <c r="O247" s="9">
        <v>0</v>
      </c>
      <c r="P247" s="20"/>
      <c r="Q247" s="9">
        <v>0</v>
      </c>
    </row>
    <row r="248" spans="4:17" x14ac:dyDescent="0.25">
      <c r="D248" s="8" t="s">
        <v>496</v>
      </c>
      <c r="E248" s="20">
        <v>1</v>
      </c>
      <c r="F248" s="20">
        <v>1</v>
      </c>
      <c r="G248" s="9">
        <v>1</v>
      </c>
      <c r="H248" s="20">
        <v>1</v>
      </c>
      <c r="I248" s="9">
        <v>1</v>
      </c>
      <c r="J248" s="20">
        <v>0</v>
      </c>
      <c r="K248" s="9">
        <v>0</v>
      </c>
      <c r="L248" s="20">
        <v>0</v>
      </c>
      <c r="M248" s="9">
        <v>0</v>
      </c>
      <c r="N248" s="20">
        <v>0</v>
      </c>
      <c r="O248" s="9">
        <v>0</v>
      </c>
      <c r="P248" s="20">
        <v>0</v>
      </c>
      <c r="Q248" s="9">
        <v>0</v>
      </c>
    </row>
    <row r="249" spans="4:17" x14ac:dyDescent="0.25">
      <c r="D249" s="8" t="s">
        <v>673</v>
      </c>
      <c r="E249" s="20">
        <v>2</v>
      </c>
      <c r="F249" s="20">
        <v>2</v>
      </c>
      <c r="G249" s="9">
        <v>1</v>
      </c>
      <c r="H249" s="20">
        <v>2</v>
      </c>
      <c r="I249" s="9">
        <v>1</v>
      </c>
      <c r="J249" s="20">
        <v>0</v>
      </c>
      <c r="K249" s="9">
        <v>0</v>
      </c>
      <c r="L249" s="20">
        <v>0</v>
      </c>
      <c r="M249" s="9">
        <v>0</v>
      </c>
      <c r="N249" s="20">
        <v>0</v>
      </c>
      <c r="O249" s="9">
        <v>0</v>
      </c>
      <c r="P249" s="20">
        <v>0</v>
      </c>
      <c r="Q249" s="9">
        <v>0</v>
      </c>
    </row>
    <row r="250" spans="4:17" x14ac:dyDescent="0.25">
      <c r="D250" s="7" t="s">
        <v>476</v>
      </c>
      <c r="E250" s="20">
        <v>34</v>
      </c>
      <c r="F250" s="20">
        <v>34</v>
      </c>
      <c r="G250" s="9">
        <v>1</v>
      </c>
      <c r="H250" s="20">
        <v>31</v>
      </c>
      <c r="I250" s="9">
        <v>0.91176470588235292</v>
      </c>
      <c r="J250" s="20">
        <v>0</v>
      </c>
      <c r="K250" s="9">
        <v>0</v>
      </c>
      <c r="L250" s="20">
        <v>0</v>
      </c>
      <c r="M250" s="9">
        <v>0</v>
      </c>
      <c r="N250" s="20">
        <v>0</v>
      </c>
      <c r="O250" s="9">
        <v>0</v>
      </c>
      <c r="P250" s="20">
        <v>0</v>
      </c>
      <c r="Q250" s="9">
        <v>0</v>
      </c>
    </row>
    <row r="251" spans="4:17" x14ac:dyDescent="0.25">
      <c r="D251" s="8" t="s">
        <v>653</v>
      </c>
      <c r="E251" s="20">
        <v>3</v>
      </c>
      <c r="F251" s="20">
        <v>3</v>
      </c>
      <c r="G251" s="9">
        <v>1</v>
      </c>
      <c r="H251" s="20">
        <v>3</v>
      </c>
      <c r="I251" s="9">
        <v>1</v>
      </c>
      <c r="J251" s="20">
        <v>0</v>
      </c>
      <c r="K251" s="9">
        <v>0</v>
      </c>
      <c r="L251" s="20">
        <v>0</v>
      </c>
      <c r="M251" s="9">
        <v>0</v>
      </c>
      <c r="N251" s="20">
        <v>0</v>
      </c>
      <c r="O251" s="9">
        <v>0</v>
      </c>
      <c r="P251" s="20">
        <v>0</v>
      </c>
      <c r="Q251" s="9">
        <v>0</v>
      </c>
    </row>
    <row r="252" spans="4:17" x14ac:dyDescent="0.25">
      <c r="D252" s="8" t="s">
        <v>656</v>
      </c>
      <c r="E252" s="20">
        <v>4</v>
      </c>
      <c r="F252" s="20">
        <v>4</v>
      </c>
      <c r="G252" s="9">
        <v>1</v>
      </c>
      <c r="H252" s="20">
        <v>4</v>
      </c>
      <c r="I252" s="9">
        <v>1</v>
      </c>
      <c r="J252" s="20">
        <v>0</v>
      </c>
      <c r="K252" s="9">
        <v>0</v>
      </c>
      <c r="L252" s="20">
        <v>0</v>
      </c>
      <c r="M252" s="9">
        <v>0</v>
      </c>
      <c r="N252" s="20">
        <v>0</v>
      </c>
      <c r="O252" s="9">
        <v>0</v>
      </c>
      <c r="P252" s="20">
        <v>0</v>
      </c>
      <c r="Q252" s="9">
        <v>0</v>
      </c>
    </row>
    <row r="253" spans="4:17" x14ac:dyDescent="0.25">
      <c r="D253" s="8" t="s">
        <v>659</v>
      </c>
      <c r="E253" s="20">
        <v>2</v>
      </c>
      <c r="F253" s="20">
        <v>2</v>
      </c>
      <c r="G253" s="9">
        <v>1</v>
      </c>
      <c r="H253" s="20">
        <v>2</v>
      </c>
      <c r="I253" s="9">
        <v>1</v>
      </c>
      <c r="J253" s="20">
        <v>0</v>
      </c>
      <c r="K253" s="9">
        <v>0</v>
      </c>
      <c r="L253" s="20">
        <v>0</v>
      </c>
      <c r="M253" s="9">
        <v>0</v>
      </c>
      <c r="N253" s="20">
        <v>0</v>
      </c>
      <c r="O253" s="9">
        <v>0</v>
      </c>
      <c r="P253" s="20">
        <v>0</v>
      </c>
      <c r="Q253" s="9">
        <v>0</v>
      </c>
    </row>
    <row r="254" spans="4:17" x14ac:dyDescent="0.25">
      <c r="D254" s="8" t="s">
        <v>485</v>
      </c>
      <c r="E254" s="20">
        <v>2</v>
      </c>
      <c r="F254" s="20">
        <v>2</v>
      </c>
      <c r="G254" s="9">
        <v>1</v>
      </c>
      <c r="H254" s="20">
        <v>2</v>
      </c>
      <c r="I254" s="9">
        <v>1</v>
      </c>
      <c r="J254" s="20">
        <v>0</v>
      </c>
      <c r="K254" s="9">
        <v>0</v>
      </c>
      <c r="L254" s="20">
        <v>0</v>
      </c>
      <c r="M254" s="9">
        <v>0</v>
      </c>
      <c r="N254" s="20">
        <v>0</v>
      </c>
      <c r="O254" s="9">
        <v>0</v>
      </c>
      <c r="P254" s="20">
        <v>0</v>
      </c>
      <c r="Q254" s="9">
        <v>0</v>
      </c>
    </row>
    <row r="255" spans="4:17" x14ac:dyDescent="0.25">
      <c r="D255" s="8" t="s">
        <v>668</v>
      </c>
      <c r="E255" s="20">
        <v>1</v>
      </c>
      <c r="F255" s="20">
        <v>1</v>
      </c>
      <c r="G255" s="9">
        <v>1</v>
      </c>
      <c r="H255" s="20">
        <v>1</v>
      </c>
      <c r="I255" s="9">
        <v>1</v>
      </c>
      <c r="J255" s="20">
        <v>0</v>
      </c>
      <c r="K255" s="9">
        <v>0</v>
      </c>
      <c r="L255" s="20">
        <v>0</v>
      </c>
      <c r="M255" s="9">
        <v>0</v>
      </c>
      <c r="N255" s="20">
        <v>0</v>
      </c>
      <c r="O255" s="9">
        <v>0</v>
      </c>
      <c r="P255" s="20">
        <v>0</v>
      </c>
      <c r="Q255" s="9">
        <v>0</v>
      </c>
    </row>
    <row r="256" spans="4:17" x14ac:dyDescent="0.25">
      <c r="D256" s="8" t="s">
        <v>670</v>
      </c>
      <c r="E256" s="20">
        <v>7</v>
      </c>
      <c r="F256" s="20">
        <v>7</v>
      </c>
      <c r="G256" s="9">
        <v>1</v>
      </c>
      <c r="H256" s="20">
        <v>6</v>
      </c>
      <c r="I256" s="9">
        <v>0.8571428571428571</v>
      </c>
      <c r="J256" s="20">
        <v>0</v>
      </c>
      <c r="K256" s="9">
        <v>0</v>
      </c>
      <c r="L256" s="20">
        <v>0</v>
      </c>
      <c r="M256" s="9">
        <v>0</v>
      </c>
      <c r="N256" s="20">
        <v>0</v>
      </c>
      <c r="O256" s="9">
        <v>0</v>
      </c>
      <c r="P256" s="20">
        <v>0</v>
      </c>
      <c r="Q256" s="9">
        <v>0</v>
      </c>
    </row>
    <row r="257" spans="4:17" x14ac:dyDescent="0.25">
      <c r="D257" s="8" t="s">
        <v>671</v>
      </c>
      <c r="E257" s="20">
        <v>4</v>
      </c>
      <c r="F257" s="20">
        <v>4</v>
      </c>
      <c r="G257" s="9">
        <v>1</v>
      </c>
      <c r="H257" s="20">
        <v>4</v>
      </c>
      <c r="I257" s="9">
        <v>1</v>
      </c>
      <c r="J257" s="20">
        <v>0</v>
      </c>
      <c r="K257" s="9">
        <v>0</v>
      </c>
      <c r="L257" s="20">
        <v>0</v>
      </c>
      <c r="M257" s="9">
        <v>0</v>
      </c>
      <c r="N257" s="20">
        <v>0</v>
      </c>
      <c r="O257" s="9">
        <v>0</v>
      </c>
      <c r="P257" s="20">
        <v>0</v>
      </c>
      <c r="Q257" s="9">
        <v>0</v>
      </c>
    </row>
    <row r="258" spans="4:17" x14ac:dyDescent="0.25">
      <c r="D258" s="8" t="s">
        <v>497</v>
      </c>
      <c r="E258" s="20">
        <v>4</v>
      </c>
      <c r="F258" s="20">
        <v>4</v>
      </c>
      <c r="G258" s="9">
        <v>1</v>
      </c>
      <c r="H258" s="20">
        <v>3</v>
      </c>
      <c r="I258" s="9">
        <v>0.75</v>
      </c>
      <c r="J258" s="20">
        <v>0</v>
      </c>
      <c r="K258" s="9">
        <v>0</v>
      </c>
      <c r="L258" s="20">
        <v>0</v>
      </c>
      <c r="M258" s="9">
        <v>0</v>
      </c>
      <c r="N258" s="20">
        <v>0</v>
      </c>
      <c r="O258" s="9">
        <v>0</v>
      </c>
      <c r="P258" s="20">
        <v>0</v>
      </c>
      <c r="Q258" s="9">
        <v>0</v>
      </c>
    </row>
    <row r="259" spans="4:17" x14ac:dyDescent="0.25">
      <c r="D259" s="8" t="s">
        <v>672</v>
      </c>
      <c r="E259" s="20">
        <v>2</v>
      </c>
      <c r="F259" s="20">
        <v>2</v>
      </c>
      <c r="G259" s="9">
        <v>1</v>
      </c>
      <c r="H259" s="20">
        <v>1</v>
      </c>
      <c r="I259" s="9">
        <v>0.5</v>
      </c>
      <c r="J259" s="20">
        <v>0</v>
      </c>
      <c r="K259" s="9">
        <v>0</v>
      </c>
      <c r="L259" s="20">
        <v>0</v>
      </c>
      <c r="M259" s="9">
        <v>0</v>
      </c>
      <c r="N259" s="20">
        <v>0</v>
      </c>
      <c r="O259" s="9">
        <v>0</v>
      </c>
      <c r="P259" s="20">
        <v>0</v>
      </c>
      <c r="Q259" s="9">
        <v>0</v>
      </c>
    </row>
    <row r="260" spans="4:17" x14ac:dyDescent="0.25">
      <c r="D260" s="8" t="s">
        <v>675</v>
      </c>
      <c r="E260" s="20">
        <v>4</v>
      </c>
      <c r="F260" s="20">
        <v>4</v>
      </c>
      <c r="G260" s="9">
        <v>1</v>
      </c>
      <c r="H260" s="20">
        <v>4</v>
      </c>
      <c r="I260" s="9">
        <v>1</v>
      </c>
      <c r="J260" s="20">
        <v>0</v>
      </c>
      <c r="K260" s="9">
        <v>0</v>
      </c>
      <c r="L260" s="20">
        <v>0</v>
      </c>
      <c r="M260" s="9">
        <v>0</v>
      </c>
      <c r="N260" s="20">
        <v>0</v>
      </c>
      <c r="O260" s="9">
        <v>0</v>
      </c>
      <c r="P260" s="20">
        <v>0</v>
      </c>
      <c r="Q260" s="9">
        <v>0</v>
      </c>
    </row>
    <row r="261" spans="4:17" x14ac:dyDescent="0.25">
      <c r="D261" s="8" t="s">
        <v>477</v>
      </c>
      <c r="E261" s="20">
        <v>1</v>
      </c>
      <c r="F261" s="20">
        <v>1</v>
      </c>
      <c r="G261" s="9">
        <v>1</v>
      </c>
      <c r="H261" s="20">
        <v>1</v>
      </c>
      <c r="I261" s="9">
        <v>1</v>
      </c>
      <c r="J261" s="20"/>
      <c r="K261" s="9">
        <v>0</v>
      </c>
      <c r="L261" s="20"/>
      <c r="M261" s="9">
        <v>0</v>
      </c>
      <c r="N261" s="20"/>
      <c r="O261" s="9">
        <v>0</v>
      </c>
      <c r="P261" s="20"/>
      <c r="Q261" s="9">
        <v>0</v>
      </c>
    </row>
    <row r="262" spans="4:17" x14ac:dyDescent="0.25">
      <c r="D262" s="6" t="s">
        <v>676</v>
      </c>
      <c r="E262" s="20">
        <v>128</v>
      </c>
      <c r="F262" s="20">
        <v>109</v>
      </c>
      <c r="G262" s="9">
        <v>0.8515625</v>
      </c>
      <c r="H262" s="20">
        <v>94</v>
      </c>
      <c r="I262" s="9">
        <v>0.86238532110091748</v>
      </c>
      <c r="J262" s="20">
        <v>0</v>
      </c>
      <c r="K262" s="9">
        <v>0</v>
      </c>
      <c r="L262" s="20">
        <v>8</v>
      </c>
      <c r="M262" s="9">
        <v>7.3394495412844041E-2</v>
      </c>
      <c r="N262" s="20">
        <v>4</v>
      </c>
      <c r="O262" s="9">
        <v>3.669724770642202E-2</v>
      </c>
      <c r="P262" s="20">
        <v>0</v>
      </c>
      <c r="Q262" s="9">
        <v>0</v>
      </c>
    </row>
    <row r="263" spans="4:17" x14ac:dyDescent="0.25">
      <c r="D263" s="7" t="s">
        <v>693</v>
      </c>
      <c r="E263" s="20">
        <v>17</v>
      </c>
      <c r="F263" s="20">
        <v>14</v>
      </c>
      <c r="G263" s="9">
        <v>0.82352941176470584</v>
      </c>
      <c r="H263" s="20">
        <v>12</v>
      </c>
      <c r="I263" s="9">
        <v>0.8571428571428571</v>
      </c>
      <c r="J263" s="20">
        <v>0</v>
      </c>
      <c r="K263" s="9">
        <v>0</v>
      </c>
      <c r="L263" s="20">
        <v>0</v>
      </c>
      <c r="M263" s="9">
        <v>0</v>
      </c>
      <c r="N263" s="20">
        <v>1</v>
      </c>
      <c r="O263" s="9">
        <v>7.1428571428571425E-2</v>
      </c>
      <c r="P263" s="20">
        <v>0</v>
      </c>
      <c r="Q263" s="9">
        <v>0</v>
      </c>
    </row>
    <row r="264" spans="4:17" x14ac:dyDescent="0.25">
      <c r="D264" s="8" t="s">
        <v>694</v>
      </c>
      <c r="E264" s="20">
        <v>2</v>
      </c>
      <c r="F264" s="20">
        <v>2</v>
      </c>
      <c r="G264" s="9">
        <v>1</v>
      </c>
      <c r="H264" s="20">
        <v>2</v>
      </c>
      <c r="I264" s="9">
        <v>1</v>
      </c>
      <c r="J264" s="20">
        <v>0</v>
      </c>
      <c r="K264" s="9">
        <v>0</v>
      </c>
      <c r="L264" s="20">
        <v>0</v>
      </c>
      <c r="M264" s="9">
        <v>0</v>
      </c>
      <c r="N264" s="20">
        <v>0</v>
      </c>
      <c r="O264" s="9">
        <v>0</v>
      </c>
      <c r="P264" s="20">
        <v>0</v>
      </c>
      <c r="Q264" s="9">
        <v>0</v>
      </c>
    </row>
    <row r="265" spans="4:17" x14ac:dyDescent="0.25">
      <c r="D265" s="8" t="s">
        <v>696</v>
      </c>
      <c r="E265" s="20">
        <v>0</v>
      </c>
      <c r="F265" s="20">
        <v>0</v>
      </c>
      <c r="G265" s="9">
        <v>0</v>
      </c>
      <c r="H265" s="20">
        <v>0</v>
      </c>
      <c r="I265" s="9">
        <v>0</v>
      </c>
      <c r="J265" s="20">
        <v>0</v>
      </c>
      <c r="K265" s="9">
        <v>0</v>
      </c>
      <c r="L265" s="20">
        <v>0</v>
      </c>
      <c r="M265" s="9">
        <v>0</v>
      </c>
      <c r="N265" s="20">
        <v>0</v>
      </c>
      <c r="O265" s="9">
        <v>0</v>
      </c>
      <c r="P265" s="20">
        <v>0</v>
      </c>
      <c r="Q265" s="9">
        <v>0</v>
      </c>
    </row>
    <row r="266" spans="4:17" x14ac:dyDescent="0.25">
      <c r="D266" s="8" t="s">
        <v>704</v>
      </c>
      <c r="E266" s="20">
        <v>2</v>
      </c>
      <c r="F266" s="20">
        <v>0</v>
      </c>
      <c r="G266" s="9">
        <v>0</v>
      </c>
      <c r="H266" s="20">
        <v>0</v>
      </c>
      <c r="I266" s="9">
        <v>0</v>
      </c>
      <c r="J266" s="20">
        <v>0</v>
      </c>
      <c r="K266" s="9">
        <v>0</v>
      </c>
      <c r="L266" s="20">
        <v>0</v>
      </c>
      <c r="M266" s="9">
        <v>0</v>
      </c>
      <c r="N266" s="20">
        <v>0</v>
      </c>
      <c r="O266" s="9">
        <v>0</v>
      </c>
      <c r="P266" s="20">
        <v>0</v>
      </c>
      <c r="Q266" s="9">
        <v>0</v>
      </c>
    </row>
    <row r="267" spans="4:17" x14ac:dyDescent="0.25">
      <c r="D267" s="8" t="s">
        <v>709</v>
      </c>
      <c r="E267" s="20">
        <v>12</v>
      </c>
      <c r="F267" s="20">
        <v>11</v>
      </c>
      <c r="G267" s="9">
        <v>0.91666666666666663</v>
      </c>
      <c r="H267" s="20">
        <v>10</v>
      </c>
      <c r="I267" s="9">
        <v>0.90909090909090906</v>
      </c>
      <c r="J267" s="20">
        <v>0</v>
      </c>
      <c r="K267" s="9">
        <v>0</v>
      </c>
      <c r="L267" s="20">
        <v>0</v>
      </c>
      <c r="M267" s="9">
        <v>0</v>
      </c>
      <c r="N267" s="20">
        <v>1</v>
      </c>
      <c r="O267" s="9">
        <v>9.0909090909090912E-2</v>
      </c>
      <c r="P267" s="20">
        <v>0</v>
      </c>
      <c r="Q267" s="9">
        <v>0</v>
      </c>
    </row>
    <row r="268" spans="4:17" x14ac:dyDescent="0.25">
      <c r="D268" s="8" t="s">
        <v>713</v>
      </c>
      <c r="E268" s="20">
        <v>1</v>
      </c>
      <c r="F268" s="20">
        <v>1</v>
      </c>
      <c r="G268" s="9">
        <v>1</v>
      </c>
      <c r="H268" s="20">
        <v>0</v>
      </c>
      <c r="I268" s="9">
        <v>0</v>
      </c>
      <c r="J268" s="20">
        <v>0</v>
      </c>
      <c r="K268" s="9">
        <v>0</v>
      </c>
      <c r="L268" s="20">
        <v>0</v>
      </c>
      <c r="M268" s="9">
        <v>0</v>
      </c>
      <c r="N268" s="20">
        <v>0</v>
      </c>
      <c r="O268" s="9">
        <v>0</v>
      </c>
      <c r="P268" s="20">
        <v>0</v>
      </c>
      <c r="Q268" s="9">
        <v>0</v>
      </c>
    </row>
    <row r="269" spans="4:17" x14ac:dyDescent="0.25">
      <c r="D269" s="7" t="s">
        <v>679</v>
      </c>
      <c r="E269" s="20">
        <v>11</v>
      </c>
      <c r="F269" s="20">
        <v>11</v>
      </c>
      <c r="G269" s="9">
        <v>1</v>
      </c>
      <c r="H269" s="20">
        <v>10</v>
      </c>
      <c r="I269" s="9">
        <v>0.90909090909090906</v>
      </c>
      <c r="J269" s="20">
        <v>0</v>
      </c>
      <c r="K269" s="9">
        <v>0</v>
      </c>
      <c r="L269" s="20">
        <v>0</v>
      </c>
      <c r="M269" s="9">
        <v>0</v>
      </c>
      <c r="N269" s="20">
        <v>0</v>
      </c>
      <c r="O269" s="9">
        <v>0</v>
      </c>
      <c r="P269" s="20">
        <v>0</v>
      </c>
      <c r="Q269" s="9">
        <v>0</v>
      </c>
    </row>
    <row r="270" spans="4:17" x14ac:dyDescent="0.25">
      <c r="D270" s="8" t="s">
        <v>680</v>
      </c>
      <c r="E270" s="20">
        <v>4</v>
      </c>
      <c r="F270" s="20">
        <v>4</v>
      </c>
      <c r="G270" s="9">
        <v>1</v>
      </c>
      <c r="H270" s="20">
        <v>4</v>
      </c>
      <c r="I270" s="9">
        <v>1</v>
      </c>
      <c r="J270" s="20">
        <v>0</v>
      </c>
      <c r="K270" s="9">
        <v>0</v>
      </c>
      <c r="L270" s="20">
        <v>0</v>
      </c>
      <c r="M270" s="9">
        <v>0</v>
      </c>
      <c r="N270" s="20">
        <v>0</v>
      </c>
      <c r="O270" s="9">
        <v>0</v>
      </c>
      <c r="P270" s="20">
        <v>0</v>
      </c>
      <c r="Q270" s="9">
        <v>0</v>
      </c>
    </row>
    <row r="271" spans="4:17" x14ac:dyDescent="0.25">
      <c r="D271" s="8" t="s">
        <v>685</v>
      </c>
      <c r="E271" s="20">
        <v>2</v>
      </c>
      <c r="F271" s="20">
        <v>2</v>
      </c>
      <c r="G271" s="9">
        <v>1</v>
      </c>
      <c r="H271" s="20">
        <v>2</v>
      </c>
      <c r="I271" s="9">
        <v>1</v>
      </c>
      <c r="J271" s="20">
        <v>0</v>
      </c>
      <c r="K271" s="9">
        <v>0</v>
      </c>
      <c r="L271" s="20">
        <v>0</v>
      </c>
      <c r="M271" s="9">
        <v>0</v>
      </c>
      <c r="N271" s="20">
        <v>0</v>
      </c>
      <c r="O271" s="9">
        <v>0</v>
      </c>
      <c r="P271" s="20">
        <v>0</v>
      </c>
      <c r="Q271" s="9">
        <v>0</v>
      </c>
    </row>
    <row r="272" spans="4:17" x14ac:dyDescent="0.25">
      <c r="D272" s="8" t="s">
        <v>697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705</v>
      </c>
      <c r="E273" s="20">
        <v>5</v>
      </c>
      <c r="F273" s="20">
        <v>5</v>
      </c>
      <c r="G273" s="9">
        <v>1</v>
      </c>
      <c r="H273" s="20">
        <v>4</v>
      </c>
      <c r="I273" s="9">
        <v>0.8</v>
      </c>
      <c r="J273" s="20">
        <v>0</v>
      </c>
      <c r="K273" s="9">
        <v>0</v>
      </c>
      <c r="L273" s="20">
        <v>0</v>
      </c>
      <c r="M273" s="9">
        <v>0</v>
      </c>
      <c r="N273" s="20">
        <v>0</v>
      </c>
      <c r="O273" s="9">
        <v>0</v>
      </c>
      <c r="P273" s="20">
        <v>0</v>
      </c>
      <c r="Q273" s="9">
        <v>0</v>
      </c>
    </row>
    <row r="274" spans="4:17" x14ac:dyDescent="0.25">
      <c r="D274" s="7" t="s">
        <v>681</v>
      </c>
      <c r="E274" s="20">
        <v>14</v>
      </c>
      <c r="F274" s="20">
        <v>13</v>
      </c>
      <c r="G274" s="9">
        <v>0.9285714285714286</v>
      </c>
      <c r="H274" s="20">
        <v>11</v>
      </c>
      <c r="I274" s="9">
        <v>0.84615384615384615</v>
      </c>
      <c r="J274" s="20">
        <v>0</v>
      </c>
      <c r="K274" s="9">
        <v>0</v>
      </c>
      <c r="L274" s="20">
        <v>0</v>
      </c>
      <c r="M274" s="9">
        <v>0</v>
      </c>
      <c r="N274" s="20">
        <v>0</v>
      </c>
      <c r="O274" s="9">
        <v>0</v>
      </c>
      <c r="P274" s="20">
        <v>0</v>
      </c>
      <c r="Q274" s="9">
        <v>0</v>
      </c>
    </row>
    <row r="275" spans="4:17" x14ac:dyDescent="0.25">
      <c r="D275" s="8" t="s">
        <v>682</v>
      </c>
      <c r="E275" s="20">
        <v>3</v>
      </c>
      <c r="F275" s="20">
        <v>3</v>
      </c>
      <c r="G275" s="9">
        <v>1</v>
      </c>
      <c r="H275" s="20">
        <v>3</v>
      </c>
      <c r="I275" s="9">
        <v>1</v>
      </c>
      <c r="J275" s="20">
        <v>0</v>
      </c>
      <c r="K275" s="9">
        <v>0</v>
      </c>
      <c r="L275" s="20">
        <v>0</v>
      </c>
      <c r="M275" s="9">
        <v>0</v>
      </c>
      <c r="N275" s="20">
        <v>0</v>
      </c>
      <c r="O275" s="9">
        <v>0</v>
      </c>
      <c r="P275" s="20">
        <v>0</v>
      </c>
      <c r="Q275" s="9">
        <v>0</v>
      </c>
    </row>
    <row r="276" spans="4:17" x14ac:dyDescent="0.25">
      <c r="D276" s="8" t="s">
        <v>689</v>
      </c>
      <c r="E276" s="20">
        <v>3</v>
      </c>
      <c r="F276" s="20">
        <v>3</v>
      </c>
      <c r="G276" s="9">
        <v>1</v>
      </c>
      <c r="H276" s="20">
        <v>3</v>
      </c>
      <c r="I276" s="9">
        <v>1</v>
      </c>
      <c r="J276" s="20">
        <v>0</v>
      </c>
      <c r="K276" s="9">
        <v>0</v>
      </c>
      <c r="L276" s="20">
        <v>0</v>
      </c>
      <c r="M276" s="9">
        <v>0</v>
      </c>
      <c r="N276" s="20">
        <v>0</v>
      </c>
      <c r="O276" s="9">
        <v>0</v>
      </c>
      <c r="P276" s="20">
        <v>0</v>
      </c>
      <c r="Q276" s="9">
        <v>0</v>
      </c>
    </row>
    <row r="277" spans="4:17" x14ac:dyDescent="0.25">
      <c r="D277" s="8" t="s">
        <v>698</v>
      </c>
      <c r="E277" s="20">
        <v>4</v>
      </c>
      <c r="F277" s="20">
        <v>4</v>
      </c>
      <c r="G277" s="9">
        <v>1</v>
      </c>
      <c r="H277" s="20">
        <v>3</v>
      </c>
      <c r="I277" s="9">
        <v>0.75</v>
      </c>
      <c r="J277" s="20">
        <v>0</v>
      </c>
      <c r="K277" s="9">
        <v>0</v>
      </c>
      <c r="L277" s="20">
        <v>0</v>
      </c>
      <c r="M277" s="9">
        <v>0</v>
      </c>
      <c r="N277" s="20">
        <v>0</v>
      </c>
      <c r="O277" s="9">
        <v>0</v>
      </c>
      <c r="P277" s="20">
        <v>0</v>
      </c>
      <c r="Q277" s="9">
        <v>0</v>
      </c>
    </row>
    <row r="278" spans="4:17" x14ac:dyDescent="0.25">
      <c r="D278" s="8" t="s">
        <v>699</v>
      </c>
      <c r="E278" s="20">
        <v>4</v>
      </c>
      <c r="F278" s="20">
        <v>3</v>
      </c>
      <c r="G278" s="9">
        <v>0.75</v>
      </c>
      <c r="H278" s="20">
        <v>2</v>
      </c>
      <c r="I278" s="9">
        <v>0.66666666666666663</v>
      </c>
      <c r="J278" s="20">
        <v>0</v>
      </c>
      <c r="K278" s="9">
        <v>0</v>
      </c>
      <c r="L278" s="20">
        <v>0</v>
      </c>
      <c r="M278" s="9">
        <v>0</v>
      </c>
      <c r="N278" s="20">
        <v>0</v>
      </c>
      <c r="O278" s="9">
        <v>0</v>
      </c>
      <c r="P278" s="20">
        <v>0</v>
      </c>
      <c r="Q278" s="9">
        <v>0</v>
      </c>
    </row>
    <row r="279" spans="4:17" x14ac:dyDescent="0.25">
      <c r="D279" s="7" t="s">
        <v>702</v>
      </c>
      <c r="E279" s="20">
        <v>30</v>
      </c>
      <c r="F279" s="20">
        <v>23</v>
      </c>
      <c r="G279" s="9">
        <v>0.76666666666666672</v>
      </c>
      <c r="H279" s="20">
        <v>19</v>
      </c>
      <c r="I279" s="9">
        <v>0.82608695652173914</v>
      </c>
      <c r="J279" s="20">
        <v>0</v>
      </c>
      <c r="K279" s="9">
        <v>0</v>
      </c>
      <c r="L279" s="20">
        <v>4</v>
      </c>
      <c r="M279" s="9">
        <v>0.17391304347826086</v>
      </c>
      <c r="N279" s="20">
        <v>1</v>
      </c>
      <c r="O279" s="9">
        <v>4.3478260869565216E-2</v>
      </c>
      <c r="P279" s="20">
        <v>0</v>
      </c>
      <c r="Q279" s="9">
        <v>0</v>
      </c>
    </row>
    <row r="280" spans="4:17" x14ac:dyDescent="0.25">
      <c r="D280" s="8" t="s">
        <v>703</v>
      </c>
      <c r="E280" s="20">
        <v>3</v>
      </c>
      <c r="F280" s="20">
        <v>2</v>
      </c>
      <c r="G280" s="9">
        <v>0.66666666666666663</v>
      </c>
      <c r="H280" s="20">
        <v>1</v>
      </c>
      <c r="I280" s="9">
        <v>0.5</v>
      </c>
      <c r="J280" s="20">
        <v>0</v>
      </c>
      <c r="K280" s="9">
        <v>0</v>
      </c>
      <c r="L280" s="20">
        <v>1</v>
      </c>
      <c r="M280" s="9">
        <v>0.5</v>
      </c>
      <c r="N280" s="20">
        <v>0</v>
      </c>
      <c r="O280" s="9">
        <v>0</v>
      </c>
      <c r="P280" s="20">
        <v>0</v>
      </c>
      <c r="Q280" s="9">
        <v>0</v>
      </c>
    </row>
    <row r="281" spans="4:17" x14ac:dyDescent="0.25">
      <c r="D281" s="8" t="s">
        <v>706</v>
      </c>
      <c r="E281" s="20">
        <v>11</v>
      </c>
      <c r="F281" s="20">
        <v>8</v>
      </c>
      <c r="G281" s="9">
        <v>0.72727272727272729</v>
      </c>
      <c r="H281" s="20">
        <v>6</v>
      </c>
      <c r="I281" s="9">
        <v>0.75</v>
      </c>
      <c r="J281" s="20">
        <v>0</v>
      </c>
      <c r="K281" s="9">
        <v>0</v>
      </c>
      <c r="L281" s="20">
        <v>2</v>
      </c>
      <c r="M281" s="9">
        <v>0.25</v>
      </c>
      <c r="N281" s="20">
        <v>1</v>
      </c>
      <c r="O281" s="9">
        <v>0.125</v>
      </c>
      <c r="P281" s="20">
        <v>0</v>
      </c>
      <c r="Q281" s="9">
        <v>0</v>
      </c>
    </row>
    <row r="282" spans="4:17" x14ac:dyDescent="0.25">
      <c r="D282" s="8" t="s">
        <v>708</v>
      </c>
      <c r="E282" s="20">
        <v>7</v>
      </c>
      <c r="F282" s="20">
        <v>7</v>
      </c>
      <c r="G282" s="9">
        <v>1</v>
      </c>
      <c r="H282" s="20">
        <v>6</v>
      </c>
      <c r="I282" s="9">
        <v>0.8571428571428571</v>
      </c>
      <c r="J282" s="20">
        <v>0</v>
      </c>
      <c r="K282" s="9">
        <v>0</v>
      </c>
      <c r="L282" s="20">
        <v>0</v>
      </c>
      <c r="M282" s="9">
        <v>0</v>
      </c>
      <c r="N282" s="20">
        <v>0</v>
      </c>
      <c r="O282" s="9">
        <v>0</v>
      </c>
      <c r="P282" s="20">
        <v>0</v>
      </c>
      <c r="Q282" s="9">
        <v>0</v>
      </c>
    </row>
    <row r="283" spans="4:17" x14ac:dyDescent="0.25">
      <c r="D283" s="8" t="s">
        <v>710</v>
      </c>
      <c r="E283" s="20">
        <v>2</v>
      </c>
      <c r="F283" s="20">
        <v>2</v>
      </c>
      <c r="G283" s="9">
        <v>1</v>
      </c>
      <c r="H283" s="20">
        <v>2</v>
      </c>
      <c r="I283" s="9">
        <v>1</v>
      </c>
      <c r="J283" s="20">
        <v>0</v>
      </c>
      <c r="K283" s="9">
        <v>0</v>
      </c>
      <c r="L283" s="20">
        <v>0</v>
      </c>
      <c r="M283" s="9">
        <v>0</v>
      </c>
      <c r="N283" s="20">
        <v>0</v>
      </c>
      <c r="O283" s="9">
        <v>0</v>
      </c>
      <c r="P283" s="20">
        <v>0</v>
      </c>
      <c r="Q283" s="9">
        <v>0</v>
      </c>
    </row>
    <row r="284" spans="4:17" x14ac:dyDescent="0.25">
      <c r="D284" s="8" t="s">
        <v>715</v>
      </c>
      <c r="E284" s="20">
        <v>7</v>
      </c>
      <c r="F284" s="20">
        <v>4</v>
      </c>
      <c r="G284" s="9">
        <v>0.5714285714285714</v>
      </c>
      <c r="H284" s="20">
        <v>4</v>
      </c>
      <c r="I284" s="9">
        <v>1</v>
      </c>
      <c r="J284" s="20">
        <v>0</v>
      </c>
      <c r="K284" s="9">
        <v>0</v>
      </c>
      <c r="L284" s="20">
        <v>1</v>
      </c>
      <c r="M284" s="9">
        <v>0.25</v>
      </c>
      <c r="N284" s="20">
        <v>0</v>
      </c>
      <c r="O284" s="9">
        <v>0</v>
      </c>
      <c r="P284" s="20">
        <v>0</v>
      </c>
      <c r="Q284" s="9">
        <v>0</v>
      </c>
    </row>
    <row r="285" spans="4:17" x14ac:dyDescent="0.25">
      <c r="D285" s="7" t="s">
        <v>677</v>
      </c>
      <c r="E285" s="20">
        <v>21</v>
      </c>
      <c r="F285" s="20">
        <v>19</v>
      </c>
      <c r="G285" s="9">
        <v>0.90476190476190477</v>
      </c>
      <c r="H285" s="20">
        <v>18</v>
      </c>
      <c r="I285" s="9">
        <v>0.94736842105263153</v>
      </c>
      <c r="J285" s="20">
        <v>0</v>
      </c>
      <c r="K285" s="9">
        <v>0</v>
      </c>
      <c r="L285" s="20">
        <v>1</v>
      </c>
      <c r="M285" s="9">
        <v>5.2631578947368418E-2</v>
      </c>
      <c r="N285" s="20">
        <v>0</v>
      </c>
      <c r="O285" s="9">
        <v>0</v>
      </c>
      <c r="P285" s="20">
        <v>0</v>
      </c>
      <c r="Q285" s="9">
        <v>0</v>
      </c>
    </row>
    <row r="286" spans="4:17" x14ac:dyDescent="0.25">
      <c r="D286" s="8" t="s">
        <v>678</v>
      </c>
      <c r="E286" s="20">
        <v>3</v>
      </c>
      <c r="F286" s="20">
        <v>3</v>
      </c>
      <c r="G286" s="9">
        <v>1</v>
      </c>
      <c r="H286" s="20">
        <v>3</v>
      </c>
      <c r="I286" s="9">
        <v>1</v>
      </c>
      <c r="J286" s="20">
        <v>0</v>
      </c>
      <c r="K286" s="9">
        <v>0</v>
      </c>
      <c r="L286" s="20">
        <v>0</v>
      </c>
      <c r="M286" s="9">
        <v>0</v>
      </c>
      <c r="N286" s="20">
        <v>0</v>
      </c>
      <c r="O286" s="9">
        <v>0</v>
      </c>
      <c r="P286" s="20">
        <v>0</v>
      </c>
      <c r="Q286" s="9">
        <v>0</v>
      </c>
    </row>
    <row r="287" spans="4:17" x14ac:dyDescent="0.25">
      <c r="D287" s="8" t="s">
        <v>686</v>
      </c>
      <c r="E287" s="20">
        <v>9</v>
      </c>
      <c r="F287" s="20">
        <v>9</v>
      </c>
      <c r="G287" s="9">
        <v>1</v>
      </c>
      <c r="H287" s="20">
        <v>8</v>
      </c>
      <c r="I287" s="9">
        <v>0.88888888888888884</v>
      </c>
      <c r="J287" s="20">
        <v>0</v>
      </c>
      <c r="K287" s="9">
        <v>0</v>
      </c>
      <c r="L287" s="20">
        <v>0</v>
      </c>
      <c r="M287" s="9">
        <v>0</v>
      </c>
      <c r="N287" s="20">
        <v>0</v>
      </c>
      <c r="O287" s="9">
        <v>0</v>
      </c>
      <c r="P287" s="20">
        <v>0</v>
      </c>
      <c r="Q287" s="9">
        <v>0</v>
      </c>
    </row>
    <row r="288" spans="4:17" x14ac:dyDescent="0.25">
      <c r="D288" s="8" t="s">
        <v>692</v>
      </c>
      <c r="E288" s="20">
        <v>7</v>
      </c>
      <c r="F288" s="20">
        <v>7</v>
      </c>
      <c r="G288" s="9">
        <v>1</v>
      </c>
      <c r="H288" s="20">
        <v>7</v>
      </c>
      <c r="I288" s="9">
        <v>1</v>
      </c>
      <c r="J288" s="20">
        <v>0</v>
      </c>
      <c r="K288" s="9">
        <v>0</v>
      </c>
      <c r="L288" s="20">
        <v>0</v>
      </c>
      <c r="M288" s="9">
        <v>0</v>
      </c>
      <c r="N288" s="20">
        <v>0</v>
      </c>
      <c r="O288" s="9">
        <v>0</v>
      </c>
      <c r="P288" s="20">
        <v>0</v>
      </c>
      <c r="Q288" s="9">
        <v>0</v>
      </c>
    </row>
    <row r="289" spans="4:17" x14ac:dyDescent="0.25">
      <c r="D289" s="8" t="s">
        <v>701</v>
      </c>
      <c r="E289" s="20">
        <v>2</v>
      </c>
      <c r="F289" s="20">
        <v>0</v>
      </c>
      <c r="G289" s="9">
        <v>0</v>
      </c>
      <c r="H289" s="20">
        <v>0</v>
      </c>
      <c r="I289" s="9">
        <v>0</v>
      </c>
      <c r="J289" s="20">
        <v>0</v>
      </c>
      <c r="K289" s="9">
        <v>0</v>
      </c>
      <c r="L289" s="20">
        <v>1</v>
      </c>
      <c r="M289" s="9">
        <v>0</v>
      </c>
      <c r="N289" s="20">
        <v>0</v>
      </c>
      <c r="O289" s="9">
        <v>0</v>
      </c>
      <c r="P289" s="20">
        <v>0</v>
      </c>
      <c r="Q289" s="9">
        <v>0</v>
      </c>
    </row>
    <row r="290" spans="4:17" x14ac:dyDescent="0.25">
      <c r="D290" s="7" t="s">
        <v>683</v>
      </c>
      <c r="E290" s="20">
        <v>9</v>
      </c>
      <c r="F290" s="20">
        <v>9</v>
      </c>
      <c r="G290" s="9">
        <v>1</v>
      </c>
      <c r="H290" s="20">
        <v>7</v>
      </c>
      <c r="I290" s="9">
        <v>0.77777777777777779</v>
      </c>
      <c r="J290" s="20">
        <v>0</v>
      </c>
      <c r="K290" s="9">
        <v>0</v>
      </c>
      <c r="L290" s="20">
        <v>0</v>
      </c>
      <c r="M290" s="9">
        <v>0</v>
      </c>
      <c r="N290" s="20">
        <v>0</v>
      </c>
      <c r="O290" s="9">
        <v>0</v>
      </c>
      <c r="P290" s="20">
        <v>0</v>
      </c>
      <c r="Q290" s="9">
        <v>0</v>
      </c>
    </row>
    <row r="291" spans="4:17" x14ac:dyDescent="0.25">
      <c r="D291" s="8" t="s">
        <v>684</v>
      </c>
      <c r="E291" s="20">
        <v>5</v>
      </c>
      <c r="F291" s="20">
        <v>5</v>
      </c>
      <c r="G291" s="9">
        <v>1</v>
      </c>
      <c r="H291" s="20">
        <v>5</v>
      </c>
      <c r="I291" s="9">
        <v>1</v>
      </c>
      <c r="J291" s="20">
        <v>0</v>
      </c>
      <c r="K291" s="9">
        <v>0</v>
      </c>
      <c r="L291" s="20">
        <v>0</v>
      </c>
      <c r="M291" s="9">
        <v>0</v>
      </c>
      <c r="N291" s="20">
        <v>0</v>
      </c>
      <c r="O291" s="9">
        <v>0</v>
      </c>
      <c r="P291" s="20">
        <v>0</v>
      </c>
      <c r="Q291" s="9">
        <v>0</v>
      </c>
    </row>
    <row r="292" spans="4:17" x14ac:dyDescent="0.25">
      <c r="D292" s="8" t="s">
        <v>690</v>
      </c>
      <c r="E292" s="20">
        <v>0</v>
      </c>
      <c r="F292" s="20">
        <v>0</v>
      </c>
      <c r="G292" s="9">
        <v>0</v>
      </c>
      <c r="H292" s="20">
        <v>0</v>
      </c>
      <c r="I292" s="9">
        <v>0</v>
      </c>
      <c r="J292" s="20">
        <v>0</v>
      </c>
      <c r="K292" s="9">
        <v>0</v>
      </c>
      <c r="L292" s="20">
        <v>0</v>
      </c>
      <c r="M292" s="9">
        <v>0</v>
      </c>
      <c r="N292" s="20">
        <v>0</v>
      </c>
      <c r="O292" s="9">
        <v>0</v>
      </c>
      <c r="P292" s="20">
        <v>0</v>
      </c>
      <c r="Q292" s="9">
        <v>0</v>
      </c>
    </row>
    <row r="293" spans="4:17" x14ac:dyDescent="0.25">
      <c r="D293" s="8" t="s">
        <v>711</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8" t="s">
        <v>712</v>
      </c>
      <c r="E294" s="20">
        <v>4</v>
      </c>
      <c r="F294" s="20">
        <v>4</v>
      </c>
      <c r="G294" s="9">
        <v>1</v>
      </c>
      <c r="H294" s="20">
        <v>2</v>
      </c>
      <c r="I294" s="9">
        <v>0.5</v>
      </c>
      <c r="J294" s="20">
        <v>0</v>
      </c>
      <c r="K294" s="9">
        <v>0</v>
      </c>
      <c r="L294" s="20">
        <v>0</v>
      </c>
      <c r="M294" s="9">
        <v>0</v>
      </c>
      <c r="N294" s="20">
        <v>0</v>
      </c>
      <c r="O294" s="9">
        <v>0</v>
      </c>
      <c r="P294" s="20">
        <v>0</v>
      </c>
      <c r="Q294" s="9">
        <v>0</v>
      </c>
    </row>
    <row r="295" spans="4:17" x14ac:dyDescent="0.25">
      <c r="D295" s="7" t="s">
        <v>687</v>
      </c>
      <c r="E295" s="20">
        <v>26</v>
      </c>
      <c r="F295" s="20">
        <v>20</v>
      </c>
      <c r="G295" s="9">
        <v>0.76923076923076927</v>
      </c>
      <c r="H295" s="20">
        <v>17</v>
      </c>
      <c r="I295" s="9">
        <v>0.85</v>
      </c>
      <c r="J295" s="20">
        <v>0</v>
      </c>
      <c r="K295" s="9">
        <v>0</v>
      </c>
      <c r="L295" s="20">
        <v>3</v>
      </c>
      <c r="M295" s="9">
        <v>0.15</v>
      </c>
      <c r="N295" s="20">
        <v>2</v>
      </c>
      <c r="O295" s="9">
        <v>0.1</v>
      </c>
      <c r="P295" s="20">
        <v>0</v>
      </c>
      <c r="Q295" s="9">
        <v>0</v>
      </c>
    </row>
    <row r="296" spans="4:17" x14ac:dyDescent="0.25">
      <c r="D296" s="8" t="s">
        <v>688</v>
      </c>
      <c r="E296" s="20">
        <v>4</v>
      </c>
      <c r="F296" s="20">
        <v>4</v>
      </c>
      <c r="G296" s="9">
        <v>1</v>
      </c>
      <c r="H296" s="20">
        <v>2</v>
      </c>
      <c r="I296" s="9">
        <v>0.5</v>
      </c>
      <c r="J296" s="20">
        <v>0</v>
      </c>
      <c r="K296" s="9">
        <v>0</v>
      </c>
      <c r="L296" s="20">
        <v>0</v>
      </c>
      <c r="M296" s="9">
        <v>0</v>
      </c>
      <c r="N296" s="20">
        <v>0</v>
      </c>
      <c r="O296" s="9">
        <v>0</v>
      </c>
      <c r="P296" s="20">
        <v>0</v>
      </c>
      <c r="Q296" s="9">
        <v>0</v>
      </c>
    </row>
    <row r="297" spans="4:17" x14ac:dyDescent="0.25">
      <c r="D297" s="8" t="s">
        <v>691</v>
      </c>
      <c r="E297" s="20">
        <v>5</v>
      </c>
      <c r="F297" s="20">
        <v>2</v>
      </c>
      <c r="G297" s="9">
        <v>0.4</v>
      </c>
      <c r="H297" s="20">
        <v>2</v>
      </c>
      <c r="I297" s="9">
        <v>1</v>
      </c>
      <c r="J297" s="20">
        <v>0</v>
      </c>
      <c r="K297" s="9">
        <v>0</v>
      </c>
      <c r="L297" s="20">
        <v>2</v>
      </c>
      <c r="M297" s="9">
        <v>1</v>
      </c>
      <c r="N297" s="20">
        <v>1</v>
      </c>
      <c r="O297" s="9">
        <v>0.5</v>
      </c>
      <c r="P297" s="20">
        <v>0</v>
      </c>
      <c r="Q297" s="9">
        <v>0</v>
      </c>
    </row>
    <row r="298" spans="4:17" x14ac:dyDescent="0.25">
      <c r="D298" s="8" t="s">
        <v>695</v>
      </c>
      <c r="E298" s="20">
        <v>6</v>
      </c>
      <c r="F298" s="20">
        <v>5</v>
      </c>
      <c r="G298" s="9">
        <v>0.83333333333333337</v>
      </c>
      <c r="H298" s="20">
        <v>4</v>
      </c>
      <c r="I298" s="9">
        <v>0.8</v>
      </c>
      <c r="J298" s="20">
        <v>0</v>
      </c>
      <c r="K298" s="9">
        <v>0</v>
      </c>
      <c r="L298" s="20">
        <v>0</v>
      </c>
      <c r="M298" s="9">
        <v>0</v>
      </c>
      <c r="N298" s="20">
        <v>0</v>
      </c>
      <c r="O298" s="9">
        <v>0</v>
      </c>
      <c r="P298" s="20">
        <v>0</v>
      </c>
      <c r="Q298" s="9">
        <v>0</v>
      </c>
    </row>
    <row r="299" spans="4:17" x14ac:dyDescent="0.25">
      <c r="D299" s="8" t="s">
        <v>700</v>
      </c>
      <c r="E299" s="20">
        <v>9</v>
      </c>
      <c r="F299" s="20">
        <v>7</v>
      </c>
      <c r="G299" s="9">
        <v>0.77777777777777779</v>
      </c>
      <c r="H299" s="20">
        <v>7</v>
      </c>
      <c r="I299" s="9">
        <v>1</v>
      </c>
      <c r="J299" s="20">
        <v>0</v>
      </c>
      <c r="K299" s="9">
        <v>0</v>
      </c>
      <c r="L299" s="20">
        <v>1</v>
      </c>
      <c r="M299" s="9">
        <v>0.14285714285714285</v>
      </c>
      <c r="N299" s="20">
        <v>1</v>
      </c>
      <c r="O299" s="9">
        <v>0.14285714285714285</v>
      </c>
      <c r="P299" s="20">
        <v>0</v>
      </c>
      <c r="Q299" s="9">
        <v>0</v>
      </c>
    </row>
    <row r="300" spans="4:17" x14ac:dyDescent="0.25">
      <c r="D300" s="8" t="s">
        <v>707</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8" t="s">
        <v>714</v>
      </c>
      <c r="E301" s="20">
        <v>2</v>
      </c>
      <c r="F301" s="20">
        <v>2</v>
      </c>
      <c r="G301" s="9">
        <v>1</v>
      </c>
      <c r="H301" s="20">
        <v>2</v>
      </c>
      <c r="I301" s="9">
        <v>1</v>
      </c>
      <c r="J301" s="20">
        <v>0</v>
      </c>
      <c r="K301" s="9">
        <v>0</v>
      </c>
      <c r="L301" s="20">
        <v>0</v>
      </c>
      <c r="M301" s="9">
        <v>0</v>
      </c>
      <c r="N301" s="20">
        <v>0</v>
      </c>
      <c r="O301" s="9">
        <v>0</v>
      </c>
      <c r="P301" s="20">
        <v>0</v>
      </c>
      <c r="Q301" s="9">
        <v>0</v>
      </c>
    </row>
    <row r="302" spans="4:17" x14ac:dyDescent="0.25">
      <c r="D302" s="6" t="s">
        <v>501</v>
      </c>
      <c r="E302" s="20">
        <v>155</v>
      </c>
      <c r="F302" s="20">
        <v>141</v>
      </c>
      <c r="G302" s="9">
        <v>0.9096774193548387</v>
      </c>
      <c r="H302" s="20">
        <v>115</v>
      </c>
      <c r="I302" s="9">
        <v>0.81560283687943258</v>
      </c>
      <c r="J302" s="20">
        <v>0</v>
      </c>
      <c r="K302" s="9">
        <v>0</v>
      </c>
      <c r="L302" s="20">
        <v>5</v>
      </c>
      <c r="M302" s="9">
        <v>3.5460992907801421E-2</v>
      </c>
      <c r="N302" s="20">
        <v>4</v>
      </c>
      <c r="O302" s="9">
        <v>2.8368794326241134E-2</v>
      </c>
      <c r="P302" s="20">
        <v>0</v>
      </c>
      <c r="Q302" s="9">
        <v>0</v>
      </c>
    </row>
    <row r="303" spans="4:17" x14ac:dyDescent="0.25">
      <c r="D303" s="7" t="s">
        <v>717</v>
      </c>
      <c r="E303" s="20">
        <v>15</v>
      </c>
      <c r="F303" s="20">
        <v>14</v>
      </c>
      <c r="G303" s="9">
        <v>0.93333333333333335</v>
      </c>
      <c r="H303" s="20">
        <v>14</v>
      </c>
      <c r="I303" s="9">
        <v>1</v>
      </c>
      <c r="J303" s="20">
        <v>0</v>
      </c>
      <c r="K303" s="9">
        <v>0</v>
      </c>
      <c r="L303" s="20">
        <v>1</v>
      </c>
      <c r="M303" s="9">
        <v>7.1428571428571425E-2</v>
      </c>
      <c r="N303" s="20">
        <v>0</v>
      </c>
      <c r="O303" s="9">
        <v>0</v>
      </c>
      <c r="P303" s="20">
        <v>0</v>
      </c>
      <c r="Q303" s="9">
        <v>0</v>
      </c>
    </row>
    <row r="304" spans="4:17" x14ac:dyDescent="0.25">
      <c r="D304" s="8" t="s">
        <v>718</v>
      </c>
      <c r="E304" s="20">
        <v>2</v>
      </c>
      <c r="F304" s="20">
        <v>2</v>
      </c>
      <c r="G304" s="9">
        <v>1</v>
      </c>
      <c r="H304" s="20">
        <v>2</v>
      </c>
      <c r="I304" s="9">
        <v>1</v>
      </c>
      <c r="J304" s="20">
        <v>0</v>
      </c>
      <c r="K304" s="9">
        <v>0</v>
      </c>
      <c r="L304" s="20">
        <v>0</v>
      </c>
      <c r="M304" s="9">
        <v>0</v>
      </c>
      <c r="N304" s="20">
        <v>0</v>
      </c>
      <c r="O304" s="9">
        <v>0</v>
      </c>
      <c r="P304" s="20">
        <v>0</v>
      </c>
      <c r="Q304" s="9">
        <v>0</v>
      </c>
    </row>
    <row r="305" spans="4:17" x14ac:dyDescent="0.25">
      <c r="D305" s="8" t="s">
        <v>720</v>
      </c>
      <c r="E305" s="20">
        <v>6</v>
      </c>
      <c r="F305" s="20">
        <v>5</v>
      </c>
      <c r="G305" s="9">
        <v>0.83333333333333337</v>
      </c>
      <c r="H305" s="20">
        <v>5</v>
      </c>
      <c r="I305" s="9">
        <v>1</v>
      </c>
      <c r="J305" s="20">
        <v>0</v>
      </c>
      <c r="K305" s="9">
        <v>0</v>
      </c>
      <c r="L305" s="20">
        <v>1</v>
      </c>
      <c r="M305" s="9">
        <v>0.2</v>
      </c>
      <c r="N305" s="20">
        <v>0</v>
      </c>
      <c r="O305" s="9">
        <v>0</v>
      </c>
      <c r="P305" s="20">
        <v>0</v>
      </c>
      <c r="Q305" s="9">
        <v>0</v>
      </c>
    </row>
    <row r="306" spans="4:17" x14ac:dyDescent="0.25">
      <c r="D306" s="8" t="s">
        <v>722</v>
      </c>
      <c r="E306" s="20">
        <v>1</v>
      </c>
      <c r="F306" s="20">
        <v>1</v>
      </c>
      <c r="G306" s="9">
        <v>1</v>
      </c>
      <c r="H306" s="20">
        <v>1</v>
      </c>
      <c r="I306" s="9">
        <v>1</v>
      </c>
      <c r="J306" s="20">
        <v>0</v>
      </c>
      <c r="K306" s="9">
        <v>0</v>
      </c>
      <c r="L306" s="20">
        <v>0</v>
      </c>
      <c r="M306" s="9">
        <v>0</v>
      </c>
      <c r="N306" s="20">
        <v>0</v>
      </c>
      <c r="O306" s="9">
        <v>0</v>
      </c>
      <c r="P306" s="20">
        <v>0</v>
      </c>
      <c r="Q306" s="9">
        <v>0</v>
      </c>
    </row>
    <row r="307" spans="4:17" x14ac:dyDescent="0.25">
      <c r="D307" s="8" t="s">
        <v>723</v>
      </c>
      <c r="E307" s="20">
        <v>2</v>
      </c>
      <c r="F307" s="20">
        <v>2</v>
      </c>
      <c r="G307" s="9">
        <v>1</v>
      </c>
      <c r="H307" s="20">
        <v>2</v>
      </c>
      <c r="I307" s="9">
        <v>1</v>
      </c>
      <c r="J307" s="20">
        <v>0</v>
      </c>
      <c r="K307" s="9">
        <v>0</v>
      </c>
      <c r="L307" s="20">
        <v>0</v>
      </c>
      <c r="M307" s="9">
        <v>0</v>
      </c>
      <c r="N307" s="20">
        <v>0</v>
      </c>
      <c r="O307" s="9">
        <v>0</v>
      </c>
      <c r="P307" s="20">
        <v>0</v>
      </c>
      <c r="Q307" s="9">
        <v>0</v>
      </c>
    </row>
    <row r="308" spans="4:17" x14ac:dyDescent="0.25">
      <c r="D308" s="8" t="s">
        <v>749</v>
      </c>
      <c r="E308" s="20">
        <v>4</v>
      </c>
      <c r="F308" s="20">
        <v>4</v>
      </c>
      <c r="G308" s="9">
        <v>1</v>
      </c>
      <c r="H308" s="20">
        <v>4</v>
      </c>
      <c r="I308" s="9">
        <v>1</v>
      </c>
      <c r="J308" s="20">
        <v>0</v>
      </c>
      <c r="K308" s="9">
        <v>0</v>
      </c>
      <c r="L308" s="20">
        <v>0</v>
      </c>
      <c r="M308" s="9">
        <v>0</v>
      </c>
      <c r="N308" s="20">
        <v>0</v>
      </c>
      <c r="O308" s="9">
        <v>0</v>
      </c>
      <c r="P308" s="20">
        <v>0</v>
      </c>
      <c r="Q308" s="9">
        <v>0</v>
      </c>
    </row>
    <row r="309" spans="4:17" x14ac:dyDescent="0.25">
      <c r="D309" s="7" t="s">
        <v>502</v>
      </c>
      <c r="E309" s="20">
        <v>49</v>
      </c>
      <c r="F309" s="20">
        <v>46</v>
      </c>
      <c r="G309" s="9">
        <v>0.93877551020408168</v>
      </c>
      <c r="H309" s="20">
        <v>40</v>
      </c>
      <c r="I309" s="9">
        <v>0.86956521739130432</v>
      </c>
      <c r="J309" s="20">
        <v>0</v>
      </c>
      <c r="K309" s="9">
        <v>0</v>
      </c>
      <c r="L309" s="20">
        <v>1</v>
      </c>
      <c r="M309" s="9">
        <v>2.1739130434782608E-2</v>
      </c>
      <c r="N309" s="20">
        <v>0</v>
      </c>
      <c r="O309" s="9">
        <v>0</v>
      </c>
      <c r="P309" s="20">
        <v>0</v>
      </c>
      <c r="Q309" s="9">
        <v>0</v>
      </c>
    </row>
    <row r="310" spans="4:17" x14ac:dyDescent="0.25">
      <c r="D310" s="8" t="s">
        <v>503</v>
      </c>
      <c r="E310" s="20">
        <v>8</v>
      </c>
      <c r="F310" s="20">
        <v>7</v>
      </c>
      <c r="G310" s="9">
        <v>0.875</v>
      </c>
      <c r="H310" s="20">
        <v>6</v>
      </c>
      <c r="I310" s="9">
        <v>0.8571428571428571</v>
      </c>
      <c r="J310" s="20">
        <v>0</v>
      </c>
      <c r="K310" s="9">
        <v>0</v>
      </c>
      <c r="L310" s="20">
        <v>0</v>
      </c>
      <c r="M310" s="9">
        <v>0</v>
      </c>
      <c r="N310" s="20">
        <v>0</v>
      </c>
      <c r="O310" s="9">
        <v>0</v>
      </c>
      <c r="P310" s="20">
        <v>0</v>
      </c>
      <c r="Q310" s="9">
        <v>0</v>
      </c>
    </row>
    <row r="311" spans="4:17" x14ac:dyDescent="0.25">
      <c r="D311" s="8" t="s">
        <v>721</v>
      </c>
      <c r="E311" s="20">
        <v>16</v>
      </c>
      <c r="F311" s="20">
        <v>15</v>
      </c>
      <c r="G311" s="9">
        <v>0.9375</v>
      </c>
      <c r="H311" s="20">
        <v>12</v>
      </c>
      <c r="I311" s="9">
        <v>0.8</v>
      </c>
      <c r="J311" s="20">
        <v>0</v>
      </c>
      <c r="K311" s="9">
        <v>0</v>
      </c>
      <c r="L311" s="20">
        <v>0</v>
      </c>
      <c r="M311" s="9">
        <v>0</v>
      </c>
      <c r="N311" s="20">
        <v>0</v>
      </c>
      <c r="O311" s="9">
        <v>0</v>
      </c>
      <c r="P311" s="20">
        <v>0</v>
      </c>
      <c r="Q311" s="9">
        <v>0</v>
      </c>
    </row>
    <row r="312" spans="4:17" x14ac:dyDescent="0.25">
      <c r="D312" s="8" t="s">
        <v>506</v>
      </c>
      <c r="E312" s="20">
        <v>9</v>
      </c>
      <c r="F312" s="20">
        <v>9</v>
      </c>
      <c r="G312" s="9">
        <v>1</v>
      </c>
      <c r="H312" s="20">
        <v>9</v>
      </c>
      <c r="I312" s="9">
        <v>1</v>
      </c>
      <c r="J312" s="20"/>
      <c r="K312" s="9">
        <v>0</v>
      </c>
      <c r="L312" s="20"/>
      <c r="M312" s="9">
        <v>0</v>
      </c>
      <c r="N312" s="20"/>
      <c r="O312" s="9">
        <v>0</v>
      </c>
      <c r="P312" s="20"/>
      <c r="Q312" s="9">
        <v>0</v>
      </c>
    </row>
    <row r="313" spans="4:17" x14ac:dyDescent="0.25">
      <c r="D313" s="8" t="s">
        <v>738</v>
      </c>
      <c r="E313" s="20">
        <v>9</v>
      </c>
      <c r="F313" s="20">
        <v>9</v>
      </c>
      <c r="G313" s="9">
        <v>1</v>
      </c>
      <c r="H313" s="20">
        <v>8</v>
      </c>
      <c r="I313" s="9">
        <v>0.88888888888888884</v>
      </c>
      <c r="J313" s="20">
        <v>0</v>
      </c>
      <c r="K313" s="9">
        <v>0</v>
      </c>
      <c r="L313" s="20">
        <v>0</v>
      </c>
      <c r="M313" s="9">
        <v>0</v>
      </c>
      <c r="N313" s="20">
        <v>0</v>
      </c>
      <c r="O313" s="9">
        <v>0</v>
      </c>
      <c r="P313" s="20">
        <v>0</v>
      </c>
      <c r="Q313" s="9">
        <v>0</v>
      </c>
    </row>
    <row r="314" spans="4:17" x14ac:dyDescent="0.25">
      <c r="D314" s="8" t="s">
        <v>748</v>
      </c>
      <c r="E314" s="20">
        <v>7</v>
      </c>
      <c r="F314" s="20">
        <v>6</v>
      </c>
      <c r="G314" s="9">
        <v>0.8571428571428571</v>
      </c>
      <c r="H314" s="20">
        <v>5</v>
      </c>
      <c r="I314" s="9">
        <v>0.83333333333333337</v>
      </c>
      <c r="J314" s="20">
        <v>0</v>
      </c>
      <c r="K314" s="9">
        <v>0</v>
      </c>
      <c r="L314" s="20">
        <v>1</v>
      </c>
      <c r="M314" s="9">
        <v>0.16666666666666666</v>
      </c>
      <c r="N314" s="20">
        <v>0</v>
      </c>
      <c r="O314" s="9">
        <v>0</v>
      </c>
      <c r="P314" s="20">
        <v>0</v>
      </c>
      <c r="Q314" s="9">
        <v>0</v>
      </c>
    </row>
    <row r="315" spans="4:17" x14ac:dyDescent="0.25">
      <c r="D315" s="7" t="s">
        <v>504</v>
      </c>
      <c r="E315" s="20">
        <v>32</v>
      </c>
      <c r="F315" s="20">
        <v>31</v>
      </c>
      <c r="G315" s="9">
        <v>0.96875</v>
      </c>
      <c r="H315" s="20">
        <v>22</v>
      </c>
      <c r="I315" s="9">
        <v>0.70967741935483875</v>
      </c>
      <c r="J315" s="20">
        <v>0</v>
      </c>
      <c r="K315" s="9">
        <v>0</v>
      </c>
      <c r="L315" s="20">
        <v>0</v>
      </c>
      <c r="M315" s="9">
        <v>0</v>
      </c>
      <c r="N315" s="20">
        <v>0</v>
      </c>
      <c r="O315" s="9">
        <v>0</v>
      </c>
      <c r="P315" s="20">
        <v>0</v>
      </c>
      <c r="Q315" s="9">
        <v>0</v>
      </c>
    </row>
    <row r="316" spans="4:17" x14ac:dyDescent="0.25">
      <c r="D316" s="8" t="s">
        <v>719</v>
      </c>
      <c r="E316" s="20">
        <v>0</v>
      </c>
      <c r="F316" s="20">
        <v>0</v>
      </c>
      <c r="G316" s="9">
        <v>0</v>
      </c>
      <c r="H316" s="20">
        <v>0</v>
      </c>
      <c r="I316" s="9">
        <v>0</v>
      </c>
      <c r="J316" s="20">
        <v>0</v>
      </c>
      <c r="K316" s="9">
        <v>0</v>
      </c>
      <c r="L316" s="20">
        <v>0</v>
      </c>
      <c r="M316" s="9">
        <v>0</v>
      </c>
      <c r="N316" s="20">
        <v>0</v>
      </c>
      <c r="O316" s="9">
        <v>0</v>
      </c>
      <c r="P316" s="20">
        <v>0</v>
      </c>
      <c r="Q316" s="9">
        <v>0</v>
      </c>
    </row>
    <row r="317" spans="4:17" x14ac:dyDescent="0.25">
      <c r="D317" s="8" t="s">
        <v>724</v>
      </c>
      <c r="E317" s="20">
        <v>1</v>
      </c>
      <c r="F317" s="20">
        <v>1</v>
      </c>
      <c r="G317" s="9">
        <v>1</v>
      </c>
      <c r="H317" s="20">
        <v>0</v>
      </c>
      <c r="I317" s="9">
        <v>0</v>
      </c>
      <c r="J317" s="20">
        <v>0</v>
      </c>
      <c r="K317" s="9">
        <v>0</v>
      </c>
      <c r="L317" s="20">
        <v>0</v>
      </c>
      <c r="M317" s="9">
        <v>0</v>
      </c>
      <c r="N317" s="20">
        <v>0</v>
      </c>
      <c r="O317" s="9">
        <v>0</v>
      </c>
      <c r="P317" s="20">
        <v>0</v>
      </c>
      <c r="Q317" s="9">
        <v>0</v>
      </c>
    </row>
    <row r="318" spans="4:17" x14ac:dyDescent="0.25">
      <c r="D318" s="8" t="s">
        <v>505</v>
      </c>
      <c r="E318" s="20">
        <v>8</v>
      </c>
      <c r="F318" s="20">
        <v>7</v>
      </c>
      <c r="G318" s="9">
        <v>0.875</v>
      </c>
      <c r="H318" s="20">
        <v>6</v>
      </c>
      <c r="I318" s="9">
        <v>0.8571428571428571</v>
      </c>
      <c r="J318" s="20"/>
      <c r="K318" s="9">
        <v>0</v>
      </c>
      <c r="L318" s="20"/>
      <c r="M318" s="9">
        <v>0</v>
      </c>
      <c r="N318" s="20"/>
      <c r="O318" s="9">
        <v>0</v>
      </c>
      <c r="P318" s="20"/>
      <c r="Q318" s="9">
        <v>0</v>
      </c>
    </row>
    <row r="319" spans="4:17" x14ac:dyDescent="0.25">
      <c r="D319" s="8" t="s">
        <v>732</v>
      </c>
      <c r="E319" s="20">
        <v>8</v>
      </c>
      <c r="F319" s="20">
        <v>8</v>
      </c>
      <c r="G319" s="9">
        <v>1</v>
      </c>
      <c r="H319" s="20">
        <v>5</v>
      </c>
      <c r="I319" s="9">
        <v>0.625</v>
      </c>
      <c r="J319" s="20">
        <v>0</v>
      </c>
      <c r="K319" s="9">
        <v>0</v>
      </c>
      <c r="L319" s="20">
        <v>0</v>
      </c>
      <c r="M319" s="9">
        <v>0</v>
      </c>
      <c r="N319" s="20">
        <v>0</v>
      </c>
      <c r="O319" s="9">
        <v>0</v>
      </c>
      <c r="P319" s="20">
        <v>0</v>
      </c>
      <c r="Q319" s="9">
        <v>0</v>
      </c>
    </row>
    <row r="320" spans="4:17" x14ac:dyDescent="0.25">
      <c r="D320" s="8" t="s">
        <v>734</v>
      </c>
      <c r="E320" s="20">
        <v>5</v>
      </c>
      <c r="F320" s="20">
        <v>5</v>
      </c>
      <c r="G320" s="9">
        <v>1</v>
      </c>
      <c r="H320" s="20">
        <v>4</v>
      </c>
      <c r="I320" s="9">
        <v>0.8</v>
      </c>
      <c r="J320" s="20">
        <v>0</v>
      </c>
      <c r="K320" s="9">
        <v>0</v>
      </c>
      <c r="L320" s="20">
        <v>0</v>
      </c>
      <c r="M320" s="9">
        <v>0</v>
      </c>
      <c r="N320" s="20">
        <v>0</v>
      </c>
      <c r="O320" s="9">
        <v>0</v>
      </c>
      <c r="P320" s="20">
        <v>0</v>
      </c>
      <c r="Q320" s="9">
        <v>0</v>
      </c>
    </row>
    <row r="321" spans="4:17" x14ac:dyDescent="0.25">
      <c r="D321" s="8" t="s">
        <v>735</v>
      </c>
      <c r="E321" s="20">
        <v>4</v>
      </c>
      <c r="F321" s="20">
        <v>4</v>
      </c>
      <c r="G321" s="9">
        <v>1</v>
      </c>
      <c r="H321" s="20">
        <v>4</v>
      </c>
      <c r="I321" s="9">
        <v>1</v>
      </c>
      <c r="J321" s="20">
        <v>0</v>
      </c>
      <c r="K321" s="9">
        <v>0</v>
      </c>
      <c r="L321" s="20">
        <v>0</v>
      </c>
      <c r="M321" s="9">
        <v>0</v>
      </c>
      <c r="N321" s="20">
        <v>0</v>
      </c>
      <c r="O321" s="9">
        <v>0</v>
      </c>
      <c r="P321" s="20">
        <v>0</v>
      </c>
      <c r="Q321" s="9">
        <v>0</v>
      </c>
    </row>
    <row r="322" spans="4:17" x14ac:dyDescent="0.25">
      <c r="D322" s="8" t="s">
        <v>744</v>
      </c>
      <c r="E322" s="20">
        <v>0</v>
      </c>
      <c r="F322" s="20">
        <v>0</v>
      </c>
      <c r="G322" s="9">
        <v>0</v>
      </c>
      <c r="H322" s="20">
        <v>0</v>
      </c>
      <c r="I322" s="9">
        <v>0</v>
      </c>
      <c r="J322" s="20">
        <v>0</v>
      </c>
      <c r="K322" s="9">
        <v>0</v>
      </c>
      <c r="L322" s="20">
        <v>0</v>
      </c>
      <c r="M322" s="9">
        <v>0</v>
      </c>
      <c r="N322" s="20">
        <v>0</v>
      </c>
      <c r="O322" s="9">
        <v>0</v>
      </c>
      <c r="P322" s="20">
        <v>0</v>
      </c>
      <c r="Q322" s="9">
        <v>0</v>
      </c>
    </row>
    <row r="323" spans="4:17" x14ac:dyDescent="0.25">
      <c r="D323" s="8" t="s">
        <v>512</v>
      </c>
      <c r="E323" s="20">
        <v>6</v>
      </c>
      <c r="F323" s="20">
        <v>6</v>
      </c>
      <c r="G323" s="9">
        <v>1</v>
      </c>
      <c r="H323" s="20">
        <v>3</v>
      </c>
      <c r="I323" s="9">
        <v>0.5</v>
      </c>
      <c r="J323" s="20"/>
      <c r="K323" s="9">
        <v>0</v>
      </c>
      <c r="L323" s="20"/>
      <c r="M323" s="9">
        <v>0</v>
      </c>
      <c r="N323" s="20"/>
      <c r="O323" s="9">
        <v>0</v>
      </c>
      <c r="P323" s="20"/>
      <c r="Q323" s="9">
        <v>0</v>
      </c>
    </row>
    <row r="324" spans="4:17" x14ac:dyDescent="0.25">
      <c r="D324" s="7" t="s">
        <v>509</v>
      </c>
      <c r="E324" s="20">
        <v>10</v>
      </c>
      <c r="F324" s="20">
        <v>10</v>
      </c>
      <c r="G324" s="9">
        <v>1</v>
      </c>
      <c r="H324" s="20">
        <v>7</v>
      </c>
      <c r="I324" s="9">
        <v>0.7</v>
      </c>
      <c r="J324" s="20">
        <v>0</v>
      </c>
      <c r="K324" s="9">
        <v>0</v>
      </c>
      <c r="L324" s="20">
        <v>0</v>
      </c>
      <c r="M324" s="9">
        <v>0</v>
      </c>
      <c r="N324" s="20">
        <v>0</v>
      </c>
      <c r="O324" s="9">
        <v>0</v>
      </c>
      <c r="P324" s="20">
        <v>0</v>
      </c>
      <c r="Q324" s="9">
        <v>0</v>
      </c>
    </row>
    <row r="325" spans="4:17" x14ac:dyDescent="0.25">
      <c r="D325" s="8" t="s">
        <v>716</v>
      </c>
      <c r="E325" s="20">
        <v>0</v>
      </c>
      <c r="F325" s="20">
        <v>0</v>
      </c>
      <c r="G325" s="9">
        <v>0</v>
      </c>
      <c r="H325" s="20">
        <v>0</v>
      </c>
      <c r="I325" s="9">
        <v>0</v>
      </c>
      <c r="J325" s="20">
        <v>0</v>
      </c>
      <c r="K325" s="9">
        <v>0</v>
      </c>
      <c r="L325" s="20">
        <v>0</v>
      </c>
      <c r="M325" s="9">
        <v>0</v>
      </c>
      <c r="N325" s="20">
        <v>0</v>
      </c>
      <c r="O325" s="9">
        <v>0</v>
      </c>
      <c r="P325" s="20">
        <v>0</v>
      </c>
      <c r="Q325" s="9">
        <v>0</v>
      </c>
    </row>
    <row r="326" spans="4:17" x14ac:dyDescent="0.25">
      <c r="D326" s="8" t="s">
        <v>725</v>
      </c>
      <c r="E326" s="20">
        <v>0</v>
      </c>
      <c r="F326" s="20">
        <v>0</v>
      </c>
      <c r="G326" s="9">
        <v>0</v>
      </c>
      <c r="H326" s="20">
        <v>0</v>
      </c>
      <c r="I326" s="9">
        <v>0</v>
      </c>
      <c r="J326" s="20">
        <v>0</v>
      </c>
      <c r="K326" s="9">
        <v>0</v>
      </c>
      <c r="L326" s="20">
        <v>0</v>
      </c>
      <c r="M326" s="9">
        <v>0</v>
      </c>
      <c r="N326" s="20">
        <v>0</v>
      </c>
      <c r="O326" s="9">
        <v>0</v>
      </c>
      <c r="P326" s="20">
        <v>0</v>
      </c>
      <c r="Q326" s="9">
        <v>0</v>
      </c>
    </row>
    <row r="327" spans="4:17" x14ac:dyDescent="0.25">
      <c r="D327" s="8" t="s">
        <v>729</v>
      </c>
      <c r="E327" s="20">
        <v>0</v>
      </c>
      <c r="F327" s="20">
        <v>0</v>
      </c>
      <c r="G327" s="9">
        <v>0</v>
      </c>
      <c r="H327" s="20">
        <v>0</v>
      </c>
      <c r="I327" s="9">
        <v>0</v>
      </c>
      <c r="J327" s="20">
        <v>0</v>
      </c>
      <c r="K327" s="9">
        <v>0</v>
      </c>
      <c r="L327" s="20">
        <v>0</v>
      </c>
      <c r="M327" s="9">
        <v>0</v>
      </c>
      <c r="N327" s="20">
        <v>0</v>
      </c>
      <c r="O327" s="9">
        <v>0</v>
      </c>
      <c r="P327" s="20">
        <v>0</v>
      </c>
      <c r="Q327" s="9">
        <v>0</v>
      </c>
    </row>
    <row r="328" spans="4:17" x14ac:dyDescent="0.25">
      <c r="D328" s="8" t="s">
        <v>736</v>
      </c>
      <c r="E328" s="20">
        <v>1</v>
      </c>
      <c r="F328" s="20">
        <v>1</v>
      </c>
      <c r="G328" s="9">
        <v>1</v>
      </c>
      <c r="H328" s="20">
        <v>0</v>
      </c>
      <c r="I328" s="9">
        <v>0</v>
      </c>
      <c r="J328" s="20">
        <v>0</v>
      </c>
      <c r="K328" s="9">
        <v>0</v>
      </c>
      <c r="L328" s="20">
        <v>0</v>
      </c>
      <c r="M328" s="9">
        <v>0</v>
      </c>
      <c r="N328" s="20">
        <v>0</v>
      </c>
      <c r="O328" s="9">
        <v>0</v>
      </c>
      <c r="P328" s="20">
        <v>0</v>
      </c>
      <c r="Q328" s="9">
        <v>0</v>
      </c>
    </row>
    <row r="329" spans="4:17" x14ac:dyDescent="0.25">
      <c r="D329" s="8" t="s">
        <v>743</v>
      </c>
      <c r="E329" s="20">
        <v>5</v>
      </c>
      <c r="F329" s="20">
        <v>5</v>
      </c>
      <c r="G329" s="9">
        <v>1</v>
      </c>
      <c r="H329" s="20">
        <v>5</v>
      </c>
      <c r="I329" s="9">
        <v>1</v>
      </c>
      <c r="J329" s="20">
        <v>0</v>
      </c>
      <c r="K329" s="9">
        <v>0</v>
      </c>
      <c r="L329" s="20">
        <v>0</v>
      </c>
      <c r="M329" s="9">
        <v>0</v>
      </c>
      <c r="N329" s="20">
        <v>0</v>
      </c>
      <c r="O329" s="9">
        <v>0</v>
      </c>
      <c r="P329" s="20">
        <v>0</v>
      </c>
      <c r="Q329" s="9">
        <v>0</v>
      </c>
    </row>
    <row r="330" spans="4:17" x14ac:dyDescent="0.25">
      <c r="D330" s="8" t="s">
        <v>510</v>
      </c>
      <c r="E330" s="20">
        <v>4</v>
      </c>
      <c r="F330" s="20">
        <v>4</v>
      </c>
      <c r="G330" s="9">
        <v>1</v>
      </c>
      <c r="H330" s="20">
        <v>2</v>
      </c>
      <c r="I330" s="9">
        <v>0.5</v>
      </c>
      <c r="J330" s="20"/>
      <c r="K330" s="9">
        <v>0</v>
      </c>
      <c r="L330" s="20"/>
      <c r="M330" s="9">
        <v>0</v>
      </c>
      <c r="N330" s="20"/>
      <c r="O330" s="9">
        <v>0</v>
      </c>
      <c r="P330" s="20"/>
      <c r="Q330" s="9">
        <v>0</v>
      </c>
    </row>
    <row r="331" spans="4:17" x14ac:dyDescent="0.25">
      <c r="D331" s="8" t="s">
        <v>747</v>
      </c>
      <c r="E331" s="20">
        <v>0</v>
      </c>
      <c r="F331" s="20">
        <v>0</v>
      </c>
      <c r="G331" s="9">
        <v>0</v>
      </c>
      <c r="H331" s="20">
        <v>0</v>
      </c>
      <c r="I331" s="9">
        <v>0</v>
      </c>
      <c r="J331" s="20">
        <v>0</v>
      </c>
      <c r="K331" s="9">
        <v>0</v>
      </c>
      <c r="L331" s="20">
        <v>0</v>
      </c>
      <c r="M331" s="9">
        <v>0</v>
      </c>
      <c r="N331" s="20">
        <v>0</v>
      </c>
      <c r="O331" s="9">
        <v>0</v>
      </c>
      <c r="P331" s="20">
        <v>0</v>
      </c>
      <c r="Q331" s="9">
        <v>0</v>
      </c>
    </row>
    <row r="332" spans="4:17" x14ac:dyDescent="0.25">
      <c r="D332" s="7" t="s">
        <v>507</v>
      </c>
      <c r="E332" s="20">
        <v>15</v>
      </c>
      <c r="F332" s="20">
        <v>12</v>
      </c>
      <c r="G332" s="9">
        <v>0.8</v>
      </c>
      <c r="H332" s="20">
        <v>10</v>
      </c>
      <c r="I332" s="9">
        <v>0.83333333333333337</v>
      </c>
      <c r="J332" s="20">
        <v>0</v>
      </c>
      <c r="K332" s="9">
        <v>0</v>
      </c>
      <c r="L332" s="20">
        <v>1</v>
      </c>
      <c r="M332" s="9">
        <v>8.3333333333333329E-2</v>
      </c>
      <c r="N332" s="20">
        <v>1</v>
      </c>
      <c r="O332" s="9">
        <v>8.3333333333333329E-2</v>
      </c>
      <c r="P332" s="20">
        <v>0</v>
      </c>
      <c r="Q332" s="9">
        <v>0</v>
      </c>
    </row>
    <row r="333" spans="4:17" x14ac:dyDescent="0.25">
      <c r="D333" s="8" t="s">
        <v>508</v>
      </c>
      <c r="E333" s="20">
        <v>2</v>
      </c>
      <c r="F333" s="20">
        <v>2</v>
      </c>
      <c r="G333" s="9">
        <v>1</v>
      </c>
      <c r="H333" s="20">
        <v>1</v>
      </c>
      <c r="I333" s="9">
        <v>0.5</v>
      </c>
      <c r="J333" s="20"/>
      <c r="K333" s="9">
        <v>0</v>
      </c>
      <c r="L333" s="20"/>
      <c r="M333" s="9">
        <v>0</v>
      </c>
      <c r="N333" s="20"/>
      <c r="O333" s="9">
        <v>0</v>
      </c>
      <c r="P333" s="20"/>
      <c r="Q333" s="9">
        <v>0</v>
      </c>
    </row>
    <row r="334" spans="4:17" x14ac:dyDescent="0.25">
      <c r="D334" s="8" t="s">
        <v>741</v>
      </c>
      <c r="E334" s="20">
        <v>2</v>
      </c>
      <c r="F334" s="20">
        <v>1</v>
      </c>
      <c r="G334" s="9">
        <v>0.5</v>
      </c>
      <c r="H334" s="20">
        <v>1</v>
      </c>
      <c r="I334" s="9">
        <v>1</v>
      </c>
      <c r="J334" s="20">
        <v>0</v>
      </c>
      <c r="K334" s="9">
        <v>0</v>
      </c>
      <c r="L334" s="20">
        <v>1</v>
      </c>
      <c r="M334" s="9">
        <v>1</v>
      </c>
      <c r="N334" s="20">
        <v>0</v>
      </c>
      <c r="O334" s="9">
        <v>0</v>
      </c>
      <c r="P334" s="20">
        <v>0</v>
      </c>
      <c r="Q334" s="9">
        <v>0</v>
      </c>
    </row>
    <row r="335" spans="4:17" x14ac:dyDescent="0.25">
      <c r="D335" s="8" t="s">
        <v>511</v>
      </c>
      <c r="E335" s="20">
        <v>11</v>
      </c>
      <c r="F335" s="20">
        <v>9</v>
      </c>
      <c r="G335" s="9">
        <v>0.81818181818181823</v>
      </c>
      <c r="H335" s="20">
        <v>8</v>
      </c>
      <c r="I335" s="9">
        <v>0.88888888888888884</v>
      </c>
      <c r="J335" s="20">
        <v>0</v>
      </c>
      <c r="K335" s="9">
        <v>0</v>
      </c>
      <c r="L335" s="20">
        <v>0</v>
      </c>
      <c r="M335" s="9">
        <v>0</v>
      </c>
      <c r="N335" s="20">
        <v>1</v>
      </c>
      <c r="O335" s="9">
        <v>0.1111111111111111</v>
      </c>
      <c r="P335" s="20">
        <v>0</v>
      </c>
      <c r="Q335" s="9">
        <v>0</v>
      </c>
    </row>
    <row r="336" spans="4:17" x14ac:dyDescent="0.25">
      <c r="D336" s="7" t="s">
        <v>726</v>
      </c>
      <c r="E336" s="20">
        <v>13</v>
      </c>
      <c r="F336" s="20">
        <v>8</v>
      </c>
      <c r="G336" s="9">
        <v>0.61538461538461542</v>
      </c>
      <c r="H336" s="20">
        <v>6</v>
      </c>
      <c r="I336" s="9">
        <v>0.75</v>
      </c>
      <c r="J336" s="20">
        <v>0</v>
      </c>
      <c r="K336" s="9">
        <v>0</v>
      </c>
      <c r="L336" s="20">
        <v>1</v>
      </c>
      <c r="M336" s="9">
        <v>0.125</v>
      </c>
      <c r="N336" s="20">
        <v>3</v>
      </c>
      <c r="O336" s="9">
        <v>0.375</v>
      </c>
      <c r="P336" s="20">
        <v>0</v>
      </c>
      <c r="Q336" s="9">
        <v>0</v>
      </c>
    </row>
    <row r="337" spans="4:17" x14ac:dyDescent="0.25">
      <c r="D337" s="8" t="s">
        <v>727</v>
      </c>
      <c r="E337" s="20">
        <v>1</v>
      </c>
      <c r="F337" s="20">
        <v>1</v>
      </c>
      <c r="G337" s="9">
        <v>1</v>
      </c>
      <c r="H337" s="20">
        <v>1</v>
      </c>
      <c r="I337" s="9">
        <v>1</v>
      </c>
      <c r="J337" s="20">
        <v>0</v>
      </c>
      <c r="K337" s="9">
        <v>0</v>
      </c>
      <c r="L337" s="20">
        <v>0</v>
      </c>
      <c r="M337" s="9">
        <v>0</v>
      </c>
      <c r="N337" s="20">
        <v>0</v>
      </c>
      <c r="O337" s="9">
        <v>0</v>
      </c>
      <c r="P337" s="20">
        <v>0</v>
      </c>
      <c r="Q337" s="9">
        <v>0</v>
      </c>
    </row>
    <row r="338" spans="4:17" x14ac:dyDescent="0.25">
      <c r="D338" s="8" t="s">
        <v>730</v>
      </c>
      <c r="E338" s="20">
        <v>0</v>
      </c>
      <c r="F338" s="20">
        <v>0</v>
      </c>
      <c r="G338" s="9">
        <v>0</v>
      </c>
      <c r="H338" s="20">
        <v>0</v>
      </c>
      <c r="I338" s="9">
        <v>0</v>
      </c>
      <c r="J338" s="20">
        <v>0</v>
      </c>
      <c r="K338" s="9">
        <v>0</v>
      </c>
      <c r="L338" s="20">
        <v>0</v>
      </c>
      <c r="M338" s="9">
        <v>0</v>
      </c>
      <c r="N338" s="20">
        <v>0</v>
      </c>
      <c r="O338" s="9">
        <v>0</v>
      </c>
      <c r="P338" s="20">
        <v>0</v>
      </c>
      <c r="Q338" s="9">
        <v>0</v>
      </c>
    </row>
    <row r="339" spans="4:17" x14ac:dyDescent="0.25">
      <c r="D339" s="8" t="s">
        <v>733</v>
      </c>
      <c r="E339" s="20">
        <v>2</v>
      </c>
      <c r="F339" s="20">
        <v>2</v>
      </c>
      <c r="G339" s="9">
        <v>1</v>
      </c>
      <c r="H339" s="20">
        <v>0</v>
      </c>
      <c r="I339" s="9">
        <v>0</v>
      </c>
      <c r="J339" s="20">
        <v>0</v>
      </c>
      <c r="K339" s="9">
        <v>0</v>
      </c>
      <c r="L339" s="20">
        <v>0</v>
      </c>
      <c r="M339" s="9">
        <v>0</v>
      </c>
      <c r="N339" s="20">
        <v>0</v>
      </c>
      <c r="O339" s="9">
        <v>0</v>
      </c>
      <c r="P339" s="20">
        <v>0</v>
      </c>
      <c r="Q339" s="9">
        <v>0</v>
      </c>
    </row>
    <row r="340" spans="4:17" x14ac:dyDescent="0.25">
      <c r="D340" s="8" t="s">
        <v>737</v>
      </c>
      <c r="E340" s="20">
        <v>4</v>
      </c>
      <c r="F340" s="20">
        <v>3</v>
      </c>
      <c r="G340" s="9">
        <v>0.75</v>
      </c>
      <c r="H340" s="20">
        <v>3</v>
      </c>
      <c r="I340" s="9">
        <v>1</v>
      </c>
      <c r="J340" s="20">
        <v>0</v>
      </c>
      <c r="K340" s="9">
        <v>0</v>
      </c>
      <c r="L340" s="20">
        <v>1</v>
      </c>
      <c r="M340" s="9">
        <v>0.33333333333333331</v>
      </c>
      <c r="N340" s="20">
        <v>0</v>
      </c>
      <c r="O340" s="9">
        <v>0</v>
      </c>
      <c r="P340" s="20">
        <v>0</v>
      </c>
      <c r="Q340" s="9">
        <v>0</v>
      </c>
    </row>
    <row r="341" spans="4:17" x14ac:dyDescent="0.25">
      <c r="D341" s="8" t="s">
        <v>745</v>
      </c>
      <c r="E341" s="20">
        <v>4</v>
      </c>
      <c r="F341" s="20">
        <v>1</v>
      </c>
      <c r="G341" s="9">
        <v>0.25</v>
      </c>
      <c r="H341" s="20">
        <v>1</v>
      </c>
      <c r="I341" s="9">
        <v>1</v>
      </c>
      <c r="J341" s="20">
        <v>0</v>
      </c>
      <c r="K341" s="9">
        <v>0</v>
      </c>
      <c r="L341" s="20">
        <v>0</v>
      </c>
      <c r="M341" s="9">
        <v>0</v>
      </c>
      <c r="N341" s="20">
        <v>2</v>
      </c>
      <c r="O341" s="9">
        <v>2</v>
      </c>
      <c r="P341" s="20">
        <v>0</v>
      </c>
      <c r="Q341" s="9">
        <v>0</v>
      </c>
    </row>
    <row r="342" spans="4:17" x14ac:dyDescent="0.25">
      <c r="D342" s="8" t="s">
        <v>746</v>
      </c>
      <c r="E342" s="20">
        <v>2</v>
      </c>
      <c r="F342" s="20">
        <v>1</v>
      </c>
      <c r="G342" s="9">
        <v>0.5</v>
      </c>
      <c r="H342" s="20">
        <v>1</v>
      </c>
      <c r="I342" s="9">
        <v>1</v>
      </c>
      <c r="J342" s="20">
        <v>0</v>
      </c>
      <c r="K342" s="9">
        <v>0</v>
      </c>
      <c r="L342" s="20">
        <v>0</v>
      </c>
      <c r="M342" s="9">
        <v>0</v>
      </c>
      <c r="N342" s="20">
        <v>1</v>
      </c>
      <c r="O342" s="9">
        <v>1</v>
      </c>
      <c r="P342" s="20">
        <v>0</v>
      </c>
      <c r="Q342" s="9">
        <v>0</v>
      </c>
    </row>
    <row r="343" spans="4:17" x14ac:dyDescent="0.25">
      <c r="D343" s="7" t="s">
        <v>728</v>
      </c>
      <c r="E343" s="20">
        <v>21</v>
      </c>
      <c r="F343" s="20">
        <v>20</v>
      </c>
      <c r="G343" s="9">
        <v>0.95238095238095233</v>
      </c>
      <c r="H343" s="20">
        <v>16</v>
      </c>
      <c r="I343" s="9">
        <v>0.8</v>
      </c>
      <c r="J343" s="20">
        <v>0</v>
      </c>
      <c r="K343" s="9">
        <v>0</v>
      </c>
      <c r="L343" s="20">
        <v>1</v>
      </c>
      <c r="M343" s="9">
        <v>0.05</v>
      </c>
      <c r="N343" s="20">
        <v>0</v>
      </c>
      <c r="O343" s="9">
        <v>0</v>
      </c>
      <c r="P343" s="20">
        <v>0</v>
      </c>
      <c r="Q343" s="9">
        <v>0</v>
      </c>
    </row>
    <row r="344" spans="4:17" x14ac:dyDescent="0.25">
      <c r="D344" s="8" t="s">
        <v>487</v>
      </c>
      <c r="E344" s="20">
        <v>3</v>
      </c>
      <c r="F344" s="20">
        <v>3</v>
      </c>
      <c r="G344" s="9">
        <v>1</v>
      </c>
      <c r="H344" s="20">
        <v>2</v>
      </c>
      <c r="I344" s="9">
        <v>0.66666666666666663</v>
      </c>
      <c r="J344" s="20">
        <v>0</v>
      </c>
      <c r="K344" s="9">
        <v>0</v>
      </c>
      <c r="L344" s="20">
        <v>0</v>
      </c>
      <c r="M344" s="9">
        <v>0</v>
      </c>
      <c r="N344" s="20">
        <v>0</v>
      </c>
      <c r="O344" s="9">
        <v>0</v>
      </c>
      <c r="P344" s="20">
        <v>0</v>
      </c>
      <c r="Q344" s="9">
        <v>0</v>
      </c>
    </row>
    <row r="345" spans="4:17" x14ac:dyDescent="0.25">
      <c r="D345" s="8" t="s">
        <v>731</v>
      </c>
      <c r="E345" s="20">
        <v>1</v>
      </c>
      <c r="F345" s="20">
        <v>1</v>
      </c>
      <c r="G345" s="9">
        <v>1</v>
      </c>
      <c r="H345" s="20">
        <v>1</v>
      </c>
      <c r="I345" s="9">
        <v>1</v>
      </c>
      <c r="J345" s="20">
        <v>0</v>
      </c>
      <c r="K345" s="9">
        <v>0</v>
      </c>
      <c r="L345" s="20">
        <v>0</v>
      </c>
      <c r="M345" s="9">
        <v>0</v>
      </c>
      <c r="N345" s="20">
        <v>0</v>
      </c>
      <c r="O345" s="9">
        <v>0</v>
      </c>
      <c r="P345" s="20">
        <v>0</v>
      </c>
      <c r="Q345" s="9">
        <v>0</v>
      </c>
    </row>
    <row r="346" spans="4:17" x14ac:dyDescent="0.25">
      <c r="D346" s="8" t="s">
        <v>739</v>
      </c>
      <c r="E346" s="20">
        <v>2</v>
      </c>
      <c r="F346" s="20">
        <v>2</v>
      </c>
      <c r="G346" s="9">
        <v>1</v>
      </c>
      <c r="H346" s="20">
        <v>1</v>
      </c>
      <c r="I346" s="9">
        <v>0.5</v>
      </c>
      <c r="J346" s="20">
        <v>0</v>
      </c>
      <c r="K346" s="9">
        <v>0</v>
      </c>
      <c r="L346" s="20">
        <v>0</v>
      </c>
      <c r="M346" s="9">
        <v>0</v>
      </c>
      <c r="N346" s="20">
        <v>0</v>
      </c>
      <c r="O346" s="9">
        <v>0</v>
      </c>
      <c r="P346" s="20">
        <v>0</v>
      </c>
      <c r="Q346" s="9">
        <v>0</v>
      </c>
    </row>
    <row r="347" spans="4:17" x14ac:dyDescent="0.25">
      <c r="D347" s="8" t="s">
        <v>740</v>
      </c>
      <c r="E347" s="20">
        <v>8</v>
      </c>
      <c r="F347" s="20">
        <v>8</v>
      </c>
      <c r="G347" s="9">
        <v>1</v>
      </c>
      <c r="H347" s="20">
        <v>7</v>
      </c>
      <c r="I347" s="9">
        <v>0.875</v>
      </c>
      <c r="J347" s="20">
        <v>0</v>
      </c>
      <c r="K347" s="9">
        <v>0</v>
      </c>
      <c r="L347" s="20">
        <v>0</v>
      </c>
      <c r="M347" s="9">
        <v>0</v>
      </c>
      <c r="N347" s="20">
        <v>0</v>
      </c>
      <c r="O347" s="9">
        <v>0</v>
      </c>
      <c r="P347" s="20">
        <v>0</v>
      </c>
      <c r="Q347" s="9">
        <v>0</v>
      </c>
    </row>
    <row r="348" spans="4:17" x14ac:dyDescent="0.25">
      <c r="D348" s="8" t="s">
        <v>742</v>
      </c>
      <c r="E348" s="20">
        <v>7</v>
      </c>
      <c r="F348" s="20">
        <v>6</v>
      </c>
      <c r="G348" s="9">
        <v>0.8571428571428571</v>
      </c>
      <c r="H348" s="20">
        <v>5</v>
      </c>
      <c r="I348" s="9">
        <v>0.83333333333333337</v>
      </c>
      <c r="J348" s="20">
        <v>0</v>
      </c>
      <c r="K348" s="9">
        <v>0</v>
      </c>
      <c r="L348" s="20">
        <v>1</v>
      </c>
      <c r="M348" s="9">
        <v>0.16666666666666666</v>
      </c>
      <c r="N348" s="20">
        <v>0</v>
      </c>
      <c r="O348" s="9">
        <v>0</v>
      </c>
      <c r="P348" s="20">
        <v>0</v>
      </c>
      <c r="Q348" s="9">
        <v>0</v>
      </c>
    </row>
    <row r="349" spans="4:17" x14ac:dyDescent="0.25">
      <c r="D349" s="6" t="s">
        <v>208</v>
      </c>
      <c r="E349" s="20">
        <v>880</v>
      </c>
      <c r="F349" s="20">
        <v>767</v>
      </c>
      <c r="G349" s="9">
        <v>0.87159090909090908</v>
      </c>
      <c r="H349" s="20">
        <v>676</v>
      </c>
      <c r="I349" s="9">
        <v>0.88135593220338981</v>
      </c>
      <c r="J349" s="20">
        <v>0</v>
      </c>
      <c r="K349" s="9">
        <v>0</v>
      </c>
      <c r="L349" s="20">
        <v>44</v>
      </c>
      <c r="M349" s="9">
        <v>5.736636245110821E-2</v>
      </c>
      <c r="N349" s="20">
        <v>20</v>
      </c>
      <c r="O349" s="9">
        <v>2.607561929595828E-2</v>
      </c>
      <c r="P349" s="20">
        <v>3</v>
      </c>
      <c r="Q349" s="9">
        <v>3.9113428943937422E-3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44613</v>
      </c>
    </row>
    <row r="3" spans="2:4" ht="32.25" customHeight="1" x14ac:dyDescent="0.25"/>
    <row r="21" spans="4:17" ht="60" x14ac:dyDescent="0.25">
      <c r="D21" s="10"/>
      <c r="E21" s="11" t="s">
        <v>238</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01.2 Residential/Care home immunosuppressed patients",$D$23)</f>
        <v>222</v>
      </c>
      <c r="F22" s="15">
        <f>GETPIVOTDATA("Sum of 01.2f Second Vaccination",$D$23)</f>
        <v>197</v>
      </c>
      <c r="G22" s="16">
        <f>GETPIVOTDATA("Sum of 01.2f%",$D$23)</f>
        <v>0.88738738738738743</v>
      </c>
      <c r="H22" s="15">
        <f>GETPIVOTDATA("Sum of 01.2a Vaccinated (Booster)",$D$23)</f>
        <v>179</v>
      </c>
      <c r="I22" s="16">
        <f>GETPIVOTDATA("Sum of 01.2a%",$D$23)</f>
        <v>0.90862944162436543</v>
      </c>
      <c r="J22" s="15">
        <f>GETPIVOTDATA("Sum of 01.2b Contraindicated (inc allergies, exclu vaccinated)",$D$23)</f>
        <v>0</v>
      </c>
      <c r="K22" s="16">
        <f>GETPIVOTDATA("Sum of 01.2b%",$D$23)</f>
        <v>0</v>
      </c>
      <c r="L22" s="15">
        <f>GETPIVOTDATA("Sum of 01.2c Declined (excl vaccinated or contraindicated)",$D$23)</f>
        <v>12</v>
      </c>
      <c r="M22" s="16">
        <f>GETPIVOTDATA("Sum of 01.2c%",$D$23)</f>
        <v>6.0913705583756347E-2</v>
      </c>
      <c r="N22" s="15">
        <f>GETPIVOTDATA("Sum of 01.2d Invited no outcome (excl vac, contr, decl)",$D$23)</f>
        <v>6</v>
      </c>
      <c r="O22" s="16">
        <f>GETPIVOTDATA("Sum of 01.2d%",$D$23)</f>
        <v>3.0456852791878174E-2</v>
      </c>
      <c r="P22" s="15">
        <f>GETPIVOTDATA("Sum of 01.2e No contact coded [CALL]",$D$23)</f>
        <v>3</v>
      </c>
      <c r="Q22" s="16">
        <f>GETPIVOTDATA("Sum of 01.2e%",$D$23)</f>
        <v>1.5228426395939087E-2</v>
      </c>
    </row>
    <row r="23" spans="4:17" hidden="1" x14ac:dyDescent="0.25">
      <c r="D23" s="5" t="s">
        <v>194</v>
      </c>
      <c r="E23" t="s">
        <v>239</v>
      </c>
      <c r="F23" t="s">
        <v>240</v>
      </c>
      <c r="G23" t="s">
        <v>241</v>
      </c>
      <c r="H23" t="s">
        <v>242</v>
      </c>
      <c r="I23" t="s">
        <v>243</v>
      </c>
      <c r="J23" t="s">
        <v>244</v>
      </c>
      <c r="K23" t="s">
        <v>245</v>
      </c>
      <c r="L23" t="s">
        <v>246</v>
      </c>
      <c r="M23" t="s">
        <v>247</v>
      </c>
      <c r="N23" t="s">
        <v>248</v>
      </c>
      <c r="O23" t="s">
        <v>249</v>
      </c>
      <c r="P23" t="s">
        <v>250</v>
      </c>
      <c r="Q23" t="s">
        <v>251</v>
      </c>
    </row>
    <row r="24" spans="4:17" x14ac:dyDescent="0.25">
      <c r="D24" s="6" t="s">
        <v>434</v>
      </c>
      <c r="E24" s="20">
        <v>30</v>
      </c>
      <c r="F24" s="20">
        <v>29</v>
      </c>
      <c r="G24" s="9">
        <v>0.96666666666666667</v>
      </c>
      <c r="H24" s="20">
        <v>28</v>
      </c>
      <c r="I24" s="9">
        <v>0.96551724137931039</v>
      </c>
      <c r="J24" s="20">
        <v>0</v>
      </c>
      <c r="K24" s="9">
        <v>0</v>
      </c>
      <c r="L24" s="20">
        <v>0</v>
      </c>
      <c r="M24" s="9">
        <v>0</v>
      </c>
      <c r="N24" s="20">
        <v>0</v>
      </c>
      <c r="O24" s="9">
        <v>0</v>
      </c>
      <c r="P24" s="20">
        <v>0</v>
      </c>
      <c r="Q24" s="9">
        <v>0</v>
      </c>
    </row>
    <row r="25" spans="4:17" x14ac:dyDescent="0.25">
      <c r="D25" s="7" t="s">
        <v>447</v>
      </c>
      <c r="E25" s="20">
        <v>5</v>
      </c>
      <c r="F25" s="20">
        <v>5</v>
      </c>
      <c r="G25" s="9">
        <v>1</v>
      </c>
      <c r="H25" s="20">
        <v>5</v>
      </c>
      <c r="I25" s="9">
        <v>1</v>
      </c>
      <c r="J25" s="20">
        <v>0</v>
      </c>
      <c r="K25" s="9">
        <v>0</v>
      </c>
      <c r="L25" s="20">
        <v>0</v>
      </c>
      <c r="M25" s="9">
        <v>0</v>
      </c>
      <c r="N25" s="20">
        <v>0</v>
      </c>
      <c r="O25" s="9">
        <v>0</v>
      </c>
      <c r="P25" s="20">
        <v>0</v>
      </c>
      <c r="Q25" s="9">
        <v>0</v>
      </c>
    </row>
    <row r="26" spans="4:17" x14ac:dyDescent="0.25">
      <c r="D26" s="8" t="s">
        <v>515</v>
      </c>
      <c r="E26" s="20">
        <v>0</v>
      </c>
      <c r="F26" s="20">
        <v>0</v>
      </c>
      <c r="G26" s="9">
        <v>0</v>
      </c>
      <c r="H26" s="20">
        <v>0</v>
      </c>
      <c r="I26" s="9">
        <v>0</v>
      </c>
      <c r="J26" s="20">
        <v>0</v>
      </c>
      <c r="K26" s="9">
        <v>0</v>
      </c>
      <c r="L26" s="20">
        <v>0</v>
      </c>
      <c r="M26" s="9">
        <v>0</v>
      </c>
      <c r="N26" s="20">
        <v>0</v>
      </c>
      <c r="O26" s="9">
        <v>0</v>
      </c>
      <c r="P26" s="20">
        <v>0</v>
      </c>
      <c r="Q26" s="9">
        <v>0</v>
      </c>
    </row>
    <row r="27" spans="4:17" x14ac:dyDescent="0.25">
      <c r="D27" s="8" t="s">
        <v>529</v>
      </c>
      <c r="E27" s="20">
        <v>0</v>
      </c>
      <c r="F27" s="20">
        <v>0</v>
      </c>
      <c r="G27" s="9">
        <v>0</v>
      </c>
      <c r="H27" s="20">
        <v>0</v>
      </c>
      <c r="I27" s="9">
        <v>0</v>
      </c>
      <c r="J27" s="20">
        <v>0</v>
      </c>
      <c r="K27" s="9">
        <v>0</v>
      </c>
      <c r="L27" s="20">
        <v>0</v>
      </c>
      <c r="M27" s="9">
        <v>0</v>
      </c>
      <c r="N27" s="20">
        <v>0</v>
      </c>
      <c r="O27" s="9">
        <v>0</v>
      </c>
      <c r="P27" s="20">
        <v>0</v>
      </c>
      <c r="Q27" s="9">
        <v>0</v>
      </c>
    </row>
    <row r="28" spans="4:17" x14ac:dyDescent="0.25">
      <c r="D28" s="8" t="s">
        <v>448</v>
      </c>
      <c r="E28" s="20">
        <v>5</v>
      </c>
      <c r="F28" s="20">
        <v>5</v>
      </c>
      <c r="G28" s="9">
        <v>1</v>
      </c>
      <c r="H28" s="20">
        <v>5</v>
      </c>
      <c r="I28" s="9">
        <v>1</v>
      </c>
      <c r="J28" s="20">
        <v>0</v>
      </c>
      <c r="K28" s="9">
        <v>0</v>
      </c>
      <c r="L28" s="20">
        <v>0</v>
      </c>
      <c r="M28" s="9">
        <v>0</v>
      </c>
      <c r="N28" s="20">
        <v>0</v>
      </c>
      <c r="O28" s="9">
        <v>0</v>
      </c>
      <c r="P28" s="20">
        <v>0</v>
      </c>
      <c r="Q28" s="9">
        <v>0</v>
      </c>
    </row>
    <row r="29" spans="4:17" x14ac:dyDescent="0.25">
      <c r="D29" s="7" t="s">
        <v>444</v>
      </c>
      <c r="E29" s="20">
        <v>7</v>
      </c>
      <c r="F29" s="20">
        <v>7</v>
      </c>
      <c r="G29" s="9">
        <v>1</v>
      </c>
      <c r="H29" s="20">
        <v>6</v>
      </c>
      <c r="I29" s="9">
        <v>0.8571428571428571</v>
      </c>
      <c r="J29" s="20">
        <v>0</v>
      </c>
      <c r="K29" s="9">
        <v>0</v>
      </c>
      <c r="L29" s="20">
        <v>0</v>
      </c>
      <c r="M29" s="9">
        <v>0</v>
      </c>
      <c r="N29" s="20">
        <v>0</v>
      </c>
      <c r="O29" s="9">
        <v>0</v>
      </c>
      <c r="P29" s="20">
        <v>0</v>
      </c>
      <c r="Q29" s="9">
        <v>0</v>
      </c>
    </row>
    <row r="30" spans="4:17" x14ac:dyDescent="0.25">
      <c r="D30" s="8" t="s">
        <v>516</v>
      </c>
      <c r="E30" s="20">
        <v>3</v>
      </c>
      <c r="F30" s="20">
        <v>3</v>
      </c>
      <c r="G30" s="9">
        <v>1</v>
      </c>
      <c r="H30" s="20">
        <v>3</v>
      </c>
      <c r="I30" s="9">
        <v>1</v>
      </c>
      <c r="J30" s="20">
        <v>0</v>
      </c>
      <c r="K30" s="9">
        <v>0</v>
      </c>
      <c r="L30" s="20">
        <v>0</v>
      </c>
      <c r="M30" s="9">
        <v>0</v>
      </c>
      <c r="N30" s="20">
        <v>0</v>
      </c>
      <c r="O30" s="9">
        <v>0</v>
      </c>
      <c r="P30" s="20">
        <v>0</v>
      </c>
      <c r="Q30" s="9">
        <v>0</v>
      </c>
    </row>
    <row r="31" spans="4:17" x14ac:dyDescent="0.25">
      <c r="D31" s="8" t="s">
        <v>517</v>
      </c>
      <c r="E31" s="20">
        <v>0</v>
      </c>
      <c r="F31" s="20">
        <v>0</v>
      </c>
      <c r="G31" s="9">
        <v>0</v>
      </c>
      <c r="H31" s="20">
        <v>0</v>
      </c>
      <c r="I31" s="9">
        <v>0</v>
      </c>
      <c r="J31" s="20">
        <v>0</v>
      </c>
      <c r="K31" s="9">
        <v>0</v>
      </c>
      <c r="L31" s="20">
        <v>0</v>
      </c>
      <c r="M31" s="9">
        <v>0</v>
      </c>
      <c r="N31" s="20">
        <v>0</v>
      </c>
      <c r="O31" s="9">
        <v>0</v>
      </c>
      <c r="P31" s="20">
        <v>0</v>
      </c>
      <c r="Q31" s="9">
        <v>0</v>
      </c>
    </row>
    <row r="32" spans="4:17" x14ac:dyDescent="0.25">
      <c r="D32" s="8" t="s">
        <v>524</v>
      </c>
      <c r="E32" s="20">
        <v>0</v>
      </c>
      <c r="F32" s="20">
        <v>0</v>
      </c>
      <c r="G32" s="9">
        <v>0</v>
      </c>
      <c r="H32" s="20">
        <v>0</v>
      </c>
      <c r="I32" s="9">
        <v>0</v>
      </c>
      <c r="J32" s="20">
        <v>0</v>
      </c>
      <c r="K32" s="9">
        <v>0</v>
      </c>
      <c r="L32" s="20">
        <v>0</v>
      </c>
      <c r="M32" s="9">
        <v>0</v>
      </c>
      <c r="N32" s="20">
        <v>0</v>
      </c>
      <c r="O32" s="9">
        <v>0</v>
      </c>
      <c r="P32" s="20">
        <v>0</v>
      </c>
      <c r="Q32" s="9">
        <v>0</v>
      </c>
    </row>
    <row r="33" spans="4:17" x14ac:dyDescent="0.25">
      <c r="D33" s="8" t="s">
        <v>445</v>
      </c>
      <c r="E33" s="20">
        <v>4</v>
      </c>
      <c r="F33" s="20">
        <v>4</v>
      </c>
      <c r="G33" s="9">
        <v>1</v>
      </c>
      <c r="H33" s="20">
        <v>3</v>
      </c>
      <c r="I33" s="9">
        <v>0.75</v>
      </c>
      <c r="J33" s="20">
        <v>0</v>
      </c>
      <c r="K33" s="9">
        <v>0</v>
      </c>
      <c r="L33" s="20">
        <v>0</v>
      </c>
      <c r="M33" s="9">
        <v>0</v>
      </c>
      <c r="N33" s="20">
        <v>0</v>
      </c>
      <c r="O33" s="9">
        <v>0</v>
      </c>
      <c r="P33" s="20">
        <v>0</v>
      </c>
      <c r="Q33" s="9">
        <v>0</v>
      </c>
    </row>
    <row r="34" spans="4:17" x14ac:dyDescent="0.25">
      <c r="D34" s="7" t="s">
        <v>437</v>
      </c>
      <c r="E34" s="20">
        <v>8</v>
      </c>
      <c r="F34" s="20">
        <v>7</v>
      </c>
      <c r="G34" s="9">
        <v>0.875</v>
      </c>
      <c r="H34" s="20">
        <v>7</v>
      </c>
      <c r="I34" s="9">
        <v>1</v>
      </c>
      <c r="J34" s="20">
        <v>0</v>
      </c>
      <c r="K34" s="9">
        <v>0</v>
      </c>
      <c r="L34" s="20">
        <v>0</v>
      </c>
      <c r="M34" s="9">
        <v>0</v>
      </c>
      <c r="N34" s="20">
        <v>0</v>
      </c>
      <c r="O34" s="9">
        <v>0</v>
      </c>
      <c r="P34" s="20">
        <v>0</v>
      </c>
      <c r="Q34" s="9">
        <v>0</v>
      </c>
    </row>
    <row r="35" spans="4:17" x14ac:dyDescent="0.25">
      <c r="D35" s="8" t="s">
        <v>438</v>
      </c>
      <c r="E35" s="20">
        <v>7</v>
      </c>
      <c r="F35" s="20">
        <v>7</v>
      </c>
      <c r="G35" s="9">
        <v>1</v>
      </c>
      <c r="H35" s="20">
        <v>7</v>
      </c>
      <c r="I35" s="9">
        <v>1</v>
      </c>
      <c r="J35" s="20">
        <v>0</v>
      </c>
      <c r="K35" s="9">
        <v>0</v>
      </c>
      <c r="L35" s="20">
        <v>0</v>
      </c>
      <c r="M35" s="9">
        <v>0</v>
      </c>
      <c r="N35" s="20">
        <v>0</v>
      </c>
      <c r="O35" s="9">
        <v>0</v>
      </c>
      <c r="P35" s="20">
        <v>0</v>
      </c>
      <c r="Q35" s="9">
        <v>0</v>
      </c>
    </row>
    <row r="36" spans="4:17" x14ac:dyDescent="0.25">
      <c r="D36" s="8" t="s">
        <v>520</v>
      </c>
      <c r="E36" s="20">
        <v>0</v>
      </c>
      <c r="F36" s="20">
        <v>0</v>
      </c>
      <c r="G36" s="9">
        <v>0</v>
      </c>
      <c r="H36" s="20">
        <v>0</v>
      </c>
      <c r="I36" s="9">
        <v>0</v>
      </c>
      <c r="J36" s="20">
        <v>0</v>
      </c>
      <c r="K36" s="9">
        <v>0</v>
      </c>
      <c r="L36" s="20">
        <v>0</v>
      </c>
      <c r="M36" s="9">
        <v>0</v>
      </c>
      <c r="N36" s="20">
        <v>0</v>
      </c>
      <c r="O36" s="9">
        <v>0</v>
      </c>
      <c r="P36" s="20">
        <v>0</v>
      </c>
      <c r="Q36" s="9">
        <v>0</v>
      </c>
    </row>
    <row r="37" spans="4:17" x14ac:dyDescent="0.25">
      <c r="D37" s="8" t="s">
        <v>525</v>
      </c>
      <c r="E37" s="20">
        <v>1</v>
      </c>
      <c r="F37" s="20">
        <v>0</v>
      </c>
      <c r="G37" s="9">
        <v>0</v>
      </c>
      <c r="H37" s="20">
        <v>0</v>
      </c>
      <c r="I37" s="9">
        <v>0</v>
      </c>
      <c r="J37" s="20">
        <v>0</v>
      </c>
      <c r="K37" s="9">
        <v>0</v>
      </c>
      <c r="L37" s="20">
        <v>0</v>
      </c>
      <c r="M37" s="9">
        <v>0</v>
      </c>
      <c r="N37" s="20">
        <v>0</v>
      </c>
      <c r="O37" s="9">
        <v>0</v>
      </c>
      <c r="P37" s="20">
        <v>0</v>
      </c>
      <c r="Q37" s="9">
        <v>0</v>
      </c>
    </row>
    <row r="38" spans="4:17" x14ac:dyDescent="0.25">
      <c r="D38" s="8" t="s">
        <v>526</v>
      </c>
      <c r="E38" s="20">
        <v>0</v>
      </c>
      <c r="F38" s="20">
        <v>0</v>
      </c>
      <c r="G38" s="9">
        <v>0</v>
      </c>
      <c r="H38" s="20">
        <v>0</v>
      </c>
      <c r="I38" s="9">
        <v>0</v>
      </c>
      <c r="J38" s="20">
        <v>0</v>
      </c>
      <c r="K38" s="9">
        <v>0</v>
      </c>
      <c r="L38" s="20">
        <v>0</v>
      </c>
      <c r="M38" s="9">
        <v>0</v>
      </c>
      <c r="N38" s="20">
        <v>0</v>
      </c>
      <c r="O38" s="9">
        <v>0</v>
      </c>
      <c r="P38" s="20">
        <v>0</v>
      </c>
      <c r="Q38" s="9">
        <v>0</v>
      </c>
    </row>
    <row r="39" spans="4:17" x14ac:dyDescent="0.25">
      <c r="D39" s="8" t="s">
        <v>530</v>
      </c>
      <c r="E39" s="20">
        <v>0</v>
      </c>
      <c r="F39" s="20">
        <v>0</v>
      </c>
      <c r="G39" s="9">
        <v>0</v>
      </c>
      <c r="H39" s="20">
        <v>0</v>
      </c>
      <c r="I39" s="9">
        <v>0</v>
      </c>
      <c r="J39" s="20">
        <v>0</v>
      </c>
      <c r="K39" s="9">
        <v>0</v>
      </c>
      <c r="L39" s="20">
        <v>0</v>
      </c>
      <c r="M39" s="9">
        <v>0</v>
      </c>
      <c r="N39" s="20">
        <v>0</v>
      </c>
      <c r="O39" s="9">
        <v>0</v>
      </c>
      <c r="P39" s="20">
        <v>0</v>
      </c>
      <c r="Q39" s="9">
        <v>0</v>
      </c>
    </row>
    <row r="40" spans="4:17" x14ac:dyDescent="0.25">
      <c r="D40" s="8" t="s">
        <v>532</v>
      </c>
      <c r="E40" s="20">
        <v>0</v>
      </c>
      <c r="F40" s="20">
        <v>0</v>
      </c>
      <c r="G40" s="9">
        <v>0</v>
      </c>
      <c r="H40" s="20">
        <v>0</v>
      </c>
      <c r="I40" s="9">
        <v>0</v>
      </c>
      <c r="J40" s="20">
        <v>0</v>
      </c>
      <c r="K40" s="9">
        <v>0</v>
      </c>
      <c r="L40" s="20">
        <v>0</v>
      </c>
      <c r="M40" s="9">
        <v>0</v>
      </c>
      <c r="N40" s="20">
        <v>0</v>
      </c>
      <c r="O40" s="9">
        <v>0</v>
      </c>
      <c r="P40" s="20">
        <v>0</v>
      </c>
      <c r="Q40" s="9">
        <v>0</v>
      </c>
    </row>
    <row r="41" spans="4:17" x14ac:dyDescent="0.25">
      <c r="D41" s="8" t="s">
        <v>534</v>
      </c>
      <c r="E41" s="20">
        <v>0</v>
      </c>
      <c r="F41" s="20">
        <v>0</v>
      </c>
      <c r="G41" s="9">
        <v>0</v>
      </c>
      <c r="H41" s="20">
        <v>0</v>
      </c>
      <c r="I41" s="9">
        <v>0</v>
      </c>
      <c r="J41" s="20">
        <v>0</v>
      </c>
      <c r="K41" s="9">
        <v>0</v>
      </c>
      <c r="L41" s="20">
        <v>0</v>
      </c>
      <c r="M41" s="9">
        <v>0</v>
      </c>
      <c r="N41" s="20">
        <v>0</v>
      </c>
      <c r="O41" s="9">
        <v>0</v>
      </c>
      <c r="P41" s="20">
        <v>0</v>
      </c>
      <c r="Q41" s="9">
        <v>0</v>
      </c>
    </row>
    <row r="42" spans="4:17" x14ac:dyDescent="0.25">
      <c r="D42" s="7" t="s">
        <v>442</v>
      </c>
      <c r="E42" s="20">
        <v>1</v>
      </c>
      <c r="F42" s="20">
        <v>1</v>
      </c>
      <c r="G42" s="9">
        <v>1</v>
      </c>
      <c r="H42" s="20">
        <v>1</v>
      </c>
      <c r="I42" s="9">
        <v>1</v>
      </c>
      <c r="J42" s="20">
        <v>0</v>
      </c>
      <c r="K42" s="9">
        <v>0</v>
      </c>
      <c r="L42" s="20">
        <v>0</v>
      </c>
      <c r="M42" s="9">
        <v>0</v>
      </c>
      <c r="N42" s="20">
        <v>0</v>
      </c>
      <c r="O42" s="9">
        <v>0</v>
      </c>
      <c r="P42" s="20">
        <v>0</v>
      </c>
      <c r="Q42" s="9">
        <v>0</v>
      </c>
    </row>
    <row r="43" spans="4:17" x14ac:dyDescent="0.25">
      <c r="D43" s="8" t="s">
        <v>519</v>
      </c>
      <c r="E43" s="20">
        <v>0</v>
      </c>
      <c r="F43" s="20">
        <v>0</v>
      </c>
      <c r="G43" s="9">
        <v>0</v>
      </c>
      <c r="H43" s="20">
        <v>0</v>
      </c>
      <c r="I43" s="9">
        <v>0</v>
      </c>
      <c r="J43" s="20">
        <v>0</v>
      </c>
      <c r="K43" s="9">
        <v>0</v>
      </c>
      <c r="L43" s="20">
        <v>0</v>
      </c>
      <c r="M43" s="9">
        <v>0</v>
      </c>
      <c r="N43" s="20">
        <v>0</v>
      </c>
      <c r="O43" s="9">
        <v>0</v>
      </c>
      <c r="P43" s="20">
        <v>0</v>
      </c>
      <c r="Q43" s="9">
        <v>0</v>
      </c>
    </row>
    <row r="44" spans="4:17" x14ac:dyDescent="0.25">
      <c r="D44" s="8" t="s">
        <v>521</v>
      </c>
      <c r="E44" s="20">
        <v>0</v>
      </c>
      <c r="F44" s="20">
        <v>0</v>
      </c>
      <c r="G44" s="9">
        <v>0</v>
      </c>
      <c r="H44" s="20">
        <v>0</v>
      </c>
      <c r="I44" s="9">
        <v>0</v>
      </c>
      <c r="J44" s="20">
        <v>0</v>
      </c>
      <c r="K44" s="9">
        <v>0</v>
      </c>
      <c r="L44" s="20">
        <v>0</v>
      </c>
      <c r="M44" s="9">
        <v>0</v>
      </c>
      <c r="N44" s="20">
        <v>0</v>
      </c>
      <c r="O44" s="9">
        <v>0</v>
      </c>
      <c r="P44" s="20">
        <v>0</v>
      </c>
      <c r="Q44" s="9">
        <v>0</v>
      </c>
    </row>
    <row r="45" spans="4:17" x14ac:dyDescent="0.25">
      <c r="D45" s="8" t="s">
        <v>522</v>
      </c>
      <c r="E45" s="20">
        <v>0</v>
      </c>
      <c r="F45" s="20">
        <v>0</v>
      </c>
      <c r="G45" s="9">
        <v>0</v>
      </c>
      <c r="H45" s="20">
        <v>0</v>
      </c>
      <c r="I45" s="9">
        <v>0</v>
      </c>
      <c r="J45" s="20">
        <v>0</v>
      </c>
      <c r="K45" s="9">
        <v>0</v>
      </c>
      <c r="L45" s="20">
        <v>0</v>
      </c>
      <c r="M45" s="9">
        <v>0</v>
      </c>
      <c r="N45" s="20">
        <v>0</v>
      </c>
      <c r="O45" s="9">
        <v>0</v>
      </c>
      <c r="P45" s="20">
        <v>0</v>
      </c>
      <c r="Q45" s="9">
        <v>0</v>
      </c>
    </row>
    <row r="46" spans="4:17" x14ac:dyDescent="0.25">
      <c r="D46" s="8" t="s">
        <v>523</v>
      </c>
      <c r="E46" s="20">
        <v>0</v>
      </c>
      <c r="F46" s="20">
        <v>0</v>
      </c>
      <c r="G46" s="9">
        <v>0</v>
      </c>
      <c r="H46" s="20">
        <v>0</v>
      </c>
      <c r="I46" s="9">
        <v>0</v>
      </c>
      <c r="J46" s="20">
        <v>0</v>
      </c>
      <c r="K46" s="9">
        <v>0</v>
      </c>
      <c r="L46" s="20">
        <v>0</v>
      </c>
      <c r="M46" s="9">
        <v>0</v>
      </c>
      <c r="N46" s="20">
        <v>0</v>
      </c>
      <c r="O46" s="9">
        <v>0</v>
      </c>
      <c r="P46" s="20">
        <v>0</v>
      </c>
      <c r="Q46" s="9">
        <v>0</v>
      </c>
    </row>
    <row r="47" spans="4:17" x14ac:dyDescent="0.25">
      <c r="D47" s="8" t="s">
        <v>527</v>
      </c>
      <c r="E47" s="20">
        <v>0</v>
      </c>
      <c r="F47" s="20">
        <v>0</v>
      </c>
      <c r="G47" s="9">
        <v>0</v>
      </c>
      <c r="H47" s="20">
        <v>0</v>
      </c>
      <c r="I47" s="9">
        <v>0</v>
      </c>
      <c r="J47" s="20">
        <v>0</v>
      </c>
      <c r="K47" s="9">
        <v>0</v>
      </c>
      <c r="L47" s="20">
        <v>0</v>
      </c>
      <c r="M47" s="9">
        <v>0</v>
      </c>
      <c r="N47" s="20">
        <v>0</v>
      </c>
      <c r="O47" s="9">
        <v>0</v>
      </c>
      <c r="P47" s="20">
        <v>0</v>
      </c>
      <c r="Q47" s="9">
        <v>0</v>
      </c>
    </row>
    <row r="48" spans="4:17" x14ac:dyDescent="0.25">
      <c r="D48" s="8" t="s">
        <v>528</v>
      </c>
      <c r="E48" s="20">
        <v>1</v>
      </c>
      <c r="F48" s="20">
        <v>1</v>
      </c>
      <c r="G48" s="9">
        <v>1</v>
      </c>
      <c r="H48" s="20">
        <v>1</v>
      </c>
      <c r="I48" s="9">
        <v>1</v>
      </c>
      <c r="J48" s="20">
        <v>0</v>
      </c>
      <c r="K48" s="9">
        <v>0</v>
      </c>
      <c r="L48" s="20">
        <v>0</v>
      </c>
      <c r="M48" s="9">
        <v>0</v>
      </c>
      <c r="N48" s="20">
        <v>0</v>
      </c>
      <c r="O48" s="9">
        <v>0</v>
      </c>
      <c r="P48" s="20">
        <v>0</v>
      </c>
      <c r="Q48" s="9">
        <v>0</v>
      </c>
    </row>
    <row r="49" spans="4:17" x14ac:dyDescent="0.25">
      <c r="D49" s="8" t="s">
        <v>443</v>
      </c>
      <c r="E49" s="20">
        <v>0</v>
      </c>
      <c r="F49" s="20">
        <v>0</v>
      </c>
      <c r="G49" s="9">
        <v>0</v>
      </c>
      <c r="H49" s="20">
        <v>0</v>
      </c>
      <c r="I49" s="9">
        <v>0</v>
      </c>
      <c r="J49" s="20">
        <v>0</v>
      </c>
      <c r="K49" s="9">
        <v>0</v>
      </c>
      <c r="L49" s="20">
        <v>0</v>
      </c>
      <c r="M49" s="9">
        <v>0</v>
      </c>
      <c r="N49" s="20">
        <v>0</v>
      </c>
      <c r="O49" s="9">
        <v>0</v>
      </c>
      <c r="P49" s="20">
        <v>0</v>
      </c>
      <c r="Q49" s="9">
        <v>0</v>
      </c>
    </row>
    <row r="50" spans="4:17" x14ac:dyDescent="0.25">
      <c r="D50" s="8" t="s">
        <v>533</v>
      </c>
      <c r="E50" s="20">
        <v>0</v>
      </c>
      <c r="F50" s="20">
        <v>0</v>
      </c>
      <c r="G50" s="9">
        <v>0</v>
      </c>
      <c r="H50" s="20">
        <v>0</v>
      </c>
      <c r="I50" s="9">
        <v>0</v>
      </c>
      <c r="J50" s="20">
        <v>0</v>
      </c>
      <c r="K50" s="9">
        <v>0</v>
      </c>
      <c r="L50" s="20">
        <v>0</v>
      </c>
      <c r="M50" s="9">
        <v>0</v>
      </c>
      <c r="N50" s="20">
        <v>0</v>
      </c>
      <c r="O50" s="9">
        <v>0</v>
      </c>
      <c r="P50" s="20">
        <v>0</v>
      </c>
      <c r="Q50" s="9">
        <v>0</v>
      </c>
    </row>
    <row r="51" spans="4:17" x14ac:dyDescent="0.25">
      <c r="D51" s="8" t="s">
        <v>536</v>
      </c>
      <c r="E51" s="20">
        <v>0</v>
      </c>
      <c r="F51" s="20">
        <v>0</v>
      </c>
      <c r="G51" s="9">
        <v>0</v>
      </c>
      <c r="H51" s="20">
        <v>0</v>
      </c>
      <c r="I51" s="9">
        <v>0</v>
      </c>
      <c r="J51" s="20">
        <v>0</v>
      </c>
      <c r="K51" s="9">
        <v>0</v>
      </c>
      <c r="L51" s="20">
        <v>0</v>
      </c>
      <c r="M51" s="9">
        <v>0</v>
      </c>
      <c r="N51" s="20">
        <v>0</v>
      </c>
      <c r="O51" s="9">
        <v>0</v>
      </c>
      <c r="P51" s="20">
        <v>0</v>
      </c>
      <c r="Q51" s="9">
        <v>0</v>
      </c>
    </row>
    <row r="52" spans="4:17" x14ac:dyDescent="0.25">
      <c r="D52" s="7" t="s">
        <v>435</v>
      </c>
      <c r="E52" s="20">
        <v>1</v>
      </c>
      <c r="F52" s="20">
        <v>1</v>
      </c>
      <c r="G52" s="9">
        <v>1</v>
      </c>
      <c r="H52" s="20">
        <v>1</v>
      </c>
      <c r="I52" s="9">
        <v>1</v>
      </c>
      <c r="J52" s="20">
        <v>0</v>
      </c>
      <c r="K52" s="9">
        <v>0</v>
      </c>
      <c r="L52" s="20">
        <v>0</v>
      </c>
      <c r="M52" s="9">
        <v>0</v>
      </c>
      <c r="N52" s="20">
        <v>0</v>
      </c>
      <c r="O52" s="9">
        <v>0</v>
      </c>
      <c r="P52" s="20">
        <v>0</v>
      </c>
      <c r="Q52" s="9">
        <v>0</v>
      </c>
    </row>
    <row r="53" spans="4:17" x14ac:dyDescent="0.25">
      <c r="D53" s="8" t="s">
        <v>436</v>
      </c>
      <c r="E53" s="20">
        <v>0</v>
      </c>
      <c r="F53" s="20">
        <v>0</v>
      </c>
      <c r="G53" s="9">
        <v>0</v>
      </c>
      <c r="H53" s="20">
        <v>0</v>
      </c>
      <c r="I53" s="9">
        <v>0</v>
      </c>
      <c r="J53" s="20">
        <v>0</v>
      </c>
      <c r="K53" s="9">
        <v>0</v>
      </c>
      <c r="L53" s="20">
        <v>0</v>
      </c>
      <c r="M53" s="9">
        <v>0</v>
      </c>
      <c r="N53" s="20">
        <v>0</v>
      </c>
      <c r="O53" s="9">
        <v>0</v>
      </c>
      <c r="P53" s="20">
        <v>0</v>
      </c>
      <c r="Q53" s="9">
        <v>0</v>
      </c>
    </row>
    <row r="54" spans="4:17" x14ac:dyDescent="0.25">
      <c r="D54" s="8" t="s">
        <v>513</v>
      </c>
      <c r="E54" s="20">
        <v>1</v>
      </c>
      <c r="F54" s="20">
        <v>1</v>
      </c>
      <c r="G54" s="9">
        <v>1</v>
      </c>
      <c r="H54" s="20">
        <v>1</v>
      </c>
      <c r="I54" s="9">
        <v>1</v>
      </c>
      <c r="J54" s="20">
        <v>0</v>
      </c>
      <c r="K54" s="9">
        <v>0</v>
      </c>
      <c r="L54" s="20">
        <v>0</v>
      </c>
      <c r="M54" s="9">
        <v>0</v>
      </c>
      <c r="N54" s="20">
        <v>0</v>
      </c>
      <c r="O54" s="9">
        <v>0</v>
      </c>
      <c r="P54" s="20">
        <v>0</v>
      </c>
      <c r="Q54" s="9">
        <v>0</v>
      </c>
    </row>
    <row r="55" spans="4:17" x14ac:dyDescent="0.25">
      <c r="D55" s="8" t="s">
        <v>531</v>
      </c>
      <c r="E55" s="20">
        <v>0</v>
      </c>
      <c r="F55" s="20">
        <v>0</v>
      </c>
      <c r="G55" s="9">
        <v>0</v>
      </c>
      <c r="H55" s="20">
        <v>0</v>
      </c>
      <c r="I55" s="9">
        <v>0</v>
      </c>
      <c r="J55" s="20">
        <v>0</v>
      </c>
      <c r="K55" s="9">
        <v>0</v>
      </c>
      <c r="L55" s="20">
        <v>0</v>
      </c>
      <c r="M55" s="9">
        <v>0</v>
      </c>
      <c r="N55" s="20">
        <v>0</v>
      </c>
      <c r="O55" s="9">
        <v>0</v>
      </c>
      <c r="P55" s="20">
        <v>0</v>
      </c>
      <c r="Q55" s="9">
        <v>0</v>
      </c>
    </row>
    <row r="56" spans="4:17" x14ac:dyDescent="0.25">
      <c r="D56" s="8" t="s">
        <v>537</v>
      </c>
      <c r="E56" s="20">
        <v>0</v>
      </c>
      <c r="F56" s="20">
        <v>0</v>
      </c>
      <c r="G56" s="9">
        <v>0</v>
      </c>
      <c r="H56" s="20">
        <v>0</v>
      </c>
      <c r="I56" s="9">
        <v>0</v>
      </c>
      <c r="J56" s="20">
        <v>0</v>
      </c>
      <c r="K56" s="9">
        <v>0</v>
      </c>
      <c r="L56" s="20">
        <v>0</v>
      </c>
      <c r="M56" s="9">
        <v>0</v>
      </c>
      <c r="N56" s="20">
        <v>0</v>
      </c>
      <c r="O56" s="9">
        <v>0</v>
      </c>
      <c r="P56" s="20">
        <v>0</v>
      </c>
      <c r="Q56" s="9">
        <v>0</v>
      </c>
    </row>
    <row r="57" spans="4:17" x14ac:dyDescent="0.25">
      <c r="D57" s="7" t="s">
        <v>439</v>
      </c>
      <c r="E57" s="20">
        <v>8</v>
      </c>
      <c r="F57" s="20">
        <v>8</v>
      </c>
      <c r="G57" s="9">
        <v>1</v>
      </c>
      <c r="H57" s="20">
        <v>8</v>
      </c>
      <c r="I57" s="9">
        <v>1</v>
      </c>
      <c r="J57" s="20">
        <v>0</v>
      </c>
      <c r="K57" s="9">
        <v>0</v>
      </c>
      <c r="L57" s="20">
        <v>0</v>
      </c>
      <c r="M57" s="9">
        <v>0</v>
      </c>
      <c r="N57" s="20">
        <v>0</v>
      </c>
      <c r="O57" s="9">
        <v>0</v>
      </c>
      <c r="P57" s="20">
        <v>0</v>
      </c>
      <c r="Q57" s="9">
        <v>0</v>
      </c>
    </row>
    <row r="58" spans="4:17" x14ac:dyDescent="0.25">
      <c r="D58" s="8" t="s">
        <v>514</v>
      </c>
      <c r="E58" s="20">
        <v>7</v>
      </c>
      <c r="F58" s="20">
        <v>7</v>
      </c>
      <c r="G58" s="9">
        <v>1</v>
      </c>
      <c r="H58" s="20">
        <v>7</v>
      </c>
      <c r="I58" s="9">
        <v>1</v>
      </c>
      <c r="J58" s="20">
        <v>0</v>
      </c>
      <c r="K58" s="9">
        <v>0</v>
      </c>
      <c r="L58" s="20">
        <v>0</v>
      </c>
      <c r="M58" s="9">
        <v>0</v>
      </c>
      <c r="N58" s="20">
        <v>0</v>
      </c>
      <c r="O58" s="9">
        <v>0</v>
      </c>
      <c r="P58" s="20">
        <v>0</v>
      </c>
      <c r="Q58" s="9">
        <v>0</v>
      </c>
    </row>
    <row r="59" spans="4:17" x14ac:dyDescent="0.25">
      <c r="D59" s="8" t="s">
        <v>518</v>
      </c>
      <c r="E59" s="20">
        <v>0</v>
      </c>
      <c r="F59" s="20">
        <v>0</v>
      </c>
      <c r="G59" s="9">
        <v>0</v>
      </c>
      <c r="H59" s="20">
        <v>0</v>
      </c>
      <c r="I59" s="9">
        <v>0</v>
      </c>
      <c r="J59" s="20">
        <v>0</v>
      </c>
      <c r="K59" s="9">
        <v>0</v>
      </c>
      <c r="L59" s="20">
        <v>0</v>
      </c>
      <c r="M59" s="9">
        <v>0</v>
      </c>
      <c r="N59" s="20">
        <v>0</v>
      </c>
      <c r="O59" s="9">
        <v>0</v>
      </c>
      <c r="P59" s="20">
        <v>0</v>
      </c>
      <c r="Q59" s="9">
        <v>0</v>
      </c>
    </row>
    <row r="60" spans="4:17" x14ac:dyDescent="0.25">
      <c r="D60" s="8" t="s">
        <v>441</v>
      </c>
      <c r="E60" s="20">
        <v>1</v>
      </c>
      <c r="F60" s="20">
        <v>1</v>
      </c>
      <c r="G60" s="9">
        <v>1</v>
      </c>
      <c r="H60" s="20">
        <v>1</v>
      </c>
      <c r="I60" s="9">
        <v>1</v>
      </c>
      <c r="J60" s="20">
        <v>0</v>
      </c>
      <c r="K60" s="9">
        <v>0</v>
      </c>
      <c r="L60" s="20">
        <v>0</v>
      </c>
      <c r="M60" s="9">
        <v>0</v>
      </c>
      <c r="N60" s="20">
        <v>0</v>
      </c>
      <c r="O60" s="9">
        <v>0</v>
      </c>
      <c r="P60" s="20">
        <v>0</v>
      </c>
      <c r="Q60" s="9">
        <v>0</v>
      </c>
    </row>
    <row r="61" spans="4:17" x14ac:dyDescent="0.25">
      <c r="D61" s="8" t="s">
        <v>446</v>
      </c>
      <c r="E61" s="20">
        <v>0</v>
      </c>
      <c r="F61" s="20">
        <v>0</v>
      </c>
      <c r="G61" s="9">
        <v>0</v>
      </c>
      <c r="H61" s="20">
        <v>0</v>
      </c>
      <c r="I61" s="9">
        <v>0</v>
      </c>
      <c r="J61" s="20">
        <v>0</v>
      </c>
      <c r="K61" s="9">
        <v>0</v>
      </c>
      <c r="L61" s="20">
        <v>0</v>
      </c>
      <c r="M61" s="9">
        <v>0</v>
      </c>
      <c r="N61" s="20">
        <v>0</v>
      </c>
      <c r="O61" s="9">
        <v>0</v>
      </c>
      <c r="P61" s="20">
        <v>0</v>
      </c>
      <c r="Q61" s="9">
        <v>0</v>
      </c>
    </row>
    <row r="62" spans="4:17" x14ac:dyDescent="0.25">
      <c r="D62" s="8" t="s">
        <v>535</v>
      </c>
      <c r="E62" s="20">
        <v>0</v>
      </c>
      <c r="F62" s="20">
        <v>0</v>
      </c>
      <c r="G62" s="9">
        <v>0</v>
      </c>
      <c r="H62" s="20">
        <v>0</v>
      </c>
      <c r="I62" s="9">
        <v>0</v>
      </c>
      <c r="J62" s="20">
        <v>0</v>
      </c>
      <c r="K62" s="9">
        <v>0</v>
      </c>
      <c r="L62" s="20">
        <v>0</v>
      </c>
      <c r="M62" s="9">
        <v>0</v>
      </c>
      <c r="N62" s="20">
        <v>0</v>
      </c>
      <c r="O62" s="9">
        <v>0</v>
      </c>
      <c r="P62" s="20">
        <v>0</v>
      </c>
      <c r="Q62" s="9">
        <v>0</v>
      </c>
    </row>
    <row r="63" spans="4:17" x14ac:dyDescent="0.25">
      <c r="D63" s="8" t="s">
        <v>440</v>
      </c>
      <c r="E63" s="20"/>
      <c r="F63" s="20"/>
      <c r="G63" s="9">
        <v>0</v>
      </c>
      <c r="H63" s="20"/>
      <c r="I63" s="9">
        <v>0</v>
      </c>
      <c r="J63" s="20"/>
      <c r="K63" s="9">
        <v>0</v>
      </c>
      <c r="L63" s="20"/>
      <c r="M63" s="9">
        <v>0</v>
      </c>
      <c r="N63" s="20"/>
      <c r="O63" s="9">
        <v>0</v>
      </c>
      <c r="P63" s="20"/>
      <c r="Q63" s="9">
        <v>0</v>
      </c>
    </row>
    <row r="64" spans="4:17" x14ac:dyDescent="0.25">
      <c r="D64" s="6" t="s">
        <v>449</v>
      </c>
      <c r="E64" s="20">
        <v>29</v>
      </c>
      <c r="F64" s="20">
        <v>26</v>
      </c>
      <c r="G64" s="9">
        <v>0.89655172413793105</v>
      </c>
      <c r="H64" s="20">
        <v>25</v>
      </c>
      <c r="I64" s="9">
        <v>0.96153846153846156</v>
      </c>
      <c r="J64" s="20">
        <v>0</v>
      </c>
      <c r="K64" s="9">
        <v>0</v>
      </c>
      <c r="L64" s="20">
        <v>0</v>
      </c>
      <c r="M64" s="9">
        <v>0</v>
      </c>
      <c r="N64" s="20">
        <v>2</v>
      </c>
      <c r="O64" s="9">
        <v>7.6923076923076927E-2</v>
      </c>
      <c r="P64" s="20">
        <v>0</v>
      </c>
      <c r="Q64" s="9">
        <v>0</v>
      </c>
    </row>
    <row r="65" spans="4:17" x14ac:dyDescent="0.25">
      <c r="D65" s="7" t="s">
        <v>541</v>
      </c>
      <c r="E65" s="20">
        <v>1</v>
      </c>
      <c r="F65" s="20">
        <v>1</v>
      </c>
      <c r="G65" s="9">
        <v>1</v>
      </c>
      <c r="H65" s="20">
        <v>1</v>
      </c>
      <c r="I65" s="9">
        <v>1</v>
      </c>
      <c r="J65" s="20">
        <v>0</v>
      </c>
      <c r="K65" s="9">
        <v>0</v>
      </c>
      <c r="L65" s="20">
        <v>0</v>
      </c>
      <c r="M65" s="9">
        <v>0</v>
      </c>
      <c r="N65" s="20">
        <v>0</v>
      </c>
      <c r="O65" s="9">
        <v>0</v>
      </c>
      <c r="P65" s="20">
        <v>0</v>
      </c>
      <c r="Q65" s="9">
        <v>0</v>
      </c>
    </row>
    <row r="66" spans="4:17" x14ac:dyDescent="0.25">
      <c r="D66" s="8" t="s">
        <v>542</v>
      </c>
      <c r="E66" s="20">
        <v>0</v>
      </c>
      <c r="F66" s="20">
        <v>0</v>
      </c>
      <c r="G66" s="9">
        <v>0</v>
      </c>
      <c r="H66" s="20">
        <v>0</v>
      </c>
      <c r="I66" s="9">
        <v>0</v>
      </c>
      <c r="J66" s="20">
        <v>0</v>
      </c>
      <c r="K66" s="9">
        <v>0</v>
      </c>
      <c r="L66" s="20">
        <v>0</v>
      </c>
      <c r="M66" s="9">
        <v>0</v>
      </c>
      <c r="N66" s="20">
        <v>0</v>
      </c>
      <c r="O66" s="9">
        <v>0</v>
      </c>
      <c r="P66" s="20">
        <v>0</v>
      </c>
      <c r="Q66" s="9">
        <v>0</v>
      </c>
    </row>
    <row r="67" spans="4:17" x14ac:dyDescent="0.25">
      <c r="D67" s="8" t="s">
        <v>543</v>
      </c>
      <c r="E67" s="20">
        <v>1</v>
      </c>
      <c r="F67" s="20">
        <v>1</v>
      </c>
      <c r="G67" s="9">
        <v>1</v>
      </c>
      <c r="H67" s="20">
        <v>1</v>
      </c>
      <c r="I67" s="9">
        <v>1</v>
      </c>
      <c r="J67" s="20">
        <v>0</v>
      </c>
      <c r="K67" s="9">
        <v>0</v>
      </c>
      <c r="L67" s="20">
        <v>0</v>
      </c>
      <c r="M67" s="9">
        <v>0</v>
      </c>
      <c r="N67" s="20">
        <v>0</v>
      </c>
      <c r="O67" s="9">
        <v>0</v>
      </c>
      <c r="P67" s="20">
        <v>0</v>
      </c>
      <c r="Q67" s="9">
        <v>0</v>
      </c>
    </row>
    <row r="68" spans="4:17" x14ac:dyDescent="0.25">
      <c r="D68" s="8" t="s">
        <v>546</v>
      </c>
      <c r="E68" s="20">
        <v>0</v>
      </c>
      <c r="F68" s="20">
        <v>0</v>
      </c>
      <c r="G68" s="9">
        <v>0</v>
      </c>
      <c r="H68" s="20">
        <v>0</v>
      </c>
      <c r="I68" s="9">
        <v>0</v>
      </c>
      <c r="J68" s="20">
        <v>0</v>
      </c>
      <c r="K68" s="9">
        <v>0</v>
      </c>
      <c r="L68" s="20">
        <v>0</v>
      </c>
      <c r="M68" s="9">
        <v>0</v>
      </c>
      <c r="N68" s="20">
        <v>0</v>
      </c>
      <c r="O68" s="9">
        <v>0</v>
      </c>
      <c r="P68" s="20">
        <v>0</v>
      </c>
      <c r="Q68" s="9">
        <v>0</v>
      </c>
    </row>
    <row r="69" spans="4:17" x14ac:dyDescent="0.25">
      <c r="D69" s="8" t="s">
        <v>566</v>
      </c>
      <c r="E69" s="20">
        <v>0</v>
      </c>
      <c r="F69" s="20">
        <v>0</v>
      </c>
      <c r="G69" s="9">
        <v>0</v>
      </c>
      <c r="H69" s="20">
        <v>0</v>
      </c>
      <c r="I69" s="9">
        <v>0</v>
      </c>
      <c r="J69" s="20">
        <v>0</v>
      </c>
      <c r="K69" s="9">
        <v>0</v>
      </c>
      <c r="L69" s="20">
        <v>0</v>
      </c>
      <c r="M69" s="9">
        <v>0</v>
      </c>
      <c r="N69" s="20">
        <v>0</v>
      </c>
      <c r="O69" s="9">
        <v>0</v>
      </c>
      <c r="P69" s="20">
        <v>0</v>
      </c>
      <c r="Q69" s="9">
        <v>0</v>
      </c>
    </row>
    <row r="70" spans="4:17" x14ac:dyDescent="0.25">
      <c r="D70" s="7" t="s">
        <v>547</v>
      </c>
      <c r="E70" s="20">
        <v>0</v>
      </c>
      <c r="F70" s="20">
        <v>0</v>
      </c>
      <c r="G70" s="9">
        <v>0</v>
      </c>
      <c r="H70" s="20">
        <v>0</v>
      </c>
      <c r="I70" s="9">
        <v>0</v>
      </c>
      <c r="J70" s="20">
        <v>0</v>
      </c>
      <c r="K70" s="9">
        <v>0</v>
      </c>
      <c r="L70" s="20">
        <v>0</v>
      </c>
      <c r="M70" s="9">
        <v>0</v>
      </c>
      <c r="N70" s="20">
        <v>0</v>
      </c>
      <c r="O70" s="9">
        <v>0</v>
      </c>
      <c r="P70" s="20">
        <v>0</v>
      </c>
      <c r="Q70" s="9">
        <v>0</v>
      </c>
    </row>
    <row r="71" spans="4:17" x14ac:dyDescent="0.25">
      <c r="D71" s="8" t="s">
        <v>548</v>
      </c>
      <c r="E71" s="20">
        <v>0</v>
      </c>
      <c r="F71" s="20">
        <v>0</v>
      </c>
      <c r="G71" s="9">
        <v>0</v>
      </c>
      <c r="H71" s="20">
        <v>0</v>
      </c>
      <c r="I71" s="9">
        <v>0</v>
      </c>
      <c r="J71" s="20">
        <v>0</v>
      </c>
      <c r="K71" s="9">
        <v>0</v>
      </c>
      <c r="L71" s="20">
        <v>0</v>
      </c>
      <c r="M71" s="9">
        <v>0</v>
      </c>
      <c r="N71" s="20">
        <v>0</v>
      </c>
      <c r="O71" s="9">
        <v>0</v>
      </c>
      <c r="P71" s="20">
        <v>0</v>
      </c>
      <c r="Q71" s="9">
        <v>0</v>
      </c>
    </row>
    <row r="72" spans="4:17" x14ac:dyDescent="0.25">
      <c r="D72" s="8" t="s">
        <v>554</v>
      </c>
      <c r="E72" s="20">
        <v>0</v>
      </c>
      <c r="F72" s="20">
        <v>0</v>
      </c>
      <c r="G72" s="9">
        <v>0</v>
      </c>
      <c r="H72" s="20">
        <v>0</v>
      </c>
      <c r="I72" s="9">
        <v>0</v>
      </c>
      <c r="J72" s="20">
        <v>0</v>
      </c>
      <c r="K72" s="9">
        <v>0</v>
      </c>
      <c r="L72" s="20">
        <v>0</v>
      </c>
      <c r="M72" s="9">
        <v>0</v>
      </c>
      <c r="N72" s="20">
        <v>0</v>
      </c>
      <c r="O72" s="9">
        <v>0</v>
      </c>
      <c r="P72" s="20">
        <v>0</v>
      </c>
      <c r="Q72" s="9">
        <v>0</v>
      </c>
    </row>
    <row r="73" spans="4:17" x14ac:dyDescent="0.25">
      <c r="D73" s="8" t="s">
        <v>557</v>
      </c>
      <c r="E73" s="20">
        <v>0</v>
      </c>
      <c r="F73" s="20">
        <v>0</v>
      </c>
      <c r="G73" s="9">
        <v>0</v>
      </c>
      <c r="H73" s="20">
        <v>0</v>
      </c>
      <c r="I73" s="9">
        <v>0</v>
      </c>
      <c r="J73" s="20">
        <v>0</v>
      </c>
      <c r="K73" s="9">
        <v>0</v>
      </c>
      <c r="L73" s="20">
        <v>0</v>
      </c>
      <c r="M73" s="9">
        <v>0</v>
      </c>
      <c r="N73" s="20">
        <v>0</v>
      </c>
      <c r="O73" s="9">
        <v>0</v>
      </c>
      <c r="P73" s="20">
        <v>0</v>
      </c>
      <c r="Q73" s="9">
        <v>0</v>
      </c>
    </row>
    <row r="74" spans="4:17" x14ac:dyDescent="0.25">
      <c r="D74" s="8" t="s">
        <v>564</v>
      </c>
      <c r="E74" s="20">
        <v>0</v>
      </c>
      <c r="F74" s="20">
        <v>0</v>
      </c>
      <c r="G74" s="9">
        <v>0</v>
      </c>
      <c r="H74" s="20">
        <v>0</v>
      </c>
      <c r="I74" s="9">
        <v>0</v>
      </c>
      <c r="J74" s="20">
        <v>0</v>
      </c>
      <c r="K74" s="9">
        <v>0</v>
      </c>
      <c r="L74" s="20">
        <v>0</v>
      </c>
      <c r="M74" s="9">
        <v>0</v>
      </c>
      <c r="N74" s="20">
        <v>0</v>
      </c>
      <c r="O74" s="9">
        <v>0</v>
      </c>
      <c r="P74" s="20">
        <v>0</v>
      </c>
      <c r="Q74" s="9">
        <v>0</v>
      </c>
    </row>
    <row r="75" spans="4:17" x14ac:dyDescent="0.25">
      <c r="D75" s="8" t="s">
        <v>571</v>
      </c>
      <c r="E75" s="20">
        <v>0</v>
      </c>
      <c r="F75" s="20">
        <v>0</v>
      </c>
      <c r="G75" s="9">
        <v>0</v>
      </c>
      <c r="H75" s="20">
        <v>0</v>
      </c>
      <c r="I75" s="9">
        <v>0</v>
      </c>
      <c r="J75" s="20">
        <v>0</v>
      </c>
      <c r="K75" s="9">
        <v>0</v>
      </c>
      <c r="L75" s="20">
        <v>0</v>
      </c>
      <c r="M75" s="9">
        <v>0</v>
      </c>
      <c r="N75" s="20">
        <v>0</v>
      </c>
      <c r="O75" s="9">
        <v>0</v>
      </c>
      <c r="P75" s="20">
        <v>0</v>
      </c>
      <c r="Q75" s="9">
        <v>0</v>
      </c>
    </row>
    <row r="76" spans="4:17" x14ac:dyDescent="0.25">
      <c r="D76" s="8" t="s">
        <v>578</v>
      </c>
      <c r="E76" s="20">
        <v>0</v>
      </c>
      <c r="F76" s="20">
        <v>0</v>
      </c>
      <c r="G76" s="9">
        <v>0</v>
      </c>
      <c r="H76" s="20">
        <v>0</v>
      </c>
      <c r="I76" s="9">
        <v>0</v>
      </c>
      <c r="J76" s="20">
        <v>0</v>
      </c>
      <c r="K76" s="9">
        <v>0</v>
      </c>
      <c r="L76" s="20">
        <v>0</v>
      </c>
      <c r="M76" s="9">
        <v>0</v>
      </c>
      <c r="N76" s="20">
        <v>0</v>
      </c>
      <c r="O76" s="9">
        <v>0</v>
      </c>
      <c r="P76" s="20">
        <v>0</v>
      </c>
      <c r="Q76" s="9">
        <v>0</v>
      </c>
    </row>
    <row r="77" spans="4:17" x14ac:dyDescent="0.25">
      <c r="D77" s="8" t="s">
        <v>579</v>
      </c>
      <c r="E77" s="20">
        <v>0</v>
      </c>
      <c r="F77" s="20">
        <v>0</v>
      </c>
      <c r="G77" s="9">
        <v>0</v>
      </c>
      <c r="H77" s="20">
        <v>0</v>
      </c>
      <c r="I77" s="9">
        <v>0</v>
      </c>
      <c r="J77" s="20">
        <v>0</v>
      </c>
      <c r="K77" s="9">
        <v>0</v>
      </c>
      <c r="L77" s="20">
        <v>0</v>
      </c>
      <c r="M77" s="9">
        <v>0</v>
      </c>
      <c r="N77" s="20">
        <v>0</v>
      </c>
      <c r="O77" s="9">
        <v>0</v>
      </c>
      <c r="P77" s="20">
        <v>0</v>
      </c>
      <c r="Q77" s="9">
        <v>0</v>
      </c>
    </row>
    <row r="78" spans="4:17" x14ac:dyDescent="0.25">
      <c r="D78" s="7" t="s">
        <v>539</v>
      </c>
      <c r="E78" s="20">
        <v>12</v>
      </c>
      <c r="F78" s="20">
        <v>12</v>
      </c>
      <c r="G78" s="9">
        <v>1</v>
      </c>
      <c r="H78" s="20">
        <v>11</v>
      </c>
      <c r="I78" s="9">
        <v>0.91666666666666663</v>
      </c>
      <c r="J78" s="20">
        <v>0</v>
      </c>
      <c r="K78" s="9">
        <v>0</v>
      </c>
      <c r="L78" s="20">
        <v>0</v>
      </c>
      <c r="M78" s="9">
        <v>0</v>
      </c>
      <c r="N78" s="20">
        <v>0</v>
      </c>
      <c r="O78" s="9">
        <v>0</v>
      </c>
      <c r="P78" s="20">
        <v>0</v>
      </c>
      <c r="Q78" s="9">
        <v>0</v>
      </c>
    </row>
    <row r="79" spans="4:17" x14ac:dyDescent="0.25">
      <c r="D79" s="8" t="s">
        <v>540</v>
      </c>
      <c r="E79" s="20">
        <v>0</v>
      </c>
      <c r="F79" s="20">
        <v>0</v>
      </c>
      <c r="G79" s="9">
        <v>0</v>
      </c>
      <c r="H79" s="20">
        <v>0</v>
      </c>
      <c r="I79" s="9">
        <v>0</v>
      </c>
      <c r="J79" s="20">
        <v>0</v>
      </c>
      <c r="K79" s="9">
        <v>0</v>
      </c>
      <c r="L79" s="20">
        <v>0</v>
      </c>
      <c r="M79" s="9">
        <v>0</v>
      </c>
      <c r="N79" s="20">
        <v>0</v>
      </c>
      <c r="O79" s="9">
        <v>0</v>
      </c>
      <c r="P79" s="20">
        <v>0</v>
      </c>
      <c r="Q79" s="9">
        <v>0</v>
      </c>
    </row>
    <row r="80" spans="4:17" x14ac:dyDescent="0.25">
      <c r="D80" s="8" t="s">
        <v>558</v>
      </c>
      <c r="E80" s="20">
        <v>0</v>
      </c>
      <c r="F80" s="20">
        <v>0</v>
      </c>
      <c r="G80" s="9">
        <v>0</v>
      </c>
      <c r="H80" s="20">
        <v>0</v>
      </c>
      <c r="I80" s="9">
        <v>0</v>
      </c>
      <c r="J80" s="20">
        <v>0</v>
      </c>
      <c r="K80" s="9">
        <v>0</v>
      </c>
      <c r="L80" s="20">
        <v>0</v>
      </c>
      <c r="M80" s="9">
        <v>0</v>
      </c>
      <c r="N80" s="20">
        <v>0</v>
      </c>
      <c r="O80" s="9">
        <v>0</v>
      </c>
      <c r="P80" s="20">
        <v>0</v>
      </c>
      <c r="Q80" s="9">
        <v>0</v>
      </c>
    </row>
    <row r="81" spans="4:17" x14ac:dyDescent="0.25">
      <c r="D81" s="8" t="s">
        <v>559</v>
      </c>
      <c r="E81" s="20">
        <v>9</v>
      </c>
      <c r="F81" s="20">
        <v>9</v>
      </c>
      <c r="G81" s="9">
        <v>1</v>
      </c>
      <c r="H81" s="20">
        <v>8</v>
      </c>
      <c r="I81" s="9">
        <v>0.88888888888888884</v>
      </c>
      <c r="J81" s="20">
        <v>0</v>
      </c>
      <c r="K81" s="9">
        <v>0</v>
      </c>
      <c r="L81" s="20">
        <v>0</v>
      </c>
      <c r="M81" s="9">
        <v>0</v>
      </c>
      <c r="N81" s="20">
        <v>0</v>
      </c>
      <c r="O81" s="9">
        <v>0</v>
      </c>
      <c r="P81" s="20">
        <v>0</v>
      </c>
      <c r="Q81" s="9">
        <v>0</v>
      </c>
    </row>
    <row r="82" spans="4:17" x14ac:dyDescent="0.25">
      <c r="D82" s="8" t="s">
        <v>561</v>
      </c>
      <c r="E82" s="20">
        <v>3</v>
      </c>
      <c r="F82" s="20">
        <v>3</v>
      </c>
      <c r="G82" s="9">
        <v>1</v>
      </c>
      <c r="H82" s="20">
        <v>3</v>
      </c>
      <c r="I82" s="9">
        <v>1</v>
      </c>
      <c r="J82" s="20">
        <v>0</v>
      </c>
      <c r="K82" s="9">
        <v>0</v>
      </c>
      <c r="L82" s="20">
        <v>0</v>
      </c>
      <c r="M82" s="9">
        <v>0</v>
      </c>
      <c r="N82" s="20">
        <v>0</v>
      </c>
      <c r="O82" s="9">
        <v>0</v>
      </c>
      <c r="P82" s="20">
        <v>0</v>
      </c>
      <c r="Q82" s="9">
        <v>0</v>
      </c>
    </row>
    <row r="83" spans="4:17" x14ac:dyDescent="0.25">
      <c r="D83" s="8" t="s">
        <v>576</v>
      </c>
      <c r="E83" s="20">
        <v>0</v>
      </c>
      <c r="F83" s="20">
        <v>0</v>
      </c>
      <c r="G83" s="9">
        <v>0</v>
      </c>
      <c r="H83" s="20">
        <v>0</v>
      </c>
      <c r="I83" s="9">
        <v>0</v>
      </c>
      <c r="J83" s="20">
        <v>0</v>
      </c>
      <c r="K83" s="9">
        <v>0</v>
      </c>
      <c r="L83" s="20">
        <v>0</v>
      </c>
      <c r="M83" s="9">
        <v>0</v>
      </c>
      <c r="N83" s="20">
        <v>0</v>
      </c>
      <c r="O83" s="9">
        <v>0</v>
      </c>
      <c r="P83" s="20">
        <v>0</v>
      </c>
      <c r="Q83" s="9">
        <v>0</v>
      </c>
    </row>
    <row r="84" spans="4:17" x14ac:dyDescent="0.25">
      <c r="D84" s="7" t="s">
        <v>544</v>
      </c>
      <c r="E84" s="20">
        <v>2</v>
      </c>
      <c r="F84" s="20">
        <v>1</v>
      </c>
      <c r="G84" s="9">
        <v>0.5</v>
      </c>
      <c r="H84" s="20">
        <v>2</v>
      </c>
      <c r="I84" s="9">
        <v>2</v>
      </c>
      <c r="J84" s="20">
        <v>0</v>
      </c>
      <c r="K84" s="9">
        <v>0</v>
      </c>
      <c r="L84" s="20">
        <v>0</v>
      </c>
      <c r="M84" s="9">
        <v>0</v>
      </c>
      <c r="N84" s="20">
        <v>0</v>
      </c>
      <c r="O84" s="9">
        <v>0</v>
      </c>
      <c r="P84" s="20">
        <v>0</v>
      </c>
      <c r="Q84" s="9">
        <v>0</v>
      </c>
    </row>
    <row r="85" spans="4:17" x14ac:dyDescent="0.25">
      <c r="D85" s="8" t="s">
        <v>545</v>
      </c>
      <c r="E85" s="20">
        <v>0</v>
      </c>
      <c r="F85" s="20">
        <v>0</v>
      </c>
      <c r="G85" s="9">
        <v>0</v>
      </c>
      <c r="H85" s="20">
        <v>0</v>
      </c>
      <c r="I85" s="9">
        <v>0</v>
      </c>
      <c r="J85" s="20">
        <v>0</v>
      </c>
      <c r="K85" s="9">
        <v>0</v>
      </c>
      <c r="L85" s="20">
        <v>0</v>
      </c>
      <c r="M85" s="9">
        <v>0</v>
      </c>
      <c r="N85" s="20">
        <v>0</v>
      </c>
      <c r="O85" s="9">
        <v>0</v>
      </c>
      <c r="P85" s="20">
        <v>0</v>
      </c>
      <c r="Q85" s="9">
        <v>0</v>
      </c>
    </row>
    <row r="86" spans="4:17" x14ac:dyDescent="0.25">
      <c r="D86" s="8" t="s">
        <v>551</v>
      </c>
      <c r="E86" s="20">
        <v>0</v>
      </c>
      <c r="F86" s="20">
        <v>0</v>
      </c>
      <c r="G86" s="9">
        <v>0</v>
      </c>
      <c r="H86" s="20">
        <v>0</v>
      </c>
      <c r="I86" s="9">
        <v>0</v>
      </c>
      <c r="J86" s="20">
        <v>0</v>
      </c>
      <c r="K86" s="9">
        <v>0</v>
      </c>
      <c r="L86" s="20">
        <v>0</v>
      </c>
      <c r="M86" s="9">
        <v>0</v>
      </c>
      <c r="N86" s="20">
        <v>0</v>
      </c>
      <c r="O86" s="9">
        <v>0</v>
      </c>
      <c r="P86" s="20">
        <v>0</v>
      </c>
      <c r="Q86" s="9">
        <v>0</v>
      </c>
    </row>
    <row r="87" spans="4:17" x14ac:dyDescent="0.25">
      <c r="D87" s="8" t="s">
        <v>560</v>
      </c>
      <c r="E87" s="20">
        <v>2</v>
      </c>
      <c r="F87" s="20">
        <v>1</v>
      </c>
      <c r="G87" s="9">
        <v>0.5</v>
      </c>
      <c r="H87" s="20">
        <v>2</v>
      </c>
      <c r="I87" s="9">
        <v>2</v>
      </c>
      <c r="J87" s="20">
        <v>0</v>
      </c>
      <c r="K87" s="9">
        <v>0</v>
      </c>
      <c r="L87" s="20">
        <v>0</v>
      </c>
      <c r="M87" s="9">
        <v>0</v>
      </c>
      <c r="N87" s="20">
        <v>0</v>
      </c>
      <c r="O87" s="9">
        <v>0</v>
      </c>
      <c r="P87" s="20">
        <v>0</v>
      </c>
      <c r="Q87" s="9">
        <v>0</v>
      </c>
    </row>
    <row r="88" spans="4:17" x14ac:dyDescent="0.25">
      <c r="D88" s="8" t="s">
        <v>562</v>
      </c>
      <c r="E88" s="20">
        <v>0</v>
      </c>
      <c r="F88" s="20">
        <v>0</v>
      </c>
      <c r="G88" s="9">
        <v>0</v>
      </c>
      <c r="H88" s="20">
        <v>0</v>
      </c>
      <c r="I88" s="9">
        <v>0</v>
      </c>
      <c r="J88" s="20">
        <v>0</v>
      </c>
      <c r="K88" s="9">
        <v>0</v>
      </c>
      <c r="L88" s="20">
        <v>0</v>
      </c>
      <c r="M88" s="9">
        <v>0</v>
      </c>
      <c r="N88" s="20">
        <v>0</v>
      </c>
      <c r="O88" s="9">
        <v>0</v>
      </c>
      <c r="P88" s="20">
        <v>0</v>
      </c>
      <c r="Q88" s="9">
        <v>0</v>
      </c>
    </row>
    <row r="89" spans="4:17" x14ac:dyDescent="0.25">
      <c r="D89" s="8" t="s">
        <v>563</v>
      </c>
      <c r="E89" s="20">
        <v>0</v>
      </c>
      <c r="F89" s="20">
        <v>0</v>
      </c>
      <c r="G89" s="9">
        <v>0</v>
      </c>
      <c r="H89" s="20">
        <v>0</v>
      </c>
      <c r="I89" s="9">
        <v>0</v>
      </c>
      <c r="J89" s="20">
        <v>0</v>
      </c>
      <c r="K89" s="9">
        <v>0</v>
      </c>
      <c r="L89" s="20">
        <v>0</v>
      </c>
      <c r="M89" s="9">
        <v>0</v>
      </c>
      <c r="N89" s="20">
        <v>0</v>
      </c>
      <c r="O89" s="9">
        <v>0</v>
      </c>
      <c r="P89" s="20">
        <v>0</v>
      </c>
      <c r="Q89" s="9">
        <v>0</v>
      </c>
    </row>
    <row r="90" spans="4:17" x14ac:dyDescent="0.25">
      <c r="D90" s="8" t="s">
        <v>580</v>
      </c>
      <c r="E90" s="20">
        <v>0</v>
      </c>
      <c r="F90" s="20">
        <v>0</v>
      </c>
      <c r="G90" s="9">
        <v>0</v>
      </c>
      <c r="H90" s="20">
        <v>0</v>
      </c>
      <c r="I90" s="9">
        <v>0</v>
      </c>
      <c r="J90" s="20">
        <v>0</v>
      </c>
      <c r="K90" s="9">
        <v>0</v>
      </c>
      <c r="L90" s="20">
        <v>0</v>
      </c>
      <c r="M90" s="9">
        <v>0</v>
      </c>
      <c r="N90" s="20">
        <v>0</v>
      </c>
      <c r="O90" s="9">
        <v>0</v>
      </c>
      <c r="P90" s="20">
        <v>0</v>
      </c>
      <c r="Q90" s="9">
        <v>0</v>
      </c>
    </row>
    <row r="91" spans="4:17" x14ac:dyDescent="0.25">
      <c r="D91" s="7" t="s">
        <v>552</v>
      </c>
      <c r="E91" s="20">
        <v>8</v>
      </c>
      <c r="F91" s="20">
        <v>6</v>
      </c>
      <c r="G91" s="9">
        <v>0.75</v>
      </c>
      <c r="H91" s="20">
        <v>6</v>
      </c>
      <c r="I91" s="9">
        <v>1</v>
      </c>
      <c r="J91" s="20">
        <v>0</v>
      </c>
      <c r="K91" s="9">
        <v>0</v>
      </c>
      <c r="L91" s="20">
        <v>0</v>
      </c>
      <c r="M91" s="9">
        <v>0</v>
      </c>
      <c r="N91" s="20">
        <v>2</v>
      </c>
      <c r="O91" s="9">
        <v>0.33333333333333331</v>
      </c>
      <c r="P91" s="20">
        <v>0</v>
      </c>
      <c r="Q91" s="9">
        <v>0</v>
      </c>
    </row>
    <row r="92" spans="4:17" x14ac:dyDescent="0.25">
      <c r="D92" s="8" t="s">
        <v>553</v>
      </c>
      <c r="E92" s="20">
        <v>0</v>
      </c>
      <c r="F92" s="20">
        <v>0</v>
      </c>
      <c r="G92" s="9">
        <v>0</v>
      </c>
      <c r="H92" s="20">
        <v>0</v>
      </c>
      <c r="I92" s="9">
        <v>0</v>
      </c>
      <c r="J92" s="20">
        <v>0</v>
      </c>
      <c r="K92" s="9">
        <v>0</v>
      </c>
      <c r="L92" s="20">
        <v>0</v>
      </c>
      <c r="M92" s="9">
        <v>0</v>
      </c>
      <c r="N92" s="20">
        <v>0</v>
      </c>
      <c r="O92" s="9">
        <v>0</v>
      </c>
      <c r="P92" s="20">
        <v>0</v>
      </c>
      <c r="Q92" s="9">
        <v>0</v>
      </c>
    </row>
    <row r="93" spans="4:17" x14ac:dyDescent="0.25">
      <c r="D93" s="8" t="s">
        <v>565</v>
      </c>
      <c r="E93" s="20">
        <v>0</v>
      </c>
      <c r="F93" s="20">
        <v>0</v>
      </c>
      <c r="G93" s="9">
        <v>0</v>
      </c>
      <c r="H93" s="20">
        <v>0</v>
      </c>
      <c r="I93" s="9">
        <v>0</v>
      </c>
      <c r="J93" s="20">
        <v>0</v>
      </c>
      <c r="K93" s="9">
        <v>0</v>
      </c>
      <c r="L93" s="20">
        <v>0</v>
      </c>
      <c r="M93" s="9">
        <v>0</v>
      </c>
      <c r="N93" s="20">
        <v>0</v>
      </c>
      <c r="O93" s="9">
        <v>0</v>
      </c>
      <c r="P93" s="20">
        <v>0</v>
      </c>
      <c r="Q93" s="9">
        <v>0</v>
      </c>
    </row>
    <row r="94" spans="4:17" x14ac:dyDescent="0.25">
      <c r="D94" s="8" t="s">
        <v>567</v>
      </c>
      <c r="E94" s="20">
        <v>0</v>
      </c>
      <c r="F94" s="20">
        <v>0</v>
      </c>
      <c r="G94" s="9">
        <v>0</v>
      </c>
      <c r="H94" s="20">
        <v>0</v>
      </c>
      <c r="I94" s="9">
        <v>0</v>
      </c>
      <c r="J94" s="20">
        <v>0</v>
      </c>
      <c r="K94" s="9">
        <v>0</v>
      </c>
      <c r="L94" s="20">
        <v>0</v>
      </c>
      <c r="M94" s="9">
        <v>0</v>
      </c>
      <c r="N94" s="20">
        <v>0</v>
      </c>
      <c r="O94" s="9">
        <v>0</v>
      </c>
      <c r="P94" s="20">
        <v>0</v>
      </c>
      <c r="Q94" s="9">
        <v>0</v>
      </c>
    </row>
    <row r="95" spans="4:17" x14ac:dyDescent="0.25">
      <c r="D95" s="8" t="s">
        <v>574</v>
      </c>
      <c r="E95" s="20">
        <v>0</v>
      </c>
      <c r="F95" s="20">
        <v>0</v>
      </c>
      <c r="G95" s="9">
        <v>0</v>
      </c>
      <c r="H95" s="20">
        <v>0</v>
      </c>
      <c r="I95" s="9">
        <v>0</v>
      </c>
      <c r="J95" s="20">
        <v>0</v>
      </c>
      <c r="K95" s="9">
        <v>0</v>
      </c>
      <c r="L95" s="20">
        <v>0</v>
      </c>
      <c r="M95" s="9">
        <v>0</v>
      </c>
      <c r="N95" s="20">
        <v>0</v>
      </c>
      <c r="O95" s="9">
        <v>0</v>
      </c>
      <c r="P95" s="20">
        <v>0</v>
      </c>
      <c r="Q95" s="9">
        <v>0</v>
      </c>
    </row>
    <row r="96" spans="4:17" x14ac:dyDescent="0.25">
      <c r="D96" s="8" t="s">
        <v>575</v>
      </c>
      <c r="E96" s="20">
        <v>8</v>
      </c>
      <c r="F96" s="20">
        <v>6</v>
      </c>
      <c r="G96" s="9">
        <v>0.75</v>
      </c>
      <c r="H96" s="20">
        <v>6</v>
      </c>
      <c r="I96" s="9">
        <v>1</v>
      </c>
      <c r="J96" s="20">
        <v>0</v>
      </c>
      <c r="K96" s="9">
        <v>0</v>
      </c>
      <c r="L96" s="20">
        <v>0</v>
      </c>
      <c r="M96" s="9">
        <v>0</v>
      </c>
      <c r="N96" s="20">
        <v>2</v>
      </c>
      <c r="O96" s="9">
        <v>0.33333333333333331</v>
      </c>
      <c r="P96" s="20">
        <v>0</v>
      </c>
      <c r="Q96" s="9">
        <v>0</v>
      </c>
    </row>
    <row r="97" spans="4:17" x14ac:dyDescent="0.25">
      <c r="D97" s="8" t="s">
        <v>577</v>
      </c>
      <c r="E97" s="20">
        <v>0</v>
      </c>
      <c r="F97" s="20">
        <v>0</v>
      </c>
      <c r="G97" s="9">
        <v>0</v>
      </c>
      <c r="H97" s="20">
        <v>0</v>
      </c>
      <c r="I97" s="9">
        <v>0</v>
      </c>
      <c r="J97" s="20">
        <v>0</v>
      </c>
      <c r="K97" s="9">
        <v>0</v>
      </c>
      <c r="L97" s="20">
        <v>0</v>
      </c>
      <c r="M97" s="9">
        <v>0</v>
      </c>
      <c r="N97" s="20">
        <v>0</v>
      </c>
      <c r="O97" s="9">
        <v>0</v>
      </c>
      <c r="P97" s="20">
        <v>0</v>
      </c>
      <c r="Q97" s="9">
        <v>0</v>
      </c>
    </row>
    <row r="98" spans="4:17" x14ac:dyDescent="0.25">
      <c r="D98" s="7" t="s">
        <v>549</v>
      </c>
      <c r="E98" s="20">
        <v>1</v>
      </c>
      <c r="F98" s="20">
        <v>1</v>
      </c>
      <c r="G98" s="9">
        <v>1</v>
      </c>
      <c r="H98" s="20">
        <v>1</v>
      </c>
      <c r="I98" s="9">
        <v>1</v>
      </c>
      <c r="J98" s="20">
        <v>0</v>
      </c>
      <c r="K98" s="9">
        <v>0</v>
      </c>
      <c r="L98" s="20">
        <v>0</v>
      </c>
      <c r="M98" s="9">
        <v>0</v>
      </c>
      <c r="N98" s="20">
        <v>0</v>
      </c>
      <c r="O98" s="9">
        <v>0</v>
      </c>
      <c r="P98" s="20">
        <v>0</v>
      </c>
      <c r="Q98" s="9">
        <v>0</v>
      </c>
    </row>
    <row r="99" spans="4:17" x14ac:dyDescent="0.25">
      <c r="D99" s="8" t="s">
        <v>550</v>
      </c>
      <c r="E99" s="20">
        <v>0</v>
      </c>
      <c r="F99" s="20">
        <v>0</v>
      </c>
      <c r="G99" s="9">
        <v>0</v>
      </c>
      <c r="H99" s="20">
        <v>0</v>
      </c>
      <c r="I99" s="9">
        <v>0</v>
      </c>
      <c r="J99" s="20">
        <v>0</v>
      </c>
      <c r="K99" s="9">
        <v>0</v>
      </c>
      <c r="L99" s="20">
        <v>0</v>
      </c>
      <c r="M99" s="9">
        <v>0</v>
      </c>
      <c r="N99" s="20">
        <v>0</v>
      </c>
      <c r="O99" s="9">
        <v>0</v>
      </c>
      <c r="P99" s="20">
        <v>0</v>
      </c>
      <c r="Q99" s="9">
        <v>0</v>
      </c>
    </row>
    <row r="100" spans="4:17" x14ac:dyDescent="0.25">
      <c r="D100" s="8" t="s">
        <v>568</v>
      </c>
      <c r="E100" s="20">
        <v>0</v>
      </c>
      <c r="F100" s="20">
        <v>0</v>
      </c>
      <c r="G100" s="9">
        <v>0</v>
      </c>
      <c r="H100" s="20">
        <v>0</v>
      </c>
      <c r="I100" s="9">
        <v>0</v>
      </c>
      <c r="J100" s="20">
        <v>0</v>
      </c>
      <c r="K100" s="9">
        <v>0</v>
      </c>
      <c r="L100" s="20">
        <v>0</v>
      </c>
      <c r="M100" s="9">
        <v>0</v>
      </c>
      <c r="N100" s="20">
        <v>0</v>
      </c>
      <c r="O100" s="9">
        <v>0</v>
      </c>
      <c r="P100" s="20">
        <v>0</v>
      </c>
      <c r="Q100" s="9">
        <v>0</v>
      </c>
    </row>
    <row r="101" spans="4:17" x14ac:dyDescent="0.25">
      <c r="D101" s="8" t="s">
        <v>569</v>
      </c>
      <c r="E101" s="20">
        <v>1</v>
      </c>
      <c r="F101" s="20">
        <v>1</v>
      </c>
      <c r="G101" s="9">
        <v>1</v>
      </c>
      <c r="H101" s="20">
        <v>1</v>
      </c>
      <c r="I101" s="9">
        <v>1</v>
      </c>
      <c r="J101" s="20">
        <v>0</v>
      </c>
      <c r="K101" s="9">
        <v>0</v>
      </c>
      <c r="L101" s="20">
        <v>0</v>
      </c>
      <c r="M101" s="9">
        <v>0</v>
      </c>
      <c r="N101" s="20">
        <v>0</v>
      </c>
      <c r="O101" s="9">
        <v>0</v>
      </c>
      <c r="P101" s="20">
        <v>0</v>
      </c>
      <c r="Q101" s="9">
        <v>0</v>
      </c>
    </row>
    <row r="102" spans="4:17" x14ac:dyDescent="0.25">
      <c r="D102" s="7" t="s">
        <v>555</v>
      </c>
      <c r="E102" s="20">
        <v>2</v>
      </c>
      <c r="F102" s="20">
        <v>2</v>
      </c>
      <c r="G102" s="9">
        <v>1</v>
      </c>
      <c r="H102" s="20">
        <v>1</v>
      </c>
      <c r="I102" s="9">
        <v>0.5</v>
      </c>
      <c r="J102" s="20">
        <v>0</v>
      </c>
      <c r="K102" s="9">
        <v>0</v>
      </c>
      <c r="L102" s="20">
        <v>0</v>
      </c>
      <c r="M102" s="9">
        <v>0</v>
      </c>
      <c r="N102" s="20">
        <v>0</v>
      </c>
      <c r="O102" s="9">
        <v>0</v>
      </c>
      <c r="P102" s="20">
        <v>0</v>
      </c>
      <c r="Q102" s="9">
        <v>0</v>
      </c>
    </row>
    <row r="103" spans="4:17" x14ac:dyDescent="0.25">
      <c r="D103" s="8" t="s">
        <v>556</v>
      </c>
      <c r="E103" s="20">
        <v>0</v>
      </c>
      <c r="F103" s="20">
        <v>0</v>
      </c>
      <c r="G103" s="9">
        <v>0</v>
      </c>
      <c r="H103" s="20">
        <v>0</v>
      </c>
      <c r="I103" s="9">
        <v>0</v>
      </c>
      <c r="J103" s="20">
        <v>0</v>
      </c>
      <c r="K103" s="9">
        <v>0</v>
      </c>
      <c r="L103" s="20">
        <v>0</v>
      </c>
      <c r="M103" s="9">
        <v>0</v>
      </c>
      <c r="N103" s="20">
        <v>0</v>
      </c>
      <c r="O103" s="9">
        <v>0</v>
      </c>
      <c r="P103" s="20">
        <v>0</v>
      </c>
      <c r="Q103" s="9">
        <v>0</v>
      </c>
    </row>
    <row r="104" spans="4:17" x14ac:dyDescent="0.25">
      <c r="D104" s="8" t="s">
        <v>572</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581</v>
      </c>
      <c r="E105" s="20">
        <v>0</v>
      </c>
      <c r="F105" s="20">
        <v>0</v>
      </c>
      <c r="G105" s="9">
        <v>0</v>
      </c>
      <c r="H105" s="20">
        <v>0</v>
      </c>
      <c r="I105" s="9">
        <v>0</v>
      </c>
      <c r="J105" s="20">
        <v>0</v>
      </c>
      <c r="K105" s="9">
        <v>0</v>
      </c>
      <c r="L105" s="20">
        <v>0</v>
      </c>
      <c r="M105" s="9">
        <v>0</v>
      </c>
      <c r="N105" s="20">
        <v>0</v>
      </c>
      <c r="O105" s="9">
        <v>0</v>
      </c>
      <c r="P105" s="20">
        <v>0</v>
      </c>
      <c r="Q105" s="9">
        <v>0</v>
      </c>
    </row>
    <row r="106" spans="4:17" x14ac:dyDescent="0.25">
      <c r="D106" s="8" t="s">
        <v>582</v>
      </c>
      <c r="E106" s="20">
        <v>0</v>
      </c>
      <c r="F106" s="20">
        <v>0</v>
      </c>
      <c r="G106" s="9">
        <v>0</v>
      </c>
      <c r="H106" s="20">
        <v>0</v>
      </c>
      <c r="I106" s="9">
        <v>0</v>
      </c>
      <c r="J106" s="20">
        <v>0</v>
      </c>
      <c r="K106" s="9">
        <v>0</v>
      </c>
      <c r="L106" s="20">
        <v>0</v>
      </c>
      <c r="M106" s="9">
        <v>0</v>
      </c>
      <c r="N106" s="20">
        <v>0</v>
      </c>
      <c r="O106" s="9">
        <v>0</v>
      </c>
      <c r="P106" s="20">
        <v>0</v>
      </c>
      <c r="Q106" s="9">
        <v>0</v>
      </c>
    </row>
    <row r="107" spans="4:17" x14ac:dyDescent="0.25">
      <c r="D107" s="8" t="s">
        <v>583</v>
      </c>
      <c r="E107" s="20">
        <v>2</v>
      </c>
      <c r="F107" s="20">
        <v>2</v>
      </c>
      <c r="G107" s="9">
        <v>1</v>
      </c>
      <c r="H107" s="20">
        <v>1</v>
      </c>
      <c r="I107" s="9">
        <v>0.5</v>
      </c>
      <c r="J107" s="20">
        <v>0</v>
      </c>
      <c r="K107" s="9">
        <v>0</v>
      </c>
      <c r="L107" s="20">
        <v>0</v>
      </c>
      <c r="M107" s="9">
        <v>0</v>
      </c>
      <c r="N107" s="20">
        <v>0</v>
      </c>
      <c r="O107" s="9">
        <v>0</v>
      </c>
      <c r="P107" s="20">
        <v>0</v>
      </c>
      <c r="Q107" s="9">
        <v>0</v>
      </c>
    </row>
    <row r="108" spans="4:17" x14ac:dyDescent="0.25">
      <c r="D108" s="7" t="s">
        <v>450</v>
      </c>
      <c r="E108" s="20">
        <v>3</v>
      </c>
      <c r="F108" s="20">
        <v>3</v>
      </c>
      <c r="G108" s="9">
        <v>1</v>
      </c>
      <c r="H108" s="20">
        <v>3</v>
      </c>
      <c r="I108" s="9">
        <v>1</v>
      </c>
      <c r="J108" s="20">
        <v>0</v>
      </c>
      <c r="K108" s="9">
        <v>0</v>
      </c>
      <c r="L108" s="20">
        <v>0</v>
      </c>
      <c r="M108" s="9">
        <v>0</v>
      </c>
      <c r="N108" s="20">
        <v>0</v>
      </c>
      <c r="O108" s="9">
        <v>0</v>
      </c>
      <c r="P108" s="20">
        <v>0</v>
      </c>
      <c r="Q108" s="9">
        <v>0</v>
      </c>
    </row>
    <row r="109" spans="4:17" x14ac:dyDescent="0.25">
      <c r="D109" s="8" t="s">
        <v>538</v>
      </c>
      <c r="E109" s="20">
        <v>1</v>
      </c>
      <c r="F109" s="20">
        <v>1</v>
      </c>
      <c r="G109" s="9">
        <v>1</v>
      </c>
      <c r="H109" s="20">
        <v>1</v>
      </c>
      <c r="I109" s="9">
        <v>1</v>
      </c>
      <c r="J109" s="20">
        <v>0</v>
      </c>
      <c r="K109" s="9">
        <v>0</v>
      </c>
      <c r="L109" s="20">
        <v>0</v>
      </c>
      <c r="M109" s="9">
        <v>0</v>
      </c>
      <c r="N109" s="20">
        <v>0</v>
      </c>
      <c r="O109" s="9">
        <v>0</v>
      </c>
      <c r="P109" s="20">
        <v>0</v>
      </c>
      <c r="Q109" s="9">
        <v>0</v>
      </c>
    </row>
    <row r="110" spans="4:17" x14ac:dyDescent="0.25">
      <c r="D110" s="8" t="s">
        <v>451</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570</v>
      </c>
      <c r="E111" s="20">
        <v>0</v>
      </c>
      <c r="F111" s="20">
        <v>0</v>
      </c>
      <c r="G111" s="9">
        <v>0</v>
      </c>
      <c r="H111" s="20">
        <v>0</v>
      </c>
      <c r="I111" s="9">
        <v>0</v>
      </c>
      <c r="J111" s="20">
        <v>0</v>
      </c>
      <c r="K111" s="9">
        <v>0</v>
      </c>
      <c r="L111" s="20">
        <v>0</v>
      </c>
      <c r="M111" s="9">
        <v>0</v>
      </c>
      <c r="N111" s="20">
        <v>0</v>
      </c>
      <c r="O111" s="9">
        <v>0</v>
      </c>
      <c r="P111" s="20">
        <v>0</v>
      </c>
      <c r="Q111" s="9">
        <v>0</v>
      </c>
    </row>
    <row r="112" spans="4:17" x14ac:dyDescent="0.25">
      <c r="D112" s="8" t="s">
        <v>573</v>
      </c>
      <c r="E112" s="20">
        <v>2</v>
      </c>
      <c r="F112" s="20">
        <v>2</v>
      </c>
      <c r="G112" s="9">
        <v>1</v>
      </c>
      <c r="H112" s="20">
        <v>2</v>
      </c>
      <c r="I112" s="9">
        <v>1</v>
      </c>
      <c r="J112" s="20">
        <v>0</v>
      </c>
      <c r="K112" s="9">
        <v>0</v>
      </c>
      <c r="L112" s="20">
        <v>0</v>
      </c>
      <c r="M112" s="9">
        <v>0</v>
      </c>
      <c r="N112" s="20">
        <v>0</v>
      </c>
      <c r="O112" s="9">
        <v>0</v>
      </c>
      <c r="P112" s="20">
        <v>0</v>
      </c>
      <c r="Q112" s="9">
        <v>0</v>
      </c>
    </row>
    <row r="113" spans="4:17" x14ac:dyDescent="0.25">
      <c r="D113" s="6" t="s">
        <v>452</v>
      </c>
      <c r="E113" s="20">
        <v>32</v>
      </c>
      <c r="F113" s="20">
        <v>28</v>
      </c>
      <c r="G113" s="9">
        <v>0.875</v>
      </c>
      <c r="H113" s="20">
        <v>27</v>
      </c>
      <c r="I113" s="9">
        <v>0.9642857142857143</v>
      </c>
      <c r="J113" s="20">
        <v>0</v>
      </c>
      <c r="K113" s="9">
        <v>0</v>
      </c>
      <c r="L113" s="20">
        <v>3</v>
      </c>
      <c r="M113" s="9">
        <v>0.10714285714285714</v>
      </c>
      <c r="N113" s="20">
        <v>0</v>
      </c>
      <c r="O113" s="9">
        <v>0</v>
      </c>
      <c r="P113" s="20">
        <v>0</v>
      </c>
      <c r="Q113" s="9">
        <v>0</v>
      </c>
    </row>
    <row r="114" spans="4:17" x14ac:dyDescent="0.25">
      <c r="D114" s="7" t="s">
        <v>587</v>
      </c>
      <c r="E114" s="20">
        <v>1</v>
      </c>
      <c r="F114" s="20">
        <v>1</v>
      </c>
      <c r="G114" s="9">
        <v>1</v>
      </c>
      <c r="H114" s="20">
        <v>1</v>
      </c>
      <c r="I114" s="9">
        <v>1</v>
      </c>
      <c r="J114" s="20">
        <v>0</v>
      </c>
      <c r="K114" s="9">
        <v>0</v>
      </c>
      <c r="L114" s="20">
        <v>0</v>
      </c>
      <c r="M114" s="9">
        <v>0</v>
      </c>
      <c r="N114" s="20">
        <v>0</v>
      </c>
      <c r="O114" s="9">
        <v>0</v>
      </c>
      <c r="P114" s="20">
        <v>0</v>
      </c>
      <c r="Q114" s="9">
        <v>0</v>
      </c>
    </row>
    <row r="115" spans="4:17" x14ac:dyDescent="0.25">
      <c r="D115" s="8" t="s">
        <v>588</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589</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591</v>
      </c>
      <c r="E117" s="20">
        <v>0</v>
      </c>
      <c r="F117" s="20">
        <v>0</v>
      </c>
      <c r="G117" s="9">
        <v>0</v>
      </c>
      <c r="H117" s="20">
        <v>0</v>
      </c>
      <c r="I117" s="9">
        <v>0</v>
      </c>
      <c r="J117" s="20">
        <v>0</v>
      </c>
      <c r="K117" s="9">
        <v>0</v>
      </c>
      <c r="L117" s="20">
        <v>0</v>
      </c>
      <c r="M117" s="9">
        <v>0</v>
      </c>
      <c r="N117" s="20">
        <v>0</v>
      </c>
      <c r="O117" s="9">
        <v>0</v>
      </c>
      <c r="P117" s="20">
        <v>0</v>
      </c>
      <c r="Q117" s="9">
        <v>0</v>
      </c>
    </row>
    <row r="118" spans="4:17" x14ac:dyDescent="0.25">
      <c r="D118" s="8" t="s">
        <v>598</v>
      </c>
      <c r="E118" s="20">
        <v>0</v>
      </c>
      <c r="F118" s="20">
        <v>0</v>
      </c>
      <c r="G118" s="9">
        <v>0</v>
      </c>
      <c r="H118" s="20">
        <v>0</v>
      </c>
      <c r="I118" s="9">
        <v>0</v>
      </c>
      <c r="J118" s="20">
        <v>0</v>
      </c>
      <c r="K118" s="9">
        <v>0</v>
      </c>
      <c r="L118" s="20">
        <v>0</v>
      </c>
      <c r="M118" s="9">
        <v>0</v>
      </c>
      <c r="N118" s="20">
        <v>0</v>
      </c>
      <c r="O118" s="9">
        <v>0</v>
      </c>
      <c r="P118" s="20">
        <v>0</v>
      </c>
      <c r="Q118" s="9">
        <v>0</v>
      </c>
    </row>
    <row r="119" spans="4:17" x14ac:dyDescent="0.25">
      <c r="D119" s="8" t="s">
        <v>607</v>
      </c>
      <c r="E119" s="20">
        <v>0</v>
      </c>
      <c r="F119" s="20">
        <v>0</v>
      </c>
      <c r="G119" s="9">
        <v>0</v>
      </c>
      <c r="H119" s="20">
        <v>0</v>
      </c>
      <c r="I119" s="9">
        <v>0</v>
      </c>
      <c r="J119" s="20">
        <v>0</v>
      </c>
      <c r="K119" s="9">
        <v>0</v>
      </c>
      <c r="L119" s="20">
        <v>0</v>
      </c>
      <c r="M119" s="9">
        <v>0</v>
      </c>
      <c r="N119" s="20">
        <v>0</v>
      </c>
      <c r="O119" s="9">
        <v>0</v>
      </c>
      <c r="P119" s="20">
        <v>0</v>
      </c>
      <c r="Q119" s="9">
        <v>0</v>
      </c>
    </row>
    <row r="120" spans="4:17" x14ac:dyDescent="0.25">
      <c r="D120" s="8" t="s">
        <v>608</v>
      </c>
      <c r="E120" s="20">
        <v>0</v>
      </c>
      <c r="F120" s="20">
        <v>0</v>
      </c>
      <c r="G120" s="9">
        <v>0</v>
      </c>
      <c r="H120" s="20">
        <v>0</v>
      </c>
      <c r="I120" s="9">
        <v>0</v>
      </c>
      <c r="J120" s="20">
        <v>0</v>
      </c>
      <c r="K120" s="9">
        <v>0</v>
      </c>
      <c r="L120" s="20">
        <v>0</v>
      </c>
      <c r="M120" s="9">
        <v>0</v>
      </c>
      <c r="N120" s="20">
        <v>0</v>
      </c>
      <c r="O120" s="9">
        <v>0</v>
      </c>
      <c r="P120" s="20">
        <v>0</v>
      </c>
      <c r="Q120" s="9">
        <v>0</v>
      </c>
    </row>
    <row r="121" spans="4:17" x14ac:dyDescent="0.25">
      <c r="D121" s="8" t="s">
        <v>610</v>
      </c>
      <c r="E121" s="20">
        <v>0</v>
      </c>
      <c r="F121" s="20">
        <v>0</v>
      </c>
      <c r="G121" s="9">
        <v>0</v>
      </c>
      <c r="H121" s="20">
        <v>0</v>
      </c>
      <c r="I121" s="9">
        <v>0</v>
      </c>
      <c r="J121" s="20">
        <v>0</v>
      </c>
      <c r="K121" s="9">
        <v>0</v>
      </c>
      <c r="L121" s="20">
        <v>0</v>
      </c>
      <c r="M121" s="9">
        <v>0</v>
      </c>
      <c r="N121" s="20">
        <v>0</v>
      </c>
      <c r="O121" s="9">
        <v>0</v>
      </c>
      <c r="P121" s="20">
        <v>0</v>
      </c>
      <c r="Q121" s="9">
        <v>0</v>
      </c>
    </row>
    <row r="122" spans="4:17" x14ac:dyDescent="0.25">
      <c r="D122" s="8" t="s">
        <v>613</v>
      </c>
      <c r="E122" s="20">
        <v>1</v>
      </c>
      <c r="F122" s="20">
        <v>1</v>
      </c>
      <c r="G122" s="9">
        <v>1</v>
      </c>
      <c r="H122" s="20">
        <v>1</v>
      </c>
      <c r="I122" s="9">
        <v>1</v>
      </c>
      <c r="J122" s="20">
        <v>0</v>
      </c>
      <c r="K122" s="9">
        <v>0</v>
      </c>
      <c r="L122" s="20">
        <v>0</v>
      </c>
      <c r="M122" s="9">
        <v>0</v>
      </c>
      <c r="N122" s="20">
        <v>0</v>
      </c>
      <c r="O122" s="9">
        <v>0</v>
      </c>
      <c r="P122" s="20">
        <v>0</v>
      </c>
      <c r="Q122" s="9">
        <v>0</v>
      </c>
    </row>
    <row r="123" spans="4:17" x14ac:dyDescent="0.25">
      <c r="D123" s="7" t="s">
        <v>602</v>
      </c>
      <c r="E123" s="20">
        <v>4</v>
      </c>
      <c r="F123" s="20">
        <v>4</v>
      </c>
      <c r="G123" s="9">
        <v>1</v>
      </c>
      <c r="H123" s="20">
        <v>4</v>
      </c>
      <c r="I123" s="9">
        <v>1</v>
      </c>
      <c r="J123" s="20">
        <v>0</v>
      </c>
      <c r="K123" s="9">
        <v>0</v>
      </c>
      <c r="L123" s="20">
        <v>0</v>
      </c>
      <c r="M123" s="9">
        <v>0</v>
      </c>
      <c r="N123" s="20">
        <v>0</v>
      </c>
      <c r="O123" s="9">
        <v>0</v>
      </c>
      <c r="P123" s="20">
        <v>0</v>
      </c>
      <c r="Q123" s="9">
        <v>0</v>
      </c>
    </row>
    <row r="124" spans="4:17" x14ac:dyDescent="0.25">
      <c r="D124" s="8" t="s">
        <v>603</v>
      </c>
      <c r="E124" s="20">
        <v>1</v>
      </c>
      <c r="F124" s="20">
        <v>1</v>
      </c>
      <c r="G124" s="9">
        <v>1</v>
      </c>
      <c r="H124" s="20">
        <v>1</v>
      </c>
      <c r="I124" s="9">
        <v>1</v>
      </c>
      <c r="J124" s="20">
        <v>0</v>
      </c>
      <c r="K124" s="9">
        <v>0</v>
      </c>
      <c r="L124" s="20">
        <v>0</v>
      </c>
      <c r="M124" s="9">
        <v>0</v>
      </c>
      <c r="N124" s="20">
        <v>0</v>
      </c>
      <c r="O124" s="9">
        <v>0</v>
      </c>
      <c r="P124" s="20">
        <v>0</v>
      </c>
      <c r="Q124" s="9">
        <v>0</v>
      </c>
    </row>
    <row r="125" spans="4:17" x14ac:dyDescent="0.25">
      <c r="D125" s="8" t="s">
        <v>614</v>
      </c>
      <c r="E125" s="20">
        <v>0</v>
      </c>
      <c r="F125" s="20">
        <v>0</v>
      </c>
      <c r="G125" s="9">
        <v>0</v>
      </c>
      <c r="H125" s="20">
        <v>0</v>
      </c>
      <c r="I125" s="9">
        <v>0</v>
      </c>
      <c r="J125" s="20">
        <v>0</v>
      </c>
      <c r="K125" s="9">
        <v>0</v>
      </c>
      <c r="L125" s="20">
        <v>0</v>
      </c>
      <c r="M125" s="9">
        <v>0</v>
      </c>
      <c r="N125" s="20">
        <v>0</v>
      </c>
      <c r="O125" s="9">
        <v>0</v>
      </c>
      <c r="P125" s="20">
        <v>0</v>
      </c>
      <c r="Q125" s="9">
        <v>0</v>
      </c>
    </row>
    <row r="126" spans="4:17" x14ac:dyDescent="0.25">
      <c r="D126" s="8" t="s">
        <v>620</v>
      </c>
      <c r="E126" s="20">
        <v>3</v>
      </c>
      <c r="F126" s="20">
        <v>3</v>
      </c>
      <c r="G126" s="9">
        <v>1</v>
      </c>
      <c r="H126" s="20">
        <v>3</v>
      </c>
      <c r="I126" s="9">
        <v>1</v>
      </c>
      <c r="J126" s="20">
        <v>0</v>
      </c>
      <c r="K126" s="9">
        <v>0</v>
      </c>
      <c r="L126" s="20">
        <v>0</v>
      </c>
      <c r="M126" s="9">
        <v>0</v>
      </c>
      <c r="N126" s="20">
        <v>0</v>
      </c>
      <c r="O126" s="9">
        <v>0</v>
      </c>
      <c r="P126" s="20">
        <v>0</v>
      </c>
      <c r="Q126" s="9">
        <v>0</v>
      </c>
    </row>
    <row r="127" spans="4:17" x14ac:dyDescent="0.25">
      <c r="D127" s="7" t="s">
        <v>453</v>
      </c>
      <c r="E127" s="20">
        <v>14</v>
      </c>
      <c r="F127" s="20">
        <v>11</v>
      </c>
      <c r="G127" s="9">
        <v>0.7857142857142857</v>
      </c>
      <c r="H127" s="20">
        <v>10</v>
      </c>
      <c r="I127" s="9">
        <v>0.90909090909090906</v>
      </c>
      <c r="J127" s="20">
        <v>0</v>
      </c>
      <c r="K127" s="9">
        <v>0</v>
      </c>
      <c r="L127" s="20">
        <v>2</v>
      </c>
      <c r="M127" s="9">
        <v>0.18181818181818182</v>
      </c>
      <c r="N127" s="20">
        <v>0</v>
      </c>
      <c r="O127" s="9">
        <v>0</v>
      </c>
      <c r="P127" s="20">
        <v>0</v>
      </c>
      <c r="Q127" s="9">
        <v>0</v>
      </c>
    </row>
    <row r="128" spans="4:17" x14ac:dyDescent="0.25">
      <c r="D128" s="8" t="s">
        <v>584</v>
      </c>
      <c r="E128" s="20">
        <v>1</v>
      </c>
      <c r="F128" s="20">
        <v>0</v>
      </c>
      <c r="G128" s="9">
        <v>0</v>
      </c>
      <c r="H128" s="20">
        <v>0</v>
      </c>
      <c r="I128" s="9">
        <v>0</v>
      </c>
      <c r="J128" s="20">
        <v>0</v>
      </c>
      <c r="K128" s="9">
        <v>0</v>
      </c>
      <c r="L128" s="20">
        <v>1</v>
      </c>
      <c r="M128" s="9">
        <v>0</v>
      </c>
      <c r="N128" s="20">
        <v>0</v>
      </c>
      <c r="O128" s="9">
        <v>0</v>
      </c>
      <c r="P128" s="20">
        <v>0</v>
      </c>
      <c r="Q128" s="9">
        <v>0</v>
      </c>
    </row>
    <row r="129" spans="4:17" x14ac:dyDescent="0.25">
      <c r="D129" s="8" t="s">
        <v>590</v>
      </c>
      <c r="E129" s="20">
        <v>0</v>
      </c>
      <c r="F129" s="20">
        <v>0</v>
      </c>
      <c r="G129" s="9">
        <v>0</v>
      </c>
      <c r="H129" s="20">
        <v>0</v>
      </c>
      <c r="I129" s="9">
        <v>0</v>
      </c>
      <c r="J129" s="20">
        <v>0</v>
      </c>
      <c r="K129" s="9">
        <v>0</v>
      </c>
      <c r="L129" s="20">
        <v>0</v>
      </c>
      <c r="M129" s="9">
        <v>0</v>
      </c>
      <c r="N129" s="20">
        <v>0</v>
      </c>
      <c r="O129" s="9">
        <v>0</v>
      </c>
      <c r="P129" s="20">
        <v>0</v>
      </c>
      <c r="Q129" s="9">
        <v>0</v>
      </c>
    </row>
    <row r="130" spans="4:17" x14ac:dyDescent="0.25">
      <c r="D130" s="8" t="s">
        <v>592</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454</v>
      </c>
      <c r="E131" s="20">
        <v>2</v>
      </c>
      <c r="F131" s="20">
        <v>1</v>
      </c>
      <c r="G131" s="9">
        <v>0.5</v>
      </c>
      <c r="H131" s="20">
        <v>1</v>
      </c>
      <c r="I131" s="9">
        <v>1</v>
      </c>
      <c r="J131" s="20">
        <v>0</v>
      </c>
      <c r="K131" s="9">
        <v>0</v>
      </c>
      <c r="L131" s="20">
        <v>1</v>
      </c>
      <c r="M131" s="9">
        <v>1</v>
      </c>
      <c r="N131" s="20">
        <v>0</v>
      </c>
      <c r="O131" s="9">
        <v>0</v>
      </c>
      <c r="P131" s="20">
        <v>0</v>
      </c>
      <c r="Q131" s="9">
        <v>0</v>
      </c>
    </row>
    <row r="132" spans="4:17" x14ac:dyDescent="0.25">
      <c r="D132" s="8" t="s">
        <v>594</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597</v>
      </c>
      <c r="E133" s="20">
        <v>2</v>
      </c>
      <c r="F133" s="20">
        <v>1</v>
      </c>
      <c r="G133" s="9">
        <v>0.5</v>
      </c>
      <c r="H133" s="20">
        <v>1</v>
      </c>
      <c r="I133" s="9">
        <v>1</v>
      </c>
      <c r="J133" s="20">
        <v>0</v>
      </c>
      <c r="K133" s="9">
        <v>0</v>
      </c>
      <c r="L133" s="20">
        <v>0</v>
      </c>
      <c r="M133" s="9">
        <v>0</v>
      </c>
      <c r="N133" s="20">
        <v>0</v>
      </c>
      <c r="O133" s="9">
        <v>0</v>
      </c>
      <c r="P133" s="20">
        <v>0</v>
      </c>
      <c r="Q133" s="9">
        <v>0</v>
      </c>
    </row>
    <row r="134" spans="4:17" x14ac:dyDescent="0.25">
      <c r="D134" s="8" t="s">
        <v>599</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457</v>
      </c>
      <c r="E135" s="20">
        <v>0</v>
      </c>
      <c r="F135" s="20">
        <v>0</v>
      </c>
      <c r="G135" s="9">
        <v>0</v>
      </c>
      <c r="H135" s="20">
        <v>0</v>
      </c>
      <c r="I135" s="9">
        <v>0</v>
      </c>
      <c r="J135" s="20">
        <v>0</v>
      </c>
      <c r="K135" s="9">
        <v>0</v>
      </c>
      <c r="L135" s="20">
        <v>0</v>
      </c>
      <c r="M135" s="9">
        <v>0</v>
      </c>
      <c r="N135" s="20">
        <v>0</v>
      </c>
      <c r="O135" s="9">
        <v>0</v>
      </c>
      <c r="P135" s="20">
        <v>0</v>
      </c>
      <c r="Q135" s="9">
        <v>0</v>
      </c>
    </row>
    <row r="136" spans="4:17" x14ac:dyDescent="0.25">
      <c r="D136" s="8" t="s">
        <v>600</v>
      </c>
      <c r="E136" s="20">
        <v>5</v>
      </c>
      <c r="F136" s="20">
        <v>5</v>
      </c>
      <c r="G136" s="9">
        <v>1</v>
      </c>
      <c r="H136" s="20">
        <v>4</v>
      </c>
      <c r="I136" s="9">
        <v>0.8</v>
      </c>
      <c r="J136" s="20">
        <v>0</v>
      </c>
      <c r="K136" s="9">
        <v>0</v>
      </c>
      <c r="L136" s="20">
        <v>0</v>
      </c>
      <c r="M136" s="9">
        <v>0</v>
      </c>
      <c r="N136" s="20">
        <v>0</v>
      </c>
      <c r="O136" s="9">
        <v>0</v>
      </c>
      <c r="P136" s="20">
        <v>0</v>
      </c>
      <c r="Q136" s="9">
        <v>0</v>
      </c>
    </row>
    <row r="137" spans="4:17" x14ac:dyDescent="0.25">
      <c r="D137" s="8" t="s">
        <v>604</v>
      </c>
      <c r="E137" s="20">
        <v>0</v>
      </c>
      <c r="F137" s="20">
        <v>0</v>
      </c>
      <c r="G137" s="9">
        <v>0</v>
      </c>
      <c r="H137" s="20">
        <v>0</v>
      </c>
      <c r="I137" s="9">
        <v>0</v>
      </c>
      <c r="J137" s="20">
        <v>0</v>
      </c>
      <c r="K137" s="9">
        <v>0</v>
      </c>
      <c r="L137" s="20">
        <v>0</v>
      </c>
      <c r="M137" s="9">
        <v>0</v>
      </c>
      <c r="N137" s="20">
        <v>0</v>
      </c>
      <c r="O137" s="9">
        <v>0</v>
      </c>
      <c r="P137" s="20">
        <v>0</v>
      </c>
      <c r="Q137" s="9">
        <v>0</v>
      </c>
    </row>
    <row r="138" spans="4:17" x14ac:dyDescent="0.25">
      <c r="D138" s="8" t="s">
        <v>605</v>
      </c>
      <c r="E138" s="20">
        <v>1</v>
      </c>
      <c r="F138" s="20">
        <v>1</v>
      </c>
      <c r="G138" s="9">
        <v>1</v>
      </c>
      <c r="H138" s="20">
        <v>1</v>
      </c>
      <c r="I138" s="9">
        <v>1</v>
      </c>
      <c r="J138" s="20">
        <v>0</v>
      </c>
      <c r="K138" s="9">
        <v>0</v>
      </c>
      <c r="L138" s="20">
        <v>0</v>
      </c>
      <c r="M138" s="9">
        <v>0</v>
      </c>
      <c r="N138" s="20">
        <v>0</v>
      </c>
      <c r="O138" s="9">
        <v>0</v>
      </c>
      <c r="P138" s="20">
        <v>0</v>
      </c>
      <c r="Q138" s="9">
        <v>0</v>
      </c>
    </row>
    <row r="139" spans="4:17" x14ac:dyDescent="0.25">
      <c r="D139" s="8" t="s">
        <v>458</v>
      </c>
      <c r="E139" s="20">
        <v>2</v>
      </c>
      <c r="F139" s="20">
        <v>2</v>
      </c>
      <c r="G139" s="9">
        <v>1</v>
      </c>
      <c r="H139" s="20">
        <v>2</v>
      </c>
      <c r="I139" s="9">
        <v>1</v>
      </c>
      <c r="J139" s="20">
        <v>0</v>
      </c>
      <c r="K139" s="9">
        <v>0</v>
      </c>
      <c r="L139" s="20">
        <v>0</v>
      </c>
      <c r="M139" s="9">
        <v>0</v>
      </c>
      <c r="N139" s="20">
        <v>0</v>
      </c>
      <c r="O139" s="9">
        <v>0</v>
      </c>
      <c r="P139" s="20">
        <v>0</v>
      </c>
      <c r="Q139" s="9">
        <v>0</v>
      </c>
    </row>
    <row r="140" spans="4:17" x14ac:dyDescent="0.25">
      <c r="D140" s="8" t="s">
        <v>612</v>
      </c>
      <c r="E140" s="20">
        <v>1</v>
      </c>
      <c r="F140" s="20">
        <v>1</v>
      </c>
      <c r="G140" s="9">
        <v>1</v>
      </c>
      <c r="H140" s="20">
        <v>1</v>
      </c>
      <c r="I140" s="9">
        <v>1</v>
      </c>
      <c r="J140" s="20">
        <v>0</v>
      </c>
      <c r="K140" s="9">
        <v>0</v>
      </c>
      <c r="L140" s="20">
        <v>0</v>
      </c>
      <c r="M140" s="9">
        <v>0</v>
      </c>
      <c r="N140" s="20">
        <v>0</v>
      </c>
      <c r="O140" s="9">
        <v>0</v>
      </c>
      <c r="P140" s="20">
        <v>0</v>
      </c>
      <c r="Q140" s="9">
        <v>0</v>
      </c>
    </row>
    <row r="141" spans="4:17" x14ac:dyDescent="0.25">
      <c r="D141" s="8" t="s">
        <v>615</v>
      </c>
      <c r="E141" s="20">
        <v>0</v>
      </c>
      <c r="F141" s="20">
        <v>0</v>
      </c>
      <c r="G141" s="9">
        <v>0</v>
      </c>
      <c r="H141" s="20">
        <v>0</v>
      </c>
      <c r="I141" s="9">
        <v>0</v>
      </c>
      <c r="J141" s="20">
        <v>0</v>
      </c>
      <c r="K141" s="9">
        <v>0</v>
      </c>
      <c r="L141" s="20">
        <v>0</v>
      </c>
      <c r="M141" s="9">
        <v>0</v>
      </c>
      <c r="N141" s="20">
        <v>0</v>
      </c>
      <c r="O141" s="9">
        <v>0</v>
      </c>
      <c r="P141" s="20">
        <v>0</v>
      </c>
      <c r="Q141" s="9">
        <v>0</v>
      </c>
    </row>
    <row r="142" spans="4:17" x14ac:dyDescent="0.25">
      <c r="D142" s="7" t="s">
        <v>455</v>
      </c>
      <c r="E142" s="20">
        <v>13</v>
      </c>
      <c r="F142" s="20">
        <v>12</v>
      </c>
      <c r="G142" s="9">
        <v>0.92307692307692313</v>
      </c>
      <c r="H142" s="20">
        <v>12</v>
      </c>
      <c r="I142" s="9">
        <v>1</v>
      </c>
      <c r="J142" s="20">
        <v>0</v>
      </c>
      <c r="K142" s="9">
        <v>0</v>
      </c>
      <c r="L142" s="20">
        <v>1</v>
      </c>
      <c r="M142" s="9">
        <v>8.3333333333333329E-2</v>
      </c>
      <c r="N142" s="20">
        <v>0</v>
      </c>
      <c r="O142" s="9">
        <v>0</v>
      </c>
      <c r="P142" s="20">
        <v>0</v>
      </c>
      <c r="Q142" s="9">
        <v>0</v>
      </c>
    </row>
    <row r="143" spans="4:17" x14ac:dyDescent="0.25">
      <c r="D143" s="8" t="s">
        <v>585</v>
      </c>
      <c r="E143" s="20">
        <v>2</v>
      </c>
      <c r="F143" s="20">
        <v>1</v>
      </c>
      <c r="G143" s="9">
        <v>0.5</v>
      </c>
      <c r="H143" s="20">
        <v>1</v>
      </c>
      <c r="I143" s="9">
        <v>1</v>
      </c>
      <c r="J143" s="20">
        <v>0</v>
      </c>
      <c r="K143" s="9">
        <v>0</v>
      </c>
      <c r="L143" s="20">
        <v>1</v>
      </c>
      <c r="M143" s="9">
        <v>1</v>
      </c>
      <c r="N143" s="20">
        <v>0</v>
      </c>
      <c r="O143" s="9">
        <v>0</v>
      </c>
      <c r="P143" s="20">
        <v>0</v>
      </c>
      <c r="Q143" s="9">
        <v>0</v>
      </c>
    </row>
    <row r="144" spans="4:17" x14ac:dyDescent="0.25">
      <c r="D144" s="8" t="s">
        <v>586</v>
      </c>
      <c r="E144" s="20">
        <v>0</v>
      </c>
      <c r="F144" s="20">
        <v>0</v>
      </c>
      <c r="G144" s="9">
        <v>0</v>
      </c>
      <c r="H144" s="20">
        <v>0</v>
      </c>
      <c r="I144" s="9">
        <v>0</v>
      </c>
      <c r="J144" s="20">
        <v>0</v>
      </c>
      <c r="K144" s="9">
        <v>0</v>
      </c>
      <c r="L144" s="20">
        <v>0</v>
      </c>
      <c r="M144" s="9">
        <v>0</v>
      </c>
      <c r="N144" s="20">
        <v>0</v>
      </c>
      <c r="O144" s="9">
        <v>0</v>
      </c>
      <c r="P144" s="20">
        <v>0</v>
      </c>
      <c r="Q144" s="9">
        <v>0</v>
      </c>
    </row>
    <row r="145" spans="4:17" x14ac:dyDescent="0.25">
      <c r="D145" s="8" t="s">
        <v>593</v>
      </c>
      <c r="E145" s="20">
        <v>6</v>
      </c>
      <c r="F145" s="20">
        <v>6</v>
      </c>
      <c r="G145" s="9">
        <v>1</v>
      </c>
      <c r="H145" s="20">
        <v>6</v>
      </c>
      <c r="I145" s="9">
        <v>1</v>
      </c>
      <c r="J145" s="20">
        <v>0</v>
      </c>
      <c r="K145" s="9">
        <v>0</v>
      </c>
      <c r="L145" s="20">
        <v>0</v>
      </c>
      <c r="M145" s="9">
        <v>0</v>
      </c>
      <c r="N145" s="20">
        <v>0</v>
      </c>
      <c r="O145" s="9">
        <v>0</v>
      </c>
      <c r="P145" s="20">
        <v>0</v>
      </c>
      <c r="Q145" s="9">
        <v>0</v>
      </c>
    </row>
    <row r="146" spans="4:17" x14ac:dyDescent="0.25">
      <c r="D146" s="8" t="s">
        <v>595</v>
      </c>
      <c r="E146" s="20">
        <v>0</v>
      </c>
      <c r="F146" s="20">
        <v>0</v>
      </c>
      <c r="G146" s="9">
        <v>0</v>
      </c>
      <c r="H146" s="20">
        <v>0</v>
      </c>
      <c r="I146" s="9">
        <v>0</v>
      </c>
      <c r="J146" s="20">
        <v>0</v>
      </c>
      <c r="K146" s="9">
        <v>0</v>
      </c>
      <c r="L146" s="20">
        <v>0</v>
      </c>
      <c r="M146" s="9">
        <v>0</v>
      </c>
      <c r="N146" s="20">
        <v>0</v>
      </c>
      <c r="O146" s="9">
        <v>0</v>
      </c>
      <c r="P146" s="20">
        <v>0</v>
      </c>
      <c r="Q146" s="9">
        <v>0</v>
      </c>
    </row>
    <row r="147" spans="4:17" x14ac:dyDescent="0.25">
      <c r="D147" s="8" t="s">
        <v>596</v>
      </c>
      <c r="E147" s="20">
        <v>2</v>
      </c>
      <c r="F147" s="20">
        <v>2</v>
      </c>
      <c r="G147" s="9">
        <v>1</v>
      </c>
      <c r="H147" s="20">
        <v>2</v>
      </c>
      <c r="I147" s="9">
        <v>1</v>
      </c>
      <c r="J147" s="20">
        <v>0</v>
      </c>
      <c r="K147" s="9">
        <v>0</v>
      </c>
      <c r="L147" s="20">
        <v>0</v>
      </c>
      <c r="M147" s="9">
        <v>0</v>
      </c>
      <c r="N147" s="20">
        <v>0</v>
      </c>
      <c r="O147" s="9">
        <v>0</v>
      </c>
      <c r="P147" s="20">
        <v>0</v>
      </c>
      <c r="Q147" s="9">
        <v>0</v>
      </c>
    </row>
    <row r="148" spans="4:17" x14ac:dyDescent="0.25">
      <c r="D148" s="8" t="s">
        <v>456</v>
      </c>
      <c r="E148" s="20">
        <v>0</v>
      </c>
      <c r="F148" s="20">
        <v>0</v>
      </c>
      <c r="G148" s="9">
        <v>0</v>
      </c>
      <c r="H148" s="20">
        <v>0</v>
      </c>
      <c r="I148" s="9">
        <v>0</v>
      </c>
      <c r="J148" s="20">
        <v>0</v>
      </c>
      <c r="K148" s="9">
        <v>0</v>
      </c>
      <c r="L148" s="20">
        <v>0</v>
      </c>
      <c r="M148" s="9">
        <v>0</v>
      </c>
      <c r="N148" s="20">
        <v>0</v>
      </c>
      <c r="O148" s="9">
        <v>0</v>
      </c>
      <c r="P148" s="20">
        <v>0</v>
      </c>
      <c r="Q148" s="9">
        <v>0</v>
      </c>
    </row>
    <row r="149" spans="4:17" x14ac:dyDescent="0.25">
      <c r="D149" s="8" t="s">
        <v>601</v>
      </c>
      <c r="E149" s="20">
        <v>3</v>
      </c>
      <c r="F149" s="20">
        <v>3</v>
      </c>
      <c r="G149" s="9">
        <v>1</v>
      </c>
      <c r="H149" s="20">
        <v>3</v>
      </c>
      <c r="I149" s="9">
        <v>1</v>
      </c>
      <c r="J149" s="20">
        <v>0</v>
      </c>
      <c r="K149" s="9">
        <v>0</v>
      </c>
      <c r="L149" s="20">
        <v>0</v>
      </c>
      <c r="M149" s="9">
        <v>0</v>
      </c>
      <c r="N149" s="20">
        <v>0</v>
      </c>
      <c r="O149" s="9">
        <v>0</v>
      </c>
      <c r="P149" s="20">
        <v>0</v>
      </c>
      <c r="Q149" s="9">
        <v>0</v>
      </c>
    </row>
    <row r="150" spans="4:17" x14ac:dyDescent="0.25">
      <c r="D150" s="8" t="s">
        <v>606</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609</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611</v>
      </c>
      <c r="E152" s="20">
        <v>0</v>
      </c>
      <c r="F152" s="20">
        <v>0</v>
      </c>
      <c r="G152" s="9">
        <v>0</v>
      </c>
      <c r="H152" s="20">
        <v>0</v>
      </c>
      <c r="I152" s="9">
        <v>0</v>
      </c>
      <c r="J152" s="20">
        <v>0</v>
      </c>
      <c r="K152" s="9">
        <v>0</v>
      </c>
      <c r="L152" s="20">
        <v>0</v>
      </c>
      <c r="M152" s="9">
        <v>0</v>
      </c>
      <c r="N152" s="20">
        <v>0</v>
      </c>
      <c r="O152" s="9">
        <v>0</v>
      </c>
      <c r="P152" s="20">
        <v>0</v>
      </c>
      <c r="Q152" s="9">
        <v>0</v>
      </c>
    </row>
    <row r="153" spans="4:17" x14ac:dyDescent="0.25">
      <c r="D153" s="8" t="s">
        <v>616</v>
      </c>
      <c r="E153" s="20">
        <v>0</v>
      </c>
      <c r="F153" s="20">
        <v>0</v>
      </c>
      <c r="G153" s="9">
        <v>0</v>
      </c>
      <c r="H153" s="20">
        <v>0</v>
      </c>
      <c r="I153" s="9">
        <v>0</v>
      </c>
      <c r="J153" s="20">
        <v>0</v>
      </c>
      <c r="K153" s="9">
        <v>0</v>
      </c>
      <c r="L153" s="20">
        <v>0</v>
      </c>
      <c r="M153" s="9">
        <v>0</v>
      </c>
      <c r="N153" s="20">
        <v>0</v>
      </c>
      <c r="O153" s="9">
        <v>0</v>
      </c>
      <c r="P153" s="20">
        <v>0</v>
      </c>
      <c r="Q153" s="9">
        <v>0</v>
      </c>
    </row>
    <row r="154" spans="4:17" x14ac:dyDescent="0.25">
      <c r="D154" s="8" t="s">
        <v>617</v>
      </c>
      <c r="E154" s="20">
        <v>0</v>
      </c>
      <c r="F154" s="20">
        <v>0</v>
      </c>
      <c r="G154" s="9">
        <v>0</v>
      </c>
      <c r="H154" s="20">
        <v>0</v>
      </c>
      <c r="I154" s="9">
        <v>0</v>
      </c>
      <c r="J154" s="20">
        <v>0</v>
      </c>
      <c r="K154" s="9">
        <v>0</v>
      </c>
      <c r="L154" s="20">
        <v>0</v>
      </c>
      <c r="M154" s="9">
        <v>0</v>
      </c>
      <c r="N154" s="20">
        <v>0</v>
      </c>
      <c r="O154" s="9">
        <v>0</v>
      </c>
      <c r="P154" s="20">
        <v>0</v>
      </c>
      <c r="Q154" s="9">
        <v>0</v>
      </c>
    </row>
    <row r="155" spans="4:17" x14ac:dyDescent="0.25">
      <c r="D155" s="8" t="s">
        <v>618</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619</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8" t="s">
        <v>621</v>
      </c>
      <c r="E157" s="20">
        <v>0</v>
      </c>
      <c r="F157" s="20">
        <v>0</v>
      </c>
      <c r="G157" s="9">
        <v>0</v>
      </c>
      <c r="H157" s="20">
        <v>0</v>
      </c>
      <c r="I157" s="9">
        <v>0</v>
      </c>
      <c r="J157" s="20">
        <v>0</v>
      </c>
      <c r="K157" s="9">
        <v>0</v>
      </c>
      <c r="L157" s="20">
        <v>0</v>
      </c>
      <c r="M157" s="9">
        <v>0</v>
      </c>
      <c r="N157" s="20">
        <v>0</v>
      </c>
      <c r="O157" s="9">
        <v>0</v>
      </c>
      <c r="P157" s="20">
        <v>0</v>
      </c>
      <c r="Q157" s="9">
        <v>0</v>
      </c>
    </row>
    <row r="158" spans="4:17" x14ac:dyDescent="0.25">
      <c r="D158" s="6" t="s">
        <v>405</v>
      </c>
      <c r="E158" s="20">
        <v>24</v>
      </c>
      <c r="F158" s="20">
        <v>22</v>
      </c>
      <c r="G158" s="9">
        <v>0.91666666666666663</v>
      </c>
      <c r="H158" s="20">
        <v>20</v>
      </c>
      <c r="I158" s="9">
        <v>0.90909090909090906</v>
      </c>
      <c r="J158" s="20">
        <v>0</v>
      </c>
      <c r="K158" s="9">
        <v>0</v>
      </c>
      <c r="L158" s="20">
        <v>2</v>
      </c>
      <c r="M158" s="9">
        <v>9.0909090909090912E-2</v>
      </c>
      <c r="N158" s="20">
        <v>0</v>
      </c>
      <c r="O158" s="9">
        <v>0</v>
      </c>
      <c r="P158" s="20">
        <v>0</v>
      </c>
      <c r="Q158" s="9">
        <v>0</v>
      </c>
    </row>
    <row r="159" spans="4:17" x14ac:dyDescent="0.25">
      <c r="D159" s="7" t="s">
        <v>406</v>
      </c>
      <c r="E159" s="20">
        <v>6</v>
      </c>
      <c r="F159" s="20">
        <v>5</v>
      </c>
      <c r="G159" s="9">
        <v>0.83333333333333337</v>
      </c>
      <c r="H159" s="20">
        <v>5</v>
      </c>
      <c r="I159" s="9">
        <v>1</v>
      </c>
      <c r="J159" s="20">
        <v>0</v>
      </c>
      <c r="K159" s="9">
        <v>0</v>
      </c>
      <c r="L159" s="20">
        <v>1</v>
      </c>
      <c r="M159" s="9">
        <v>0.2</v>
      </c>
      <c r="N159" s="20">
        <v>0</v>
      </c>
      <c r="O159" s="9">
        <v>0</v>
      </c>
      <c r="P159" s="20">
        <v>0</v>
      </c>
      <c r="Q159" s="9">
        <v>0</v>
      </c>
    </row>
    <row r="160" spans="4:17" x14ac:dyDescent="0.25">
      <c r="D160" s="8" t="s">
        <v>407</v>
      </c>
      <c r="E160" s="20">
        <v>0</v>
      </c>
      <c r="F160" s="20">
        <v>0</v>
      </c>
      <c r="G160" s="9">
        <v>0</v>
      </c>
      <c r="H160" s="20">
        <v>0</v>
      </c>
      <c r="I160" s="9">
        <v>0</v>
      </c>
      <c r="J160" s="20">
        <v>0</v>
      </c>
      <c r="K160" s="9">
        <v>0</v>
      </c>
      <c r="L160" s="20">
        <v>0</v>
      </c>
      <c r="M160" s="9">
        <v>0</v>
      </c>
      <c r="N160" s="20">
        <v>0</v>
      </c>
      <c r="O160" s="9">
        <v>0</v>
      </c>
      <c r="P160" s="20">
        <v>0</v>
      </c>
      <c r="Q160" s="9">
        <v>0</v>
      </c>
    </row>
    <row r="161" spans="4:17" x14ac:dyDescent="0.25">
      <c r="D161" s="8" t="s">
        <v>408</v>
      </c>
      <c r="E161" s="20">
        <v>0</v>
      </c>
      <c r="F161" s="20">
        <v>0</v>
      </c>
      <c r="G161" s="9">
        <v>0</v>
      </c>
      <c r="H161" s="20">
        <v>0</v>
      </c>
      <c r="I161" s="9">
        <v>0</v>
      </c>
      <c r="J161" s="20">
        <v>0</v>
      </c>
      <c r="K161" s="9">
        <v>0</v>
      </c>
      <c r="L161" s="20">
        <v>0</v>
      </c>
      <c r="M161" s="9">
        <v>0</v>
      </c>
      <c r="N161" s="20">
        <v>0</v>
      </c>
      <c r="O161" s="9">
        <v>0</v>
      </c>
      <c r="P161" s="20">
        <v>0</v>
      </c>
      <c r="Q161" s="9">
        <v>0</v>
      </c>
    </row>
    <row r="162" spans="4:17" x14ac:dyDescent="0.25">
      <c r="D162" s="8" t="s">
        <v>409</v>
      </c>
      <c r="E162" s="20">
        <v>4</v>
      </c>
      <c r="F162" s="20">
        <v>4</v>
      </c>
      <c r="G162" s="9">
        <v>1</v>
      </c>
      <c r="H162" s="20">
        <v>4</v>
      </c>
      <c r="I162" s="9">
        <v>1</v>
      </c>
      <c r="J162" s="20">
        <v>0</v>
      </c>
      <c r="K162" s="9">
        <v>0</v>
      </c>
      <c r="L162" s="20">
        <v>0</v>
      </c>
      <c r="M162" s="9">
        <v>0</v>
      </c>
      <c r="N162" s="20">
        <v>0</v>
      </c>
      <c r="O162" s="9">
        <v>0</v>
      </c>
      <c r="P162" s="20">
        <v>0</v>
      </c>
      <c r="Q162" s="9">
        <v>0</v>
      </c>
    </row>
    <row r="163" spans="4:17" x14ac:dyDescent="0.25">
      <c r="D163" s="8" t="s">
        <v>410</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411</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412</v>
      </c>
      <c r="E165" s="20">
        <v>0</v>
      </c>
      <c r="F165" s="20">
        <v>0</v>
      </c>
      <c r="G165" s="9">
        <v>0</v>
      </c>
      <c r="H165" s="20">
        <v>0</v>
      </c>
      <c r="I165" s="9">
        <v>0</v>
      </c>
      <c r="J165" s="20">
        <v>0</v>
      </c>
      <c r="K165" s="9">
        <v>0</v>
      </c>
      <c r="L165" s="20">
        <v>0</v>
      </c>
      <c r="M165" s="9">
        <v>0</v>
      </c>
      <c r="N165" s="20">
        <v>0</v>
      </c>
      <c r="O165" s="9">
        <v>0</v>
      </c>
      <c r="P165" s="20">
        <v>0</v>
      </c>
      <c r="Q165" s="9">
        <v>0</v>
      </c>
    </row>
    <row r="166" spans="4:17" x14ac:dyDescent="0.25">
      <c r="D166" s="8" t="s">
        <v>648</v>
      </c>
      <c r="E166" s="20">
        <v>2</v>
      </c>
      <c r="F166" s="20">
        <v>1</v>
      </c>
      <c r="G166" s="9">
        <v>0.5</v>
      </c>
      <c r="H166" s="20">
        <v>1</v>
      </c>
      <c r="I166" s="9">
        <v>1</v>
      </c>
      <c r="J166" s="20">
        <v>0</v>
      </c>
      <c r="K166" s="9">
        <v>0</v>
      </c>
      <c r="L166" s="20">
        <v>1</v>
      </c>
      <c r="M166" s="9">
        <v>1</v>
      </c>
      <c r="N166" s="20">
        <v>0</v>
      </c>
      <c r="O166" s="9">
        <v>0</v>
      </c>
      <c r="P166" s="20">
        <v>0</v>
      </c>
      <c r="Q166" s="9">
        <v>0</v>
      </c>
    </row>
    <row r="167" spans="4:17" x14ac:dyDescent="0.25">
      <c r="D167" s="7" t="s">
        <v>463</v>
      </c>
      <c r="E167" s="20">
        <v>0</v>
      </c>
      <c r="F167" s="20">
        <v>0</v>
      </c>
      <c r="G167" s="9">
        <v>0</v>
      </c>
      <c r="H167" s="20">
        <v>0</v>
      </c>
      <c r="I167" s="9">
        <v>0</v>
      </c>
      <c r="J167" s="20">
        <v>0</v>
      </c>
      <c r="K167" s="9">
        <v>0</v>
      </c>
      <c r="L167" s="20">
        <v>0</v>
      </c>
      <c r="M167" s="9">
        <v>0</v>
      </c>
      <c r="N167" s="20">
        <v>0</v>
      </c>
      <c r="O167" s="9">
        <v>0</v>
      </c>
      <c r="P167" s="20">
        <v>0</v>
      </c>
      <c r="Q167" s="9">
        <v>0</v>
      </c>
    </row>
    <row r="168" spans="4:17" x14ac:dyDescent="0.25">
      <c r="D168" s="8" t="s">
        <v>642</v>
      </c>
      <c r="E168" s="20">
        <v>0</v>
      </c>
      <c r="F168" s="20">
        <v>0</v>
      </c>
      <c r="G168" s="9">
        <v>0</v>
      </c>
      <c r="H168" s="20">
        <v>0</v>
      </c>
      <c r="I168" s="9">
        <v>0</v>
      </c>
      <c r="J168" s="20">
        <v>0</v>
      </c>
      <c r="K168" s="9">
        <v>0</v>
      </c>
      <c r="L168" s="20">
        <v>0</v>
      </c>
      <c r="M168" s="9">
        <v>0</v>
      </c>
      <c r="N168" s="20">
        <v>0</v>
      </c>
      <c r="O168" s="9">
        <v>0</v>
      </c>
      <c r="P168" s="20">
        <v>0</v>
      </c>
      <c r="Q168" s="9">
        <v>0</v>
      </c>
    </row>
    <row r="169" spans="4:17" x14ac:dyDescent="0.25">
      <c r="D169" s="8" t="s">
        <v>473</v>
      </c>
      <c r="E169" s="20">
        <v>0</v>
      </c>
      <c r="F169" s="20">
        <v>0</v>
      </c>
      <c r="G169" s="9">
        <v>0</v>
      </c>
      <c r="H169" s="20">
        <v>0</v>
      </c>
      <c r="I169" s="9">
        <v>0</v>
      </c>
      <c r="J169" s="20">
        <v>0</v>
      </c>
      <c r="K169" s="9">
        <v>0</v>
      </c>
      <c r="L169" s="20">
        <v>0</v>
      </c>
      <c r="M169" s="9">
        <v>0</v>
      </c>
      <c r="N169" s="20">
        <v>0</v>
      </c>
      <c r="O169" s="9">
        <v>0</v>
      </c>
      <c r="P169" s="20">
        <v>0</v>
      </c>
      <c r="Q169" s="9">
        <v>0</v>
      </c>
    </row>
    <row r="170" spans="4:17" x14ac:dyDescent="0.25">
      <c r="D170" s="8" t="s">
        <v>464</v>
      </c>
      <c r="E170" s="20">
        <v>0</v>
      </c>
      <c r="F170" s="20">
        <v>0</v>
      </c>
      <c r="G170" s="9">
        <v>0</v>
      </c>
      <c r="H170" s="20">
        <v>0</v>
      </c>
      <c r="I170" s="9">
        <v>0</v>
      </c>
      <c r="J170" s="20">
        <v>0</v>
      </c>
      <c r="K170" s="9">
        <v>0</v>
      </c>
      <c r="L170" s="20">
        <v>0</v>
      </c>
      <c r="M170" s="9">
        <v>0</v>
      </c>
      <c r="N170" s="20">
        <v>0</v>
      </c>
      <c r="O170" s="9">
        <v>0</v>
      </c>
      <c r="P170" s="20">
        <v>0</v>
      </c>
      <c r="Q170" s="9">
        <v>0</v>
      </c>
    </row>
    <row r="171" spans="4:17" x14ac:dyDescent="0.25">
      <c r="D171" s="7" t="s">
        <v>467</v>
      </c>
      <c r="E171" s="20">
        <v>2</v>
      </c>
      <c r="F171" s="20">
        <v>2</v>
      </c>
      <c r="G171" s="9">
        <v>1</v>
      </c>
      <c r="H171" s="20">
        <v>1</v>
      </c>
      <c r="I171" s="9">
        <v>0.5</v>
      </c>
      <c r="J171" s="20">
        <v>0</v>
      </c>
      <c r="K171" s="9">
        <v>0</v>
      </c>
      <c r="L171" s="20">
        <v>0</v>
      </c>
      <c r="M171" s="9">
        <v>0</v>
      </c>
      <c r="N171" s="20">
        <v>0</v>
      </c>
      <c r="O171" s="9">
        <v>0</v>
      </c>
      <c r="P171" s="20">
        <v>0</v>
      </c>
      <c r="Q171" s="9">
        <v>0</v>
      </c>
    </row>
    <row r="172" spans="4:17" x14ac:dyDescent="0.25">
      <c r="D172" s="8" t="s">
        <v>623</v>
      </c>
      <c r="E172" s="20">
        <v>0</v>
      </c>
      <c r="F172" s="20">
        <v>0</v>
      </c>
      <c r="G172" s="9">
        <v>0</v>
      </c>
      <c r="H172" s="20">
        <v>0</v>
      </c>
      <c r="I172" s="9">
        <v>0</v>
      </c>
      <c r="J172" s="20">
        <v>0</v>
      </c>
      <c r="K172" s="9">
        <v>0</v>
      </c>
      <c r="L172" s="20">
        <v>0</v>
      </c>
      <c r="M172" s="9">
        <v>0</v>
      </c>
      <c r="N172" s="20">
        <v>0</v>
      </c>
      <c r="O172" s="9">
        <v>0</v>
      </c>
      <c r="P172" s="20">
        <v>0</v>
      </c>
      <c r="Q172" s="9">
        <v>0</v>
      </c>
    </row>
    <row r="173" spans="4:17" x14ac:dyDescent="0.25">
      <c r="D173" s="8" t="s">
        <v>625</v>
      </c>
      <c r="E173" s="20">
        <v>2</v>
      </c>
      <c r="F173" s="20">
        <v>2</v>
      </c>
      <c r="G173" s="9">
        <v>1</v>
      </c>
      <c r="H173" s="20">
        <v>1</v>
      </c>
      <c r="I173" s="9">
        <v>0.5</v>
      </c>
      <c r="J173" s="20">
        <v>0</v>
      </c>
      <c r="K173" s="9">
        <v>0</v>
      </c>
      <c r="L173" s="20">
        <v>0</v>
      </c>
      <c r="M173" s="9">
        <v>0</v>
      </c>
      <c r="N173" s="20">
        <v>0</v>
      </c>
      <c r="O173" s="9">
        <v>0</v>
      </c>
      <c r="P173" s="20">
        <v>0</v>
      </c>
      <c r="Q173" s="9">
        <v>0</v>
      </c>
    </row>
    <row r="174" spans="4:17" x14ac:dyDescent="0.25">
      <c r="D174" s="8" t="s">
        <v>636</v>
      </c>
      <c r="E174" s="20">
        <v>0</v>
      </c>
      <c r="F174" s="20">
        <v>0</v>
      </c>
      <c r="G174" s="9">
        <v>0</v>
      </c>
      <c r="H174" s="20">
        <v>0</v>
      </c>
      <c r="I174" s="9">
        <v>0</v>
      </c>
      <c r="J174" s="20">
        <v>0</v>
      </c>
      <c r="K174" s="9">
        <v>0</v>
      </c>
      <c r="L174" s="20">
        <v>0</v>
      </c>
      <c r="M174" s="9">
        <v>0</v>
      </c>
      <c r="N174" s="20">
        <v>0</v>
      </c>
      <c r="O174" s="9">
        <v>0</v>
      </c>
      <c r="P174" s="20">
        <v>0</v>
      </c>
      <c r="Q174" s="9">
        <v>0</v>
      </c>
    </row>
    <row r="175" spans="4:17" x14ac:dyDescent="0.25">
      <c r="D175" s="8" t="s">
        <v>468</v>
      </c>
      <c r="E175" s="20">
        <v>0</v>
      </c>
      <c r="F175" s="20">
        <v>0</v>
      </c>
      <c r="G175" s="9">
        <v>0</v>
      </c>
      <c r="H175" s="20">
        <v>0</v>
      </c>
      <c r="I175" s="9">
        <v>0</v>
      </c>
      <c r="J175" s="20">
        <v>0</v>
      </c>
      <c r="K175" s="9">
        <v>0</v>
      </c>
      <c r="L175" s="20">
        <v>0</v>
      </c>
      <c r="M175" s="9">
        <v>0</v>
      </c>
      <c r="N175" s="20">
        <v>0</v>
      </c>
      <c r="O175" s="9">
        <v>0</v>
      </c>
      <c r="P175" s="20">
        <v>0</v>
      </c>
      <c r="Q175" s="9">
        <v>0</v>
      </c>
    </row>
    <row r="176" spans="4:17" x14ac:dyDescent="0.25">
      <c r="D176" s="7" t="s">
        <v>470</v>
      </c>
      <c r="E176" s="20">
        <v>5</v>
      </c>
      <c r="F176" s="20">
        <v>4</v>
      </c>
      <c r="G176" s="9">
        <v>0.8</v>
      </c>
      <c r="H176" s="20">
        <v>4</v>
      </c>
      <c r="I176" s="9">
        <v>1</v>
      </c>
      <c r="J176" s="20">
        <v>0</v>
      </c>
      <c r="K176" s="9">
        <v>0</v>
      </c>
      <c r="L176" s="20">
        <v>1</v>
      </c>
      <c r="M176" s="9">
        <v>0.25</v>
      </c>
      <c r="N176" s="20">
        <v>0</v>
      </c>
      <c r="O176" s="9">
        <v>0</v>
      </c>
      <c r="P176" s="20">
        <v>0</v>
      </c>
      <c r="Q176" s="9">
        <v>0</v>
      </c>
    </row>
    <row r="177" spans="4:17" x14ac:dyDescent="0.25">
      <c r="D177" s="8" t="s">
        <v>624</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629</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641</v>
      </c>
      <c r="E179" s="20">
        <v>4</v>
      </c>
      <c r="F179" s="20">
        <v>3</v>
      </c>
      <c r="G179" s="9">
        <v>0.75</v>
      </c>
      <c r="H179" s="20">
        <v>3</v>
      </c>
      <c r="I179" s="9">
        <v>1</v>
      </c>
      <c r="J179" s="20">
        <v>0</v>
      </c>
      <c r="K179" s="9">
        <v>0</v>
      </c>
      <c r="L179" s="20">
        <v>1</v>
      </c>
      <c r="M179" s="9">
        <v>0.33333333333333331</v>
      </c>
      <c r="N179" s="20">
        <v>0</v>
      </c>
      <c r="O179" s="9">
        <v>0</v>
      </c>
      <c r="P179" s="20">
        <v>0</v>
      </c>
      <c r="Q179" s="9">
        <v>0</v>
      </c>
    </row>
    <row r="180" spans="4:17" x14ac:dyDescent="0.25">
      <c r="D180" s="8" t="s">
        <v>643</v>
      </c>
      <c r="E180" s="20">
        <v>0</v>
      </c>
      <c r="F180" s="20">
        <v>0</v>
      </c>
      <c r="G180" s="9">
        <v>0</v>
      </c>
      <c r="H180" s="20">
        <v>0</v>
      </c>
      <c r="I180" s="9">
        <v>0</v>
      </c>
      <c r="J180" s="20">
        <v>0</v>
      </c>
      <c r="K180" s="9">
        <v>0</v>
      </c>
      <c r="L180" s="20">
        <v>0</v>
      </c>
      <c r="M180" s="9">
        <v>0</v>
      </c>
      <c r="N180" s="20">
        <v>0</v>
      </c>
      <c r="O180" s="9">
        <v>0</v>
      </c>
      <c r="P180" s="20">
        <v>0</v>
      </c>
      <c r="Q180" s="9">
        <v>0</v>
      </c>
    </row>
    <row r="181" spans="4:17" x14ac:dyDescent="0.25">
      <c r="D181" s="8" t="s">
        <v>471</v>
      </c>
      <c r="E181" s="20">
        <v>1</v>
      </c>
      <c r="F181" s="20">
        <v>1</v>
      </c>
      <c r="G181" s="9">
        <v>1</v>
      </c>
      <c r="H181" s="20">
        <v>1</v>
      </c>
      <c r="I181" s="9">
        <v>1</v>
      </c>
      <c r="J181" s="20">
        <v>0</v>
      </c>
      <c r="K181" s="9">
        <v>0</v>
      </c>
      <c r="L181" s="20">
        <v>0</v>
      </c>
      <c r="M181" s="9">
        <v>0</v>
      </c>
      <c r="N181" s="20">
        <v>0</v>
      </c>
      <c r="O181" s="9">
        <v>0</v>
      </c>
      <c r="P181" s="20">
        <v>0</v>
      </c>
      <c r="Q181" s="9">
        <v>0</v>
      </c>
    </row>
    <row r="182" spans="4:17" x14ac:dyDescent="0.25">
      <c r="D182" s="8" t="s">
        <v>474</v>
      </c>
      <c r="E182" s="20">
        <v>0</v>
      </c>
      <c r="F182" s="20">
        <v>0</v>
      </c>
      <c r="G182" s="9">
        <v>0</v>
      </c>
      <c r="H182" s="20">
        <v>0</v>
      </c>
      <c r="I182" s="9">
        <v>0</v>
      </c>
      <c r="J182" s="20">
        <v>0</v>
      </c>
      <c r="K182" s="9">
        <v>0</v>
      </c>
      <c r="L182" s="20">
        <v>0</v>
      </c>
      <c r="M182" s="9">
        <v>0</v>
      </c>
      <c r="N182" s="20">
        <v>0</v>
      </c>
      <c r="O182" s="9">
        <v>0</v>
      </c>
      <c r="P182" s="20">
        <v>0</v>
      </c>
      <c r="Q182" s="9">
        <v>0</v>
      </c>
    </row>
    <row r="183" spans="4:17" x14ac:dyDescent="0.25">
      <c r="D183" s="7" t="s">
        <v>461</v>
      </c>
      <c r="E183" s="20">
        <v>1</v>
      </c>
      <c r="F183" s="20">
        <v>1</v>
      </c>
      <c r="G183" s="9">
        <v>1</v>
      </c>
      <c r="H183" s="20">
        <v>1</v>
      </c>
      <c r="I183" s="9">
        <v>1</v>
      </c>
      <c r="J183" s="20">
        <v>0</v>
      </c>
      <c r="K183" s="9">
        <v>0</v>
      </c>
      <c r="L183" s="20">
        <v>0</v>
      </c>
      <c r="M183" s="9">
        <v>0</v>
      </c>
      <c r="N183" s="20">
        <v>0</v>
      </c>
      <c r="O183" s="9">
        <v>0</v>
      </c>
      <c r="P183" s="20">
        <v>0</v>
      </c>
      <c r="Q183" s="9">
        <v>0</v>
      </c>
    </row>
    <row r="184" spans="4:17" x14ac:dyDescent="0.25">
      <c r="D184" s="8" t="s">
        <v>462</v>
      </c>
      <c r="E184" s="20">
        <v>0</v>
      </c>
      <c r="F184" s="20">
        <v>0</v>
      </c>
      <c r="G184" s="9">
        <v>0</v>
      </c>
      <c r="H184" s="20">
        <v>0</v>
      </c>
      <c r="I184" s="9">
        <v>0</v>
      </c>
      <c r="J184" s="20">
        <v>0</v>
      </c>
      <c r="K184" s="9">
        <v>0</v>
      </c>
      <c r="L184" s="20">
        <v>0</v>
      </c>
      <c r="M184" s="9">
        <v>0</v>
      </c>
      <c r="N184" s="20">
        <v>0</v>
      </c>
      <c r="O184" s="9">
        <v>0</v>
      </c>
      <c r="P184" s="20">
        <v>0</v>
      </c>
      <c r="Q184" s="9">
        <v>0</v>
      </c>
    </row>
    <row r="185" spans="4:17" x14ac:dyDescent="0.25">
      <c r="D185" s="8" t="s">
        <v>633</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638</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644</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649</v>
      </c>
      <c r="E188" s="20">
        <v>0</v>
      </c>
      <c r="F188" s="20">
        <v>0</v>
      </c>
      <c r="G188" s="9">
        <v>0</v>
      </c>
      <c r="H188" s="20">
        <v>0</v>
      </c>
      <c r="I188" s="9">
        <v>0</v>
      </c>
      <c r="J188" s="20">
        <v>0</v>
      </c>
      <c r="K188" s="9">
        <v>0</v>
      </c>
      <c r="L188" s="20">
        <v>0</v>
      </c>
      <c r="M188" s="9">
        <v>0</v>
      </c>
      <c r="N188" s="20">
        <v>0</v>
      </c>
      <c r="O188" s="9">
        <v>0</v>
      </c>
      <c r="P188" s="20">
        <v>0</v>
      </c>
      <c r="Q188" s="9">
        <v>0</v>
      </c>
    </row>
    <row r="189" spans="4:17" x14ac:dyDescent="0.25">
      <c r="D189" s="8" t="s">
        <v>652</v>
      </c>
      <c r="E189" s="20">
        <v>1</v>
      </c>
      <c r="F189" s="20">
        <v>1</v>
      </c>
      <c r="G189" s="9">
        <v>1</v>
      </c>
      <c r="H189" s="20">
        <v>1</v>
      </c>
      <c r="I189" s="9">
        <v>1</v>
      </c>
      <c r="J189" s="20">
        <v>0</v>
      </c>
      <c r="K189" s="9">
        <v>0</v>
      </c>
      <c r="L189" s="20">
        <v>0</v>
      </c>
      <c r="M189" s="9">
        <v>0</v>
      </c>
      <c r="N189" s="20">
        <v>0</v>
      </c>
      <c r="O189" s="9">
        <v>0</v>
      </c>
      <c r="P189" s="20">
        <v>0</v>
      </c>
      <c r="Q189" s="9">
        <v>0</v>
      </c>
    </row>
    <row r="190" spans="4:17" x14ac:dyDescent="0.25">
      <c r="D190" s="7" t="s">
        <v>459</v>
      </c>
      <c r="E190" s="20">
        <v>0</v>
      </c>
      <c r="F190" s="20">
        <v>0</v>
      </c>
      <c r="G190" s="9">
        <v>0</v>
      </c>
      <c r="H190" s="20">
        <v>0</v>
      </c>
      <c r="I190" s="9">
        <v>0</v>
      </c>
      <c r="J190" s="20">
        <v>0</v>
      </c>
      <c r="K190" s="9">
        <v>0</v>
      </c>
      <c r="L190" s="20">
        <v>0</v>
      </c>
      <c r="M190" s="9">
        <v>0</v>
      </c>
      <c r="N190" s="20">
        <v>0</v>
      </c>
      <c r="O190" s="9">
        <v>0</v>
      </c>
      <c r="P190" s="20">
        <v>0</v>
      </c>
      <c r="Q190" s="9">
        <v>0</v>
      </c>
    </row>
    <row r="191" spans="4:17" x14ac:dyDescent="0.25">
      <c r="D191" s="8" t="s">
        <v>460</v>
      </c>
      <c r="E191" s="20">
        <v>0</v>
      </c>
      <c r="F191" s="20">
        <v>0</v>
      </c>
      <c r="G191" s="9">
        <v>0</v>
      </c>
      <c r="H191" s="20">
        <v>0</v>
      </c>
      <c r="I191" s="9">
        <v>0</v>
      </c>
      <c r="J191" s="20">
        <v>0</v>
      </c>
      <c r="K191" s="9">
        <v>0</v>
      </c>
      <c r="L191" s="20">
        <v>0</v>
      </c>
      <c r="M191" s="9">
        <v>0</v>
      </c>
      <c r="N191" s="20">
        <v>0</v>
      </c>
      <c r="O191" s="9">
        <v>0</v>
      </c>
      <c r="P191" s="20">
        <v>0</v>
      </c>
      <c r="Q191" s="9">
        <v>0</v>
      </c>
    </row>
    <row r="192" spans="4:17" x14ac:dyDescent="0.25">
      <c r="D192" s="8" t="s">
        <v>634</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8" t="s">
        <v>651</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7" t="s">
        <v>631</v>
      </c>
      <c r="E194" s="20">
        <v>3</v>
      </c>
      <c r="F194" s="20">
        <v>3</v>
      </c>
      <c r="G194" s="9">
        <v>1</v>
      </c>
      <c r="H194" s="20">
        <v>3</v>
      </c>
      <c r="I194" s="9">
        <v>1</v>
      </c>
      <c r="J194" s="20">
        <v>0</v>
      </c>
      <c r="K194" s="9">
        <v>0</v>
      </c>
      <c r="L194" s="20">
        <v>0</v>
      </c>
      <c r="M194" s="9">
        <v>0</v>
      </c>
      <c r="N194" s="20">
        <v>0</v>
      </c>
      <c r="O194" s="9">
        <v>0</v>
      </c>
      <c r="P194" s="20">
        <v>0</v>
      </c>
      <c r="Q194" s="9">
        <v>0</v>
      </c>
    </row>
    <row r="195" spans="4:17" x14ac:dyDescent="0.25">
      <c r="D195" s="8" t="s">
        <v>632</v>
      </c>
      <c r="E195" s="20">
        <v>1</v>
      </c>
      <c r="F195" s="20">
        <v>1</v>
      </c>
      <c r="G195" s="9">
        <v>1</v>
      </c>
      <c r="H195" s="20">
        <v>1</v>
      </c>
      <c r="I195" s="9">
        <v>1</v>
      </c>
      <c r="J195" s="20">
        <v>0</v>
      </c>
      <c r="K195" s="9">
        <v>0</v>
      </c>
      <c r="L195" s="20">
        <v>0</v>
      </c>
      <c r="M195" s="9">
        <v>0</v>
      </c>
      <c r="N195" s="20">
        <v>0</v>
      </c>
      <c r="O195" s="9">
        <v>0</v>
      </c>
      <c r="P195" s="20">
        <v>0</v>
      </c>
      <c r="Q195" s="9">
        <v>0</v>
      </c>
    </row>
    <row r="196" spans="4:17" x14ac:dyDescent="0.25">
      <c r="D196" s="8" t="s">
        <v>635</v>
      </c>
      <c r="E196" s="20">
        <v>1</v>
      </c>
      <c r="F196" s="20">
        <v>1</v>
      </c>
      <c r="G196" s="9">
        <v>1</v>
      </c>
      <c r="H196" s="20">
        <v>1</v>
      </c>
      <c r="I196" s="9">
        <v>1</v>
      </c>
      <c r="J196" s="20">
        <v>0</v>
      </c>
      <c r="K196" s="9">
        <v>0</v>
      </c>
      <c r="L196" s="20">
        <v>0</v>
      </c>
      <c r="M196" s="9">
        <v>0</v>
      </c>
      <c r="N196" s="20">
        <v>0</v>
      </c>
      <c r="O196" s="9">
        <v>0</v>
      </c>
      <c r="P196" s="20">
        <v>0</v>
      </c>
      <c r="Q196" s="9">
        <v>0</v>
      </c>
    </row>
    <row r="197" spans="4:17" x14ac:dyDescent="0.25">
      <c r="D197" s="8" t="s">
        <v>646</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647</v>
      </c>
      <c r="E198" s="20">
        <v>0</v>
      </c>
      <c r="F198" s="20">
        <v>0</v>
      </c>
      <c r="G198" s="9">
        <v>0</v>
      </c>
      <c r="H198" s="20">
        <v>0</v>
      </c>
      <c r="I198" s="9">
        <v>0</v>
      </c>
      <c r="J198" s="20">
        <v>0</v>
      </c>
      <c r="K198" s="9">
        <v>0</v>
      </c>
      <c r="L198" s="20">
        <v>0</v>
      </c>
      <c r="M198" s="9">
        <v>0</v>
      </c>
      <c r="N198" s="20">
        <v>0</v>
      </c>
      <c r="O198" s="9">
        <v>0</v>
      </c>
      <c r="P198" s="20">
        <v>0</v>
      </c>
      <c r="Q198" s="9">
        <v>0</v>
      </c>
    </row>
    <row r="199" spans="4:17" x14ac:dyDescent="0.25">
      <c r="D199" s="8" t="s">
        <v>650</v>
      </c>
      <c r="E199" s="20">
        <v>1</v>
      </c>
      <c r="F199" s="20">
        <v>1</v>
      </c>
      <c r="G199" s="9">
        <v>1</v>
      </c>
      <c r="H199" s="20">
        <v>1</v>
      </c>
      <c r="I199" s="9">
        <v>1</v>
      </c>
      <c r="J199" s="20">
        <v>0</v>
      </c>
      <c r="K199" s="9">
        <v>0</v>
      </c>
      <c r="L199" s="20">
        <v>0</v>
      </c>
      <c r="M199" s="9">
        <v>0</v>
      </c>
      <c r="N199" s="20">
        <v>0</v>
      </c>
      <c r="O199" s="9">
        <v>0</v>
      </c>
      <c r="P199" s="20">
        <v>0</v>
      </c>
      <c r="Q199" s="9">
        <v>0</v>
      </c>
    </row>
    <row r="200" spans="4:17" x14ac:dyDescent="0.25">
      <c r="D200" s="7" t="s">
        <v>626</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8" t="s">
        <v>627</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628</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630</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637</v>
      </c>
      <c r="E204" s="20">
        <v>0</v>
      </c>
      <c r="F204" s="20">
        <v>0</v>
      </c>
      <c r="G204" s="9">
        <v>0</v>
      </c>
      <c r="H204" s="20">
        <v>0</v>
      </c>
      <c r="I204" s="9">
        <v>0</v>
      </c>
      <c r="J204" s="20">
        <v>0</v>
      </c>
      <c r="K204" s="9">
        <v>0</v>
      </c>
      <c r="L204" s="20">
        <v>0</v>
      </c>
      <c r="M204" s="9">
        <v>0</v>
      </c>
      <c r="N204" s="20">
        <v>0</v>
      </c>
      <c r="O204" s="9">
        <v>0</v>
      </c>
      <c r="P204" s="20">
        <v>0</v>
      </c>
      <c r="Q204" s="9">
        <v>0</v>
      </c>
    </row>
    <row r="205" spans="4:17" x14ac:dyDescent="0.25">
      <c r="D205" s="8" t="s">
        <v>645</v>
      </c>
      <c r="E205" s="20">
        <v>0</v>
      </c>
      <c r="F205" s="20">
        <v>0</v>
      </c>
      <c r="G205" s="9">
        <v>0</v>
      </c>
      <c r="H205" s="20">
        <v>0</v>
      </c>
      <c r="I205" s="9">
        <v>0</v>
      </c>
      <c r="J205" s="20">
        <v>0</v>
      </c>
      <c r="K205" s="9">
        <v>0</v>
      </c>
      <c r="L205" s="20">
        <v>0</v>
      </c>
      <c r="M205" s="9">
        <v>0</v>
      </c>
      <c r="N205" s="20">
        <v>0</v>
      </c>
      <c r="O205" s="9">
        <v>0</v>
      </c>
      <c r="P205" s="20">
        <v>0</v>
      </c>
      <c r="Q205" s="9">
        <v>0</v>
      </c>
    </row>
    <row r="206" spans="4:17" x14ac:dyDescent="0.25">
      <c r="D206" s="7" t="s">
        <v>465</v>
      </c>
      <c r="E206" s="20">
        <v>7</v>
      </c>
      <c r="F206" s="20">
        <v>7</v>
      </c>
      <c r="G206" s="9">
        <v>1</v>
      </c>
      <c r="H206" s="20">
        <v>6</v>
      </c>
      <c r="I206" s="9">
        <v>0.8571428571428571</v>
      </c>
      <c r="J206" s="20">
        <v>0</v>
      </c>
      <c r="K206" s="9">
        <v>0</v>
      </c>
      <c r="L206" s="20">
        <v>0</v>
      </c>
      <c r="M206" s="9">
        <v>0</v>
      </c>
      <c r="N206" s="20">
        <v>0</v>
      </c>
      <c r="O206" s="9">
        <v>0</v>
      </c>
      <c r="P206" s="20">
        <v>0</v>
      </c>
      <c r="Q206" s="9">
        <v>0</v>
      </c>
    </row>
    <row r="207" spans="4:17" x14ac:dyDescent="0.25">
      <c r="D207" s="8" t="s">
        <v>622</v>
      </c>
      <c r="E207" s="20">
        <v>0</v>
      </c>
      <c r="F207" s="20">
        <v>0</v>
      </c>
      <c r="G207" s="9">
        <v>0</v>
      </c>
      <c r="H207" s="20">
        <v>0</v>
      </c>
      <c r="I207" s="9">
        <v>0</v>
      </c>
      <c r="J207" s="20">
        <v>0</v>
      </c>
      <c r="K207" s="9">
        <v>0</v>
      </c>
      <c r="L207" s="20">
        <v>0</v>
      </c>
      <c r="M207" s="9">
        <v>0</v>
      </c>
      <c r="N207" s="20">
        <v>0</v>
      </c>
      <c r="O207" s="9">
        <v>0</v>
      </c>
      <c r="P207" s="20">
        <v>0</v>
      </c>
      <c r="Q207" s="9">
        <v>0</v>
      </c>
    </row>
    <row r="208" spans="4:17" x14ac:dyDescent="0.25">
      <c r="D208" s="8" t="s">
        <v>466</v>
      </c>
      <c r="E208" s="20">
        <v>1</v>
      </c>
      <c r="F208" s="20">
        <v>1</v>
      </c>
      <c r="G208" s="9">
        <v>1</v>
      </c>
      <c r="H208" s="20">
        <v>1</v>
      </c>
      <c r="I208" s="9">
        <v>1</v>
      </c>
      <c r="J208" s="20">
        <v>0</v>
      </c>
      <c r="K208" s="9">
        <v>0</v>
      </c>
      <c r="L208" s="20">
        <v>0</v>
      </c>
      <c r="M208" s="9">
        <v>0</v>
      </c>
      <c r="N208" s="20">
        <v>0</v>
      </c>
      <c r="O208" s="9">
        <v>0</v>
      </c>
      <c r="P208" s="20">
        <v>0</v>
      </c>
      <c r="Q208" s="9">
        <v>0</v>
      </c>
    </row>
    <row r="209" spans="4:17" x14ac:dyDescent="0.25">
      <c r="D209" s="8" t="s">
        <v>639</v>
      </c>
      <c r="E209" s="20">
        <v>0</v>
      </c>
      <c r="F209" s="20">
        <v>0</v>
      </c>
      <c r="G209" s="9">
        <v>0</v>
      </c>
      <c r="H209" s="20">
        <v>0</v>
      </c>
      <c r="I209" s="9">
        <v>0</v>
      </c>
      <c r="J209" s="20">
        <v>0</v>
      </c>
      <c r="K209" s="9">
        <v>0</v>
      </c>
      <c r="L209" s="20">
        <v>0</v>
      </c>
      <c r="M209" s="9">
        <v>0</v>
      </c>
      <c r="N209" s="20">
        <v>0</v>
      </c>
      <c r="O209" s="9">
        <v>0</v>
      </c>
      <c r="P209" s="20">
        <v>0</v>
      </c>
      <c r="Q209" s="9">
        <v>0</v>
      </c>
    </row>
    <row r="210" spans="4:17" x14ac:dyDescent="0.25">
      <c r="D210" s="8" t="s">
        <v>640</v>
      </c>
      <c r="E210" s="20">
        <v>0</v>
      </c>
      <c r="F210" s="20">
        <v>0</v>
      </c>
      <c r="G210" s="9">
        <v>0</v>
      </c>
      <c r="H210" s="20">
        <v>0</v>
      </c>
      <c r="I210" s="9">
        <v>0</v>
      </c>
      <c r="J210" s="20">
        <v>0</v>
      </c>
      <c r="K210" s="9">
        <v>0</v>
      </c>
      <c r="L210" s="20">
        <v>0</v>
      </c>
      <c r="M210" s="9">
        <v>0</v>
      </c>
      <c r="N210" s="20">
        <v>0</v>
      </c>
      <c r="O210" s="9">
        <v>0</v>
      </c>
      <c r="P210" s="20">
        <v>0</v>
      </c>
      <c r="Q210" s="9">
        <v>0</v>
      </c>
    </row>
    <row r="211" spans="4:17" x14ac:dyDescent="0.25">
      <c r="D211" s="8" t="s">
        <v>469</v>
      </c>
      <c r="E211" s="20">
        <v>0</v>
      </c>
      <c r="F211" s="20">
        <v>0</v>
      </c>
      <c r="G211" s="9">
        <v>0</v>
      </c>
      <c r="H211" s="20">
        <v>0</v>
      </c>
      <c r="I211" s="9">
        <v>0</v>
      </c>
      <c r="J211" s="20">
        <v>0</v>
      </c>
      <c r="K211" s="9">
        <v>0</v>
      </c>
      <c r="L211" s="20">
        <v>0</v>
      </c>
      <c r="M211" s="9">
        <v>0</v>
      </c>
      <c r="N211" s="20">
        <v>0</v>
      </c>
      <c r="O211" s="9">
        <v>0</v>
      </c>
      <c r="P211" s="20">
        <v>0</v>
      </c>
      <c r="Q211" s="9">
        <v>0</v>
      </c>
    </row>
    <row r="212" spans="4:17" x14ac:dyDescent="0.25">
      <c r="D212" s="8" t="s">
        <v>472</v>
      </c>
      <c r="E212" s="20">
        <v>6</v>
      </c>
      <c r="F212" s="20">
        <v>6</v>
      </c>
      <c r="G212" s="9">
        <v>1</v>
      </c>
      <c r="H212" s="20">
        <v>5</v>
      </c>
      <c r="I212" s="9">
        <v>0.83333333333333337</v>
      </c>
      <c r="J212" s="20">
        <v>0</v>
      </c>
      <c r="K212" s="9">
        <v>0</v>
      </c>
      <c r="L212" s="20">
        <v>0</v>
      </c>
      <c r="M212" s="9">
        <v>0</v>
      </c>
      <c r="N212" s="20">
        <v>0</v>
      </c>
      <c r="O212" s="9">
        <v>0</v>
      </c>
      <c r="P212" s="20">
        <v>0</v>
      </c>
      <c r="Q212" s="9">
        <v>0</v>
      </c>
    </row>
    <row r="213" spans="4:17" x14ac:dyDescent="0.25">
      <c r="D213" s="6" t="s">
        <v>475</v>
      </c>
      <c r="E213" s="20">
        <v>43</v>
      </c>
      <c r="F213" s="20">
        <v>39</v>
      </c>
      <c r="G213" s="9">
        <v>0.90697674418604646</v>
      </c>
      <c r="H213" s="20">
        <v>31</v>
      </c>
      <c r="I213" s="9">
        <v>0.79487179487179482</v>
      </c>
      <c r="J213" s="20">
        <v>0</v>
      </c>
      <c r="K213" s="9">
        <v>0</v>
      </c>
      <c r="L213" s="20">
        <v>2</v>
      </c>
      <c r="M213" s="9">
        <v>5.128205128205128E-2</v>
      </c>
      <c r="N213" s="20">
        <v>0</v>
      </c>
      <c r="O213" s="9">
        <v>0</v>
      </c>
      <c r="P213" s="20">
        <v>2</v>
      </c>
      <c r="Q213" s="9">
        <v>5.128205128205128E-2</v>
      </c>
    </row>
    <row r="214" spans="4:17" x14ac:dyDescent="0.25">
      <c r="D214" s="7" t="s">
        <v>481</v>
      </c>
      <c r="E214" s="20">
        <v>10</v>
      </c>
      <c r="F214" s="20">
        <v>10</v>
      </c>
      <c r="G214" s="9">
        <v>1</v>
      </c>
      <c r="H214" s="20">
        <v>8</v>
      </c>
      <c r="I214" s="9">
        <v>0.8</v>
      </c>
      <c r="J214" s="20">
        <v>0</v>
      </c>
      <c r="K214" s="9">
        <v>0</v>
      </c>
      <c r="L214" s="20">
        <v>0</v>
      </c>
      <c r="M214" s="9">
        <v>0</v>
      </c>
      <c r="N214" s="20">
        <v>0</v>
      </c>
      <c r="O214" s="9">
        <v>0</v>
      </c>
      <c r="P214" s="20">
        <v>0</v>
      </c>
      <c r="Q214" s="9">
        <v>0</v>
      </c>
    </row>
    <row r="215" spans="4:17" x14ac:dyDescent="0.25">
      <c r="D215" s="8" t="s">
        <v>654</v>
      </c>
      <c r="E215" s="20">
        <v>0</v>
      </c>
      <c r="F215" s="20">
        <v>0</v>
      </c>
      <c r="G215" s="9">
        <v>0</v>
      </c>
      <c r="H215" s="20">
        <v>0</v>
      </c>
      <c r="I215" s="9">
        <v>0</v>
      </c>
      <c r="J215" s="20">
        <v>0</v>
      </c>
      <c r="K215" s="9">
        <v>0</v>
      </c>
      <c r="L215" s="20">
        <v>0</v>
      </c>
      <c r="M215" s="9">
        <v>0</v>
      </c>
      <c r="N215" s="20">
        <v>0</v>
      </c>
      <c r="O215" s="9">
        <v>0</v>
      </c>
      <c r="P215" s="20">
        <v>0</v>
      </c>
      <c r="Q215" s="9">
        <v>0</v>
      </c>
    </row>
    <row r="216" spans="4:17" x14ac:dyDescent="0.25">
      <c r="D216" s="8" t="s">
        <v>657</v>
      </c>
      <c r="E216" s="20">
        <v>0</v>
      </c>
      <c r="F216" s="20">
        <v>0</v>
      </c>
      <c r="G216" s="9">
        <v>0</v>
      </c>
      <c r="H216" s="20">
        <v>0</v>
      </c>
      <c r="I216" s="9">
        <v>0</v>
      </c>
      <c r="J216" s="20">
        <v>0</v>
      </c>
      <c r="K216" s="9">
        <v>0</v>
      </c>
      <c r="L216" s="20">
        <v>0</v>
      </c>
      <c r="M216" s="9">
        <v>0</v>
      </c>
      <c r="N216" s="20">
        <v>0</v>
      </c>
      <c r="O216" s="9">
        <v>0</v>
      </c>
      <c r="P216" s="20">
        <v>0</v>
      </c>
      <c r="Q216" s="9">
        <v>0</v>
      </c>
    </row>
    <row r="217" spans="4:17" x14ac:dyDescent="0.25">
      <c r="D217" s="8" t="s">
        <v>482</v>
      </c>
      <c r="E217" s="20">
        <v>1</v>
      </c>
      <c r="F217" s="20">
        <v>1</v>
      </c>
      <c r="G217" s="9">
        <v>1</v>
      </c>
      <c r="H217" s="20">
        <v>1</v>
      </c>
      <c r="I217" s="9">
        <v>1</v>
      </c>
      <c r="J217" s="20">
        <v>0</v>
      </c>
      <c r="K217" s="9">
        <v>0</v>
      </c>
      <c r="L217" s="20">
        <v>0</v>
      </c>
      <c r="M217" s="9">
        <v>0</v>
      </c>
      <c r="N217" s="20">
        <v>0</v>
      </c>
      <c r="O217" s="9">
        <v>0</v>
      </c>
      <c r="P217" s="20">
        <v>0</v>
      </c>
      <c r="Q217" s="9">
        <v>0</v>
      </c>
    </row>
    <row r="218" spans="4:17" x14ac:dyDescent="0.25">
      <c r="D218" s="8" t="s">
        <v>663</v>
      </c>
      <c r="E218" s="20">
        <v>3</v>
      </c>
      <c r="F218" s="20">
        <v>3</v>
      </c>
      <c r="G218" s="9">
        <v>1</v>
      </c>
      <c r="H218" s="20">
        <v>3</v>
      </c>
      <c r="I218" s="9">
        <v>1</v>
      </c>
      <c r="J218" s="20">
        <v>0</v>
      </c>
      <c r="K218" s="9">
        <v>0</v>
      </c>
      <c r="L218" s="20">
        <v>0</v>
      </c>
      <c r="M218" s="9">
        <v>0</v>
      </c>
      <c r="N218" s="20">
        <v>0</v>
      </c>
      <c r="O218" s="9">
        <v>0</v>
      </c>
      <c r="P218" s="20">
        <v>0</v>
      </c>
      <c r="Q218" s="9">
        <v>0</v>
      </c>
    </row>
    <row r="219" spans="4:17" x14ac:dyDescent="0.25">
      <c r="D219" s="8" t="s">
        <v>486</v>
      </c>
      <c r="E219" s="20">
        <v>0</v>
      </c>
      <c r="F219" s="20">
        <v>0</v>
      </c>
      <c r="G219" s="9">
        <v>0</v>
      </c>
      <c r="H219" s="20">
        <v>0</v>
      </c>
      <c r="I219" s="9">
        <v>0</v>
      </c>
      <c r="J219" s="20">
        <v>0</v>
      </c>
      <c r="K219" s="9">
        <v>0</v>
      </c>
      <c r="L219" s="20">
        <v>0</v>
      </c>
      <c r="M219" s="9">
        <v>0</v>
      </c>
      <c r="N219" s="20">
        <v>0</v>
      </c>
      <c r="O219" s="9">
        <v>0</v>
      </c>
      <c r="P219" s="20">
        <v>0</v>
      </c>
      <c r="Q219" s="9">
        <v>0</v>
      </c>
    </row>
    <row r="220" spans="4:17" x14ac:dyDescent="0.25">
      <c r="D220" s="8" t="s">
        <v>669</v>
      </c>
      <c r="E220" s="20">
        <v>0</v>
      </c>
      <c r="F220" s="20">
        <v>0</v>
      </c>
      <c r="G220" s="9">
        <v>0</v>
      </c>
      <c r="H220" s="20">
        <v>0</v>
      </c>
      <c r="I220" s="9">
        <v>0</v>
      </c>
      <c r="J220" s="20">
        <v>0</v>
      </c>
      <c r="K220" s="9">
        <v>0</v>
      </c>
      <c r="L220" s="20">
        <v>0</v>
      </c>
      <c r="M220" s="9">
        <v>0</v>
      </c>
      <c r="N220" s="20">
        <v>0</v>
      </c>
      <c r="O220" s="9">
        <v>0</v>
      </c>
      <c r="P220" s="20">
        <v>0</v>
      </c>
      <c r="Q220" s="9">
        <v>0</v>
      </c>
    </row>
    <row r="221" spans="4:17" x14ac:dyDescent="0.25">
      <c r="D221" s="8" t="s">
        <v>498</v>
      </c>
      <c r="E221" s="20">
        <v>5</v>
      </c>
      <c r="F221" s="20">
        <v>5</v>
      </c>
      <c r="G221" s="9">
        <v>1</v>
      </c>
      <c r="H221" s="20">
        <v>3</v>
      </c>
      <c r="I221" s="9">
        <v>0.6</v>
      </c>
      <c r="J221" s="20">
        <v>0</v>
      </c>
      <c r="K221" s="9">
        <v>0</v>
      </c>
      <c r="L221" s="20">
        <v>0</v>
      </c>
      <c r="M221" s="9">
        <v>0</v>
      </c>
      <c r="N221" s="20">
        <v>0</v>
      </c>
      <c r="O221" s="9">
        <v>0</v>
      </c>
      <c r="P221" s="20">
        <v>0</v>
      </c>
      <c r="Q221" s="9">
        <v>0</v>
      </c>
    </row>
    <row r="222" spans="4:17" x14ac:dyDescent="0.25">
      <c r="D222" s="8" t="s">
        <v>500</v>
      </c>
      <c r="E222" s="20">
        <v>1</v>
      </c>
      <c r="F222" s="20">
        <v>1</v>
      </c>
      <c r="G222" s="9">
        <v>1</v>
      </c>
      <c r="H222" s="20">
        <v>1</v>
      </c>
      <c r="I222" s="9">
        <v>1</v>
      </c>
      <c r="J222" s="20"/>
      <c r="K222" s="9">
        <v>0</v>
      </c>
      <c r="L222" s="20"/>
      <c r="M222" s="9">
        <v>0</v>
      </c>
      <c r="N222" s="20"/>
      <c r="O222" s="9">
        <v>0</v>
      </c>
      <c r="P222" s="20"/>
      <c r="Q222" s="9">
        <v>0</v>
      </c>
    </row>
    <row r="223" spans="4:17" x14ac:dyDescent="0.25">
      <c r="D223" s="7" t="s">
        <v>489</v>
      </c>
      <c r="E223" s="20">
        <v>3</v>
      </c>
      <c r="F223" s="20">
        <v>2</v>
      </c>
      <c r="G223" s="9">
        <v>0.66666666666666663</v>
      </c>
      <c r="H223" s="20">
        <v>2</v>
      </c>
      <c r="I223" s="9">
        <v>1</v>
      </c>
      <c r="J223" s="20">
        <v>0</v>
      </c>
      <c r="K223" s="9">
        <v>0</v>
      </c>
      <c r="L223" s="20">
        <v>1</v>
      </c>
      <c r="M223" s="9">
        <v>0.5</v>
      </c>
      <c r="N223" s="20">
        <v>0</v>
      </c>
      <c r="O223" s="9">
        <v>0</v>
      </c>
      <c r="P223" s="20">
        <v>0</v>
      </c>
      <c r="Q223" s="9">
        <v>0</v>
      </c>
    </row>
    <row r="224" spans="4:17" x14ac:dyDescent="0.25">
      <c r="D224" s="8" t="s">
        <v>658</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660</v>
      </c>
      <c r="E225" s="20">
        <v>0</v>
      </c>
      <c r="F225" s="20">
        <v>0</v>
      </c>
      <c r="G225" s="9">
        <v>0</v>
      </c>
      <c r="H225" s="20">
        <v>0</v>
      </c>
      <c r="I225" s="9">
        <v>0</v>
      </c>
      <c r="J225" s="20">
        <v>0</v>
      </c>
      <c r="K225" s="9">
        <v>0</v>
      </c>
      <c r="L225" s="20">
        <v>0</v>
      </c>
      <c r="M225" s="9">
        <v>0</v>
      </c>
      <c r="N225" s="20">
        <v>0</v>
      </c>
      <c r="O225" s="9">
        <v>0</v>
      </c>
      <c r="P225" s="20">
        <v>0</v>
      </c>
      <c r="Q225" s="9">
        <v>0</v>
      </c>
    </row>
    <row r="226" spans="4:17" x14ac:dyDescent="0.25">
      <c r="D226" s="8" t="s">
        <v>661</v>
      </c>
      <c r="E226" s="20">
        <v>2</v>
      </c>
      <c r="F226" s="20">
        <v>2</v>
      </c>
      <c r="G226" s="9">
        <v>1</v>
      </c>
      <c r="H226" s="20">
        <v>2</v>
      </c>
      <c r="I226" s="9">
        <v>1</v>
      </c>
      <c r="J226" s="20">
        <v>0</v>
      </c>
      <c r="K226" s="9">
        <v>0</v>
      </c>
      <c r="L226" s="20">
        <v>0</v>
      </c>
      <c r="M226" s="9">
        <v>0</v>
      </c>
      <c r="N226" s="20">
        <v>0</v>
      </c>
      <c r="O226" s="9">
        <v>0</v>
      </c>
      <c r="P226" s="20">
        <v>0</v>
      </c>
      <c r="Q226" s="9">
        <v>0</v>
      </c>
    </row>
    <row r="227" spans="4:17" x14ac:dyDescent="0.25">
      <c r="D227" s="8" t="s">
        <v>662</v>
      </c>
      <c r="E227" s="20">
        <v>1</v>
      </c>
      <c r="F227" s="20">
        <v>0</v>
      </c>
      <c r="G227" s="9">
        <v>0</v>
      </c>
      <c r="H227" s="20">
        <v>0</v>
      </c>
      <c r="I227" s="9">
        <v>0</v>
      </c>
      <c r="J227" s="20">
        <v>0</v>
      </c>
      <c r="K227" s="9">
        <v>0</v>
      </c>
      <c r="L227" s="20">
        <v>1</v>
      </c>
      <c r="M227" s="9">
        <v>0</v>
      </c>
      <c r="N227" s="20">
        <v>0</v>
      </c>
      <c r="O227" s="9">
        <v>0</v>
      </c>
      <c r="P227" s="20">
        <v>0</v>
      </c>
      <c r="Q227" s="9">
        <v>0</v>
      </c>
    </row>
    <row r="228" spans="4:17" x14ac:dyDescent="0.25">
      <c r="D228" s="8" t="s">
        <v>490</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666</v>
      </c>
      <c r="E229" s="20">
        <v>0</v>
      </c>
      <c r="F229" s="20">
        <v>0</v>
      </c>
      <c r="G229" s="9">
        <v>0</v>
      </c>
      <c r="H229" s="20">
        <v>0</v>
      </c>
      <c r="I229" s="9">
        <v>0</v>
      </c>
      <c r="J229" s="20">
        <v>0</v>
      </c>
      <c r="K229" s="9">
        <v>0</v>
      </c>
      <c r="L229" s="20">
        <v>0</v>
      </c>
      <c r="M229" s="9">
        <v>0</v>
      </c>
      <c r="N229" s="20">
        <v>0</v>
      </c>
      <c r="O229" s="9">
        <v>0</v>
      </c>
      <c r="P229" s="20">
        <v>0</v>
      </c>
      <c r="Q229" s="9">
        <v>0</v>
      </c>
    </row>
    <row r="230" spans="4:17" x14ac:dyDescent="0.25">
      <c r="D230" s="8" t="s">
        <v>674</v>
      </c>
      <c r="E230" s="20">
        <v>0</v>
      </c>
      <c r="F230" s="20">
        <v>0</v>
      </c>
      <c r="G230" s="9">
        <v>0</v>
      </c>
      <c r="H230" s="20">
        <v>0</v>
      </c>
      <c r="I230" s="9">
        <v>0</v>
      </c>
      <c r="J230" s="20">
        <v>0</v>
      </c>
      <c r="K230" s="9">
        <v>0</v>
      </c>
      <c r="L230" s="20">
        <v>0</v>
      </c>
      <c r="M230" s="9">
        <v>0</v>
      </c>
      <c r="N230" s="20">
        <v>0</v>
      </c>
      <c r="O230" s="9">
        <v>0</v>
      </c>
      <c r="P230" s="20">
        <v>0</v>
      </c>
      <c r="Q230" s="9">
        <v>0</v>
      </c>
    </row>
    <row r="231" spans="4:17" x14ac:dyDescent="0.25">
      <c r="D231" s="7" t="s">
        <v>491</v>
      </c>
      <c r="E231" s="20">
        <v>6</v>
      </c>
      <c r="F231" s="20">
        <v>5</v>
      </c>
      <c r="G231" s="9">
        <v>0.83333333333333337</v>
      </c>
      <c r="H231" s="20">
        <v>4</v>
      </c>
      <c r="I231" s="9">
        <v>0.8</v>
      </c>
      <c r="J231" s="20">
        <v>0</v>
      </c>
      <c r="K231" s="9">
        <v>0</v>
      </c>
      <c r="L231" s="20">
        <v>0</v>
      </c>
      <c r="M231" s="9">
        <v>0</v>
      </c>
      <c r="N231" s="20">
        <v>0</v>
      </c>
      <c r="O231" s="9">
        <v>0</v>
      </c>
      <c r="P231" s="20">
        <v>1</v>
      </c>
      <c r="Q231" s="9">
        <v>0.2</v>
      </c>
    </row>
    <row r="232" spans="4:17" x14ac:dyDescent="0.25">
      <c r="D232" s="8" t="s">
        <v>493</v>
      </c>
      <c r="E232" s="20">
        <v>2</v>
      </c>
      <c r="F232" s="20">
        <v>2</v>
      </c>
      <c r="G232" s="9">
        <v>1</v>
      </c>
      <c r="H232" s="20">
        <v>2</v>
      </c>
      <c r="I232" s="9">
        <v>1</v>
      </c>
      <c r="J232" s="20">
        <v>0</v>
      </c>
      <c r="K232" s="9">
        <v>0</v>
      </c>
      <c r="L232" s="20">
        <v>0</v>
      </c>
      <c r="M232" s="9">
        <v>0</v>
      </c>
      <c r="N232" s="20">
        <v>0</v>
      </c>
      <c r="O232" s="9">
        <v>0</v>
      </c>
      <c r="P232" s="20">
        <v>0</v>
      </c>
      <c r="Q232" s="9">
        <v>0</v>
      </c>
    </row>
    <row r="233" spans="4:17" x14ac:dyDescent="0.25">
      <c r="D233" s="8" t="s">
        <v>494</v>
      </c>
      <c r="E233" s="20">
        <v>0</v>
      </c>
      <c r="F233" s="20">
        <v>0</v>
      </c>
      <c r="G233" s="9">
        <v>0</v>
      </c>
      <c r="H233" s="20">
        <v>0</v>
      </c>
      <c r="I233" s="9">
        <v>0</v>
      </c>
      <c r="J233" s="20">
        <v>0</v>
      </c>
      <c r="K233" s="9">
        <v>0</v>
      </c>
      <c r="L233" s="20">
        <v>0</v>
      </c>
      <c r="M233" s="9">
        <v>0</v>
      </c>
      <c r="N233" s="20">
        <v>0</v>
      </c>
      <c r="O233" s="9">
        <v>0</v>
      </c>
      <c r="P233" s="20">
        <v>0</v>
      </c>
      <c r="Q233" s="9">
        <v>0</v>
      </c>
    </row>
    <row r="234" spans="4:17" x14ac:dyDescent="0.25">
      <c r="D234" s="8" t="s">
        <v>499</v>
      </c>
      <c r="E234" s="20">
        <v>3</v>
      </c>
      <c r="F234" s="20">
        <v>3</v>
      </c>
      <c r="G234" s="9">
        <v>1</v>
      </c>
      <c r="H234" s="20">
        <v>2</v>
      </c>
      <c r="I234" s="9">
        <v>0.66666666666666663</v>
      </c>
      <c r="J234" s="20">
        <v>0</v>
      </c>
      <c r="K234" s="9">
        <v>0</v>
      </c>
      <c r="L234" s="20">
        <v>0</v>
      </c>
      <c r="M234" s="9">
        <v>0</v>
      </c>
      <c r="N234" s="20">
        <v>0</v>
      </c>
      <c r="O234" s="9">
        <v>0</v>
      </c>
      <c r="P234" s="20">
        <v>0</v>
      </c>
      <c r="Q234" s="9">
        <v>0</v>
      </c>
    </row>
    <row r="235" spans="4:17" x14ac:dyDescent="0.25">
      <c r="D235" s="8" t="s">
        <v>492</v>
      </c>
      <c r="E235" s="20"/>
      <c r="F235" s="20"/>
      <c r="G235" s="9">
        <v>0</v>
      </c>
      <c r="H235" s="20"/>
      <c r="I235" s="9">
        <v>0</v>
      </c>
      <c r="J235" s="20"/>
      <c r="K235" s="9">
        <v>0</v>
      </c>
      <c r="L235" s="20"/>
      <c r="M235" s="9">
        <v>0</v>
      </c>
      <c r="N235" s="20"/>
      <c r="O235" s="9">
        <v>0</v>
      </c>
      <c r="P235" s="20"/>
      <c r="Q235" s="9">
        <v>0</v>
      </c>
    </row>
    <row r="236" spans="4:17" x14ac:dyDescent="0.25">
      <c r="D236" s="8" t="s">
        <v>495</v>
      </c>
      <c r="E236" s="20">
        <v>1</v>
      </c>
      <c r="F236" s="20"/>
      <c r="G236" s="9">
        <v>0</v>
      </c>
      <c r="H236" s="20"/>
      <c r="I236" s="9">
        <v>0</v>
      </c>
      <c r="J236" s="20"/>
      <c r="K236" s="9">
        <v>0</v>
      </c>
      <c r="L236" s="20"/>
      <c r="M236" s="9">
        <v>0</v>
      </c>
      <c r="N236" s="20"/>
      <c r="O236" s="9">
        <v>0</v>
      </c>
      <c r="P236" s="20">
        <v>1</v>
      </c>
      <c r="Q236" s="9">
        <v>0</v>
      </c>
    </row>
    <row r="237" spans="4:17" x14ac:dyDescent="0.25">
      <c r="D237" s="7" t="s">
        <v>483</v>
      </c>
      <c r="E237" s="20">
        <v>5</v>
      </c>
      <c r="F237" s="20">
        <v>4</v>
      </c>
      <c r="G237" s="9">
        <v>0.8</v>
      </c>
      <c r="H237" s="20">
        <v>3</v>
      </c>
      <c r="I237" s="9">
        <v>0.75</v>
      </c>
      <c r="J237" s="20">
        <v>0</v>
      </c>
      <c r="K237" s="9">
        <v>0</v>
      </c>
      <c r="L237" s="20">
        <v>1</v>
      </c>
      <c r="M237" s="9">
        <v>0.25</v>
      </c>
      <c r="N237" s="20">
        <v>0</v>
      </c>
      <c r="O237" s="9">
        <v>0</v>
      </c>
      <c r="P237" s="20">
        <v>0</v>
      </c>
      <c r="Q237" s="9">
        <v>0</v>
      </c>
    </row>
    <row r="238" spans="4:17" x14ac:dyDescent="0.25">
      <c r="D238" s="8" t="s">
        <v>484</v>
      </c>
      <c r="E238" s="20">
        <v>2</v>
      </c>
      <c r="F238" s="20">
        <v>1</v>
      </c>
      <c r="G238" s="9">
        <v>0.5</v>
      </c>
      <c r="H238" s="20">
        <v>0</v>
      </c>
      <c r="I238" s="9">
        <v>0</v>
      </c>
      <c r="J238" s="20">
        <v>0</v>
      </c>
      <c r="K238" s="9">
        <v>0</v>
      </c>
      <c r="L238" s="20">
        <v>1</v>
      </c>
      <c r="M238" s="9">
        <v>1</v>
      </c>
      <c r="N238" s="20">
        <v>0</v>
      </c>
      <c r="O238" s="9">
        <v>0</v>
      </c>
      <c r="P238" s="20">
        <v>0</v>
      </c>
      <c r="Q238" s="9">
        <v>0</v>
      </c>
    </row>
    <row r="239" spans="4:17" x14ac:dyDescent="0.25">
      <c r="D239" s="8" t="s">
        <v>488</v>
      </c>
      <c r="E239" s="20">
        <v>0</v>
      </c>
      <c r="F239" s="20">
        <v>0</v>
      </c>
      <c r="G239" s="9">
        <v>0</v>
      </c>
      <c r="H239" s="20">
        <v>0</v>
      </c>
      <c r="I239" s="9">
        <v>0</v>
      </c>
      <c r="J239" s="20">
        <v>0</v>
      </c>
      <c r="K239" s="9">
        <v>0</v>
      </c>
      <c r="L239" s="20">
        <v>0</v>
      </c>
      <c r="M239" s="9">
        <v>0</v>
      </c>
      <c r="N239" s="20">
        <v>0</v>
      </c>
      <c r="O239" s="9">
        <v>0</v>
      </c>
      <c r="P239" s="20">
        <v>0</v>
      </c>
      <c r="Q239" s="9">
        <v>0</v>
      </c>
    </row>
    <row r="240" spans="4:17" x14ac:dyDescent="0.25">
      <c r="D240" s="8" t="s">
        <v>667</v>
      </c>
      <c r="E240" s="20">
        <v>3</v>
      </c>
      <c r="F240" s="20">
        <v>3</v>
      </c>
      <c r="G240" s="9">
        <v>1</v>
      </c>
      <c r="H240" s="20">
        <v>3</v>
      </c>
      <c r="I240" s="9">
        <v>1</v>
      </c>
      <c r="J240" s="20">
        <v>0</v>
      </c>
      <c r="K240" s="9">
        <v>0</v>
      </c>
      <c r="L240" s="20">
        <v>0</v>
      </c>
      <c r="M240" s="9">
        <v>0</v>
      </c>
      <c r="N240" s="20">
        <v>0</v>
      </c>
      <c r="O240" s="9">
        <v>0</v>
      </c>
      <c r="P240" s="20">
        <v>0</v>
      </c>
      <c r="Q240" s="9">
        <v>0</v>
      </c>
    </row>
    <row r="241" spans="4:17" x14ac:dyDescent="0.25">
      <c r="D241" s="7" t="s">
        <v>478</v>
      </c>
      <c r="E241" s="20">
        <v>8</v>
      </c>
      <c r="F241" s="20">
        <v>7</v>
      </c>
      <c r="G241" s="9">
        <v>0.875</v>
      </c>
      <c r="H241" s="20">
        <v>7</v>
      </c>
      <c r="I241" s="9">
        <v>1</v>
      </c>
      <c r="J241" s="20">
        <v>0</v>
      </c>
      <c r="K241" s="9">
        <v>0</v>
      </c>
      <c r="L241" s="20">
        <v>0</v>
      </c>
      <c r="M241" s="9">
        <v>0</v>
      </c>
      <c r="N241" s="20">
        <v>0</v>
      </c>
      <c r="O241" s="9">
        <v>0</v>
      </c>
      <c r="P241" s="20">
        <v>1</v>
      </c>
      <c r="Q241" s="9">
        <v>0.14285714285714285</v>
      </c>
    </row>
    <row r="242" spans="4:17" x14ac:dyDescent="0.25">
      <c r="D242" s="8" t="s">
        <v>655</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479</v>
      </c>
      <c r="E243" s="20">
        <v>4</v>
      </c>
      <c r="F243" s="20">
        <v>3</v>
      </c>
      <c r="G243" s="9">
        <v>0.75</v>
      </c>
      <c r="H243" s="20">
        <v>3</v>
      </c>
      <c r="I243" s="9">
        <v>1</v>
      </c>
      <c r="J243" s="20">
        <v>0</v>
      </c>
      <c r="K243" s="9">
        <v>0</v>
      </c>
      <c r="L243" s="20">
        <v>0</v>
      </c>
      <c r="M243" s="9">
        <v>0</v>
      </c>
      <c r="N243" s="20">
        <v>0</v>
      </c>
      <c r="O243" s="9">
        <v>0</v>
      </c>
      <c r="P243" s="20">
        <v>1</v>
      </c>
      <c r="Q243" s="9">
        <v>0.33333333333333331</v>
      </c>
    </row>
    <row r="244" spans="4:17" x14ac:dyDescent="0.25">
      <c r="D244" s="8" t="s">
        <v>480</v>
      </c>
      <c r="E244" s="20">
        <v>1</v>
      </c>
      <c r="F244" s="20">
        <v>1</v>
      </c>
      <c r="G244" s="9">
        <v>1</v>
      </c>
      <c r="H244" s="20">
        <v>1</v>
      </c>
      <c r="I244" s="9">
        <v>1</v>
      </c>
      <c r="J244" s="20">
        <v>0</v>
      </c>
      <c r="K244" s="9">
        <v>0</v>
      </c>
      <c r="L244" s="20">
        <v>0</v>
      </c>
      <c r="M244" s="9">
        <v>0</v>
      </c>
      <c r="N244" s="20">
        <v>0</v>
      </c>
      <c r="O244" s="9">
        <v>0</v>
      </c>
      <c r="P244" s="20">
        <v>0</v>
      </c>
      <c r="Q244" s="9">
        <v>0</v>
      </c>
    </row>
    <row r="245" spans="4:17" x14ac:dyDescent="0.25">
      <c r="D245" s="8" t="s">
        <v>664</v>
      </c>
      <c r="E245" s="20">
        <v>2</v>
      </c>
      <c r="F245" s="20">
        <v>2</v>
      </c>
      <c r="G245" s="9">
        <v>1</v>
      </c>
      <c r="H245" s="20">
        <v>2</v>
      </c>
      <c r="I245" s="9">
        <v>1</v>
      </c>
      <c r="J245" s="20">
        <v>0</v>
      </c>
      <c r="K245" s="9">
        <v>0</v>
      </c>
      <c r="L245" s="20">
        <v>0</v>
      </c>
      <c r="M245" s="9">
        <v>0</v>
      </c>
      <c r="N245" s="20">
        <v>0</v>
      </c>
      <c r="O245" s="9">
        <v>0</v>
      </c>
      <c r="P245" s="20">
        <v>0</v>
      </c>
      <c r="Q245" s="9">
        <v>0</v>
      </c>
    </row>
    <row r="246" spans="4:17" x14ac:dyDescent="0.25">
      <c r="D246" s="8" t="s">
        <v>665</v>
      </c>
      <c r="E246" s="20">
        <v>1</v>
      </c>
      <c r="F246" s="20">
        <v>1</v>
      </c>
      <c r="G246" s="9">
        <v>1</v>
      </c>
      <c r="H246" s="20">
        <v>1</v>
      </c>
      <c r="I246" s="9">
        <v>1</v>
      </c>
      <c r="J246" s="20">
        <v>0</v>
      </c>
      <c r="K246" s="9">
        <v>0</v>
      </c>
      <c r="L246" s="20">
        <v>0</v>
      </c>
      <c r="M246" s="9">
        <v>0</v>
      </c>
      <c r="N246" s="20">
        <v>0</v>
      </c>
      <c r="O246" s="9">
        <v>0</v>
      </c>
      <c r="P246" s="20">
        <v>0</v>
      </c>
      <c r="Q246" s="9">
        <v>0</v>
      </c>
    </row>
    <row r="247" spans="4:17" x14ac:dyDescent="0.25">
      <c r="D247" s="8" t="s">
        <v>487</v>
      </c>
      <c r="E247" s="20"/>
      <c r="F247" s="20"/>
      <c r="G247" s="9">
        <v>0</v>
      </c>
      <c r="H247" s="20"/>
      <c r="I247" s="9">
        <v>0</v>
      </c>
      <c r="J247" s="20"/>
      <c r="K247" s="9">
        <v>0</v>
      </c>
      <c r="L247" s="20"/>
      <c r="M247" s="9">
        <v>0</v>
      </c>
      <c r="N247" s="20"/>
      <c r="O247" s="9">
        <v>0</v>
      </c>
      <c r="P247" s="20"/>
      <c r="Q247" s="9">
        <v>0</v>
      </c>
    </row>
    <row r="248" spans="4:17" x14ac:dyDescent="0.25">
      <c r="D248" s="8" t="s">
        <v>496</v>
      </c>
      <c r="E248" s="20">
        <v>0</v>
      </c>
      <c r="F248" s="20">
        <v>0</v>
      </c>
      <c r="G248" s="9">
        <v>0</v>
      </c>
      <c r="H248" s="20">
        <v>0</v>
      </c>
      <c r="I248" s="9">
        <v>0</v>
      </c>
      <c r="J248" s="20">
        <v>0</v>
      </c>
      <c r="K248" s="9">
        <v>0</v>
      </c>
      <c r="L248" s="20">
        <v>0</v>
      </c>
      <c r="M248" s="9">
        <v>0</v>
      </c>
      <c r="N248" s="20">
        <v>0</v>
      </c>
      <c r="O248" s="9">
        <v>0</v>
      </c>
      <c r="P248" s="20">
        <v>0</v>
      </c>
      <c r="Q248" s="9">
        <v>0</v>
      </c>
    </row>
    <row r="249" spans="4:17" x14ac:dyDescent="0.25">
      <c r="D249" s="8" t="s">
        <v>673</v>
      </c>
      <c r="E249" s="20">
        <v>0</v>
      </c>
      <c r="F249" s="20">
        <v>0</v>
      </c>
      <c r="G249" s="9">
        <v>0</v>
      </c>
      <c r="H249" s="20">
        <v>0</v>
      </c>
      <c r="I249" s="9">
        <v>0</v>
      </c>
      <c r="J249" s="20">
        <v>0</v>
      </c>
      <c r="K249" s="9">
        <v>0</v>
      </c>
      <c r="L249" s="20">
        <v>0</v>
      </c>
      <c r="M249" s="9">
        <v>0</v>
      </c>
      <c r="N249" s="20">
        <v>0</v>
      </c>
      <c r="O249" s="9">
        <v>0</v>
      </c>
      <c r="P249" s="20">
        <v>0</v>
      </c>
      <c r="Q249" s="9">
        <v>0</v>
      </c>
    </row>
    <row r="250" spans="4:17" x14ac:dyDescent="0.25">
      <c r="D250" s="7" t="s">
        <v>476</v>
      </c>
      <c r="E250" s="20">
        <v>11</v>
      </c>
      <c r="F250" s="20">
        <v>11</v>
      </c>
      <c r="G250" s="9">
        <v>1</v>
      </c>
      <c r="H250" s="20">
        <v>7</v>
      </c>
      <c r="I250" s="9">
        <v>0.63636363636363635</v>
      </c>
      <c r="J250" s="20">
        <v>0</v>
      </c>
      <c r="K250" s="9">
        <v>0</v>
      </c>
      <c r="L250" s="20">
        <v>0</v>
      </c>
      <c r="M250" s="9">
        <v>0</v>
      </c>
      <c r="N250" s="20">
        <v>0</v>
      </c>
      <c r="O250" s="9">
        <v>0</v>
      </c>
      <c r="P250" s="20">
        <v>0</v>
      </c>
      <c r="Q250" s="9">
        <v>0</v>
      </c>
    </row>
    <row r="251" spans="4:17" x14ac:dyDescent="0.25">
      <c r="D251" s="8" t="s">
        <v>653</v>
      </c>
      <c r="E251" s="20">
        <v>0</v>
      </c>
      <c r="F251" s="20">
        <v>0</v>
      </c>
      <c r="G251" s="9">
        <v>0</v>
      </c>
      <c r="H251" s="20">
        <v>0</v>
      </c>
      <c r="I251" s="9">
        <v>0</v>
      </c>
      <c r="J251" s="20">
        <v>0</v>
      </c>
      <c r="K251" s="9">
        <v>0</v>
      </c>
      <c r="L251" s="20">
        <v>0</v>
      </c>
      <c r="M251" s="9">
        <v>0</v>
      </c>
      <c r="N251" s="20">
        <v>0</v>
      </c>
      <c r="O251" s="9">
        <v>0</v>
      </c>
      <c r="P251" s="20">
        <v>0</v>
      </c>
      <c r="Q251" s="9">
        <v>0</v>
      </c>
    </row>
    <row r="252" spans="4:17" x14ac:dyDescent="0.25">
      <c r="D252" s="8" t="s">
        <v>656</v>
      </c>
      <c r="E252" s="20">
        <v>0</v>
      </c>
      <c r="F252" s="20">
        <v>0</v>
      </c>
      <c r="G252" s="9">
        <v>0</v>
      </c>
      <c r="H252" s="20">
        <v>0</v>
      </c>
      <c r="I252" s="9">
        <v>0</v>
      </c>
      <c r="J252" s="20">
        <v>0</v>
      </c>
      <c r="K252" s="9">
        <v>0</v>
      </c>
      <c r="L252" s="20">
        <v>0</v>
      </c>
      <c r="M252" s="9">
        <v>0</v>
      </c>
      <c r="N252" s="20">
        <v>0</v>
      </c>
      <c r="O252" s="9">
        <v>0</v>
      </c>
      <c r="P252" s="20">
        <v>0</v>
      </c>
      <c r="Q252" s="9">
        <v>0</v>
      </c>
    </row>
    <row r="253" spans="4:17" x14ac:dyDescent="0.25">
      <c r="D253" s="8" t="s">
        <v>659</v>
      </c>
      <c r="E253" s="20">
        <v>0</v>
      </c>
      <c r="F253" s="20">
        <v>0</v>
      </c>
      <c r="G253" s="9">
        <v>0</v>
      </c>
      <c r="H253" s="20">
        <v>0</v>
      </c>
      <c r="I253" s="9">
        <v>0</v>
      </c>
      <c r="J253" s="20">
        <v>0</v>
      </c>
      <c r="K253" s="9">
        <v>0</v>
      </c>
      <c r="L253" s="20">
        <v>0</v>
      </c>
      <c r="M253" s="9">
        <v>0</v>
      </c>
      <c r="N253" s="20">
        <v>0</v>
      </c>
      <c r="O253" s="9">
        <v>0</v>
      </c>
      <c r="P253" s="20">
        <v>0</v>
      </c>
      <c r="Q253" s="9">
        <v>0</v>
      </c>
    </row>
    <row r="254" spans="4:17" x14ac:dyDescent="0.25">
      <c r="D254" s="8" t="s">
        <v>485</v>
      </c>
      <c r="E254" s="20">
        <v>0</v>
      </c>
      <c r="F254" s="20">
        <v>0</v>
      </c>
      <c r="G254" s="9">
        <v>0</v>
      </c>
      <c r="H254" s="20">
        <v>0</v>
      </c>
      <c r="I254" s="9">
        <v>0</v>
      </c>
      <c r="J254" s="20">
        <v>0</v>
      </c>
      <c r="K254" s="9">
        <v>0</v>
      </c>
      <c r="L254" s="20">
        <v>0</v>
      </c>
      <c r="M254" s="9">
        <v>0</v>
      </c>
      <c r="N254" s="20">
        <v>0</v>
      </c>
      <c r="O254" s="9">
        <v>0</v>
      </c>
      <c r="P254" s="20">
        <v>0</v>
      </c>
      <c r="Q254" s="9">
        <v>0</v>
      </c>
    </row>
    <row r="255" spans="4:17" x14ac:dyDescent="0.25">
      <c r="D255" s="8" t="s">
        <v>668</v>
      </c>
      <c r="E255" s="20">
        <v>0</v>
      </c>
      <c r="F255" s="20">
        <v>0</v>
      </c>
      <c r="G255" s="9">
        <v>0</v>
      </c>
      <c r="H255" s="20">
        <v>0</v>
      </c>
      <c r="I255" s="9">
        <v>0</v>
      </c>
      <c r="J255" s="20">
        <v>0</v>
      </c>
      <c r="K255" s="9">
        <v>0</v>
      </c>
      <c r="L255" s="20">
        <v>0</v>
      </c>
      <c r="M255" s="9">
        <v>0</v>
      </c>
      <c r="N255" s="20">
        <v>0</v>
      </c>
      <c r="O255" s="9">
        <v>0</v>
      </c>
      <c r="P255" s="20">
        <v>0</v>
      </c>
      <c r="Q255" s="9">
        <v>0</v>
      </c>
    </row>
    <row r="256" spans="4:17" x14ac:dyDescent="0.25">
      <c r="D256" s="8" t="s">
        <v>670</v>
      </c>
      <c r="E256" s="20">
        <v>2</v>
      </c>
      <c r="F256" s="20">
        <v>2</v>
      </c>
      <c r="G256" s="9">
        <v>1</v>
      </c>
      <c r="H256" s="20">
        <v>1</v>
      </c>
      <c r="I256" s="9">
        <v>0.5</v>
      </c>
      <c r="J256" s="20">
        <v>0</v>
      </c>
      <c r="K256" s="9">
        <v>0</v>
      </c>
      <c r="L256" s="20">
        <v>0</v>
      </c>
      <c r="M256" s="9">
        <v>0</v>
      </c>
      <c r="N256" s="20">
        <v>0</v>
      </c>
      <c r="O256" s="9">
        <v>0</v>
      </c>
      <c r="P256" s="20">
        <v>0</v>
      </c>
      <c r="Q256" s="9">
        <v>0</v>
      </c>
    </row>
    <row r="257" spans="4:17" x14ac:dyDescent="0.25">
      <c r="D257" s="8" t="s">
        <v>671</v>
      </c>
      <c r="E257" s="20">
        <v>2</v>
      </c>
      <c r="F257" s="20">
        <v>2</v>
      </c>
      <c r="G257" s="9">
        <v>1</v>
      </c>
      <c r="H257" s="20">
        <v>1</v>
      </c>
      <c r="I257" s="9">
        <v>0.5</v>
      </c>
      <c r="J257" s="20">
        <v>0</v>
      </c>
      <c r="K257" s="9">
        <v>0</v>
      </c>
      <c r="L257" s="20">
        <v>0</v>
      </c>
      <c r="M257" s="9">
        <v>0</v>
      </c>
      <c r="N257" s="20">
        <v>0</v>
      </c>
      <c r="O257" s="9">
        <v>0</v>
      </c>
      <c r="P257" s="20">
        <v>0</v>
      </c>
      <c r="Q257" s="9">
        <v>0</v>
      </c>
    </row>
    <row r="258" spans="4:17" x14ac:dyDescent="0.25">
      <c r="D258" s="8" t="s">
        <v>497</v>
      </c>
      <c r="E258" s="20">
        <v>0</v>
      </c>
      <c r="F258" s="20">
        <v>0</v>
      </c>
      <c r="G258" s="9">
        <v>0</v>
      </c>
      <c r="H258" s="20">
        <v>0</v>
      </c>
      <c r="I258" s="9">
        <v>0</v>
      </c>
      <c r="J258" s="20">
        <v>0</v>
      </c>
      <c r="K258" s="9">
        <v>0</v>
      </c>
      <c r="L258" s="20">
        <v>0</v>
      </c>
      <c r="M258" s="9">
        <v>0</v>
      </c>
      <c r="N258" s="20">
        <v>0</v>
      </c>
      <c r="O258" s="9">
        <v>0</v>
      </c>
      <c r="P258" s="20">
        <v>0</v>
      </c>
      <c r="Q258" s="9">
        <v>0</v>
      </c>
    </row>
    <row r="259" spans="4:17" x14ac:dyDescent="0.25">
      <c r="D259" s="8" t="s">
        <v>672</v>
      </c>
      <c r="E259" s="20">
        <v>3</v>
      </c>
      <c r="F259" s="20">
        <v>3</v>
      </c>
      <c r="G259" s="9">
        <v>1</v>
      </c>
      <c r="H259" s="20">
        <v>3</v>
      </c>
      <c r="I259" s="9">
        <v>1</v>
      </c>
      <c r="J259" s="20">
        <v>0</v>
      </c>
      <c r="K259" s="9">
        <v>0</v>
      </c>
      <c r="L259" s="20">
        <v>0</v>
      </c>
      <c r="M259" s="9">
        <v>0</v>
      </c>
      <c r="N259" s="20">
        <v>0</v>
      </c>
      <c r="O259" s="9">
        <v>0</v>
      </c>
      <c r="P259" s="20">
        <v>0</v>
      </c>
      <c r="Q259" s="9">
        <v>0</v>
      </c>
    </row>
    <row r="260" spans="4:17" x14ac:dyDescent="0.25">
      <c r="D260" s="8" t="s">
        <v>675</v>
      </c>
      <c r="E260" s="20">
        <v>3</v>
      </c>
      <c r="F260" s="20">
        <v>3</v>
      </c>
      <c r="G260" s="9">
        <v>1</v>
      </c>
      <c r="H260" s="20">
        <v>1</v>
      </c>
      <c r="I260" s="9">
        <v>0.33333333333333331</v>
      </c>
      <c r="J260" s="20">
        <v>0</v>
      </c>
      <c r="K260" s="9">
        <v>0</v>
      </c>
      <c r="L260" s="20">
        <v>0</v>
      </c>
      <c r="M260" s="9">
        <v>0</v>
      </c>
      <c r="N260" s="20">
        <v>0</v>
      </c>
      <c r="O260" s="9">
        <v>0</v>
      </c>
      <c r="P260" s="20">
        <v>0</v>
      </c>
      <c r="Q260" s="9">
        <v>0</v>
      </c>
    </row>
    <row r="261" spans="4:17" x14ac:dyDescent="0.25">
      <c r="D261" s="8" t="s">
        <v>477</v>
      </c>
      <c r="E261" s="20">
        <v>1</v>
      </c>
      <c r="F261" s="20">
        <v>1</v>
      </c>
      <c r="G261" s="9">
        <v>1</v>
      </c>
      <c r="H261" s="20">
        <v>1</v>
      </c>
      <c r="I261" s="9">
        <v>1</v>
      </c>
      <c r="J261" s="20"/>
      <c r="K261" s="9">
        <v>0</v>
      </c>
      <c r="L261" s="20"/>
      <c r="M261" s="9">
        <v>0</v>
      </c>
      <c r="N261" s="20"/>
      <c r="O261" s="9">
        <v>0</v>
      </c>
      <c r="P261" s="20"/>
      <c r="Q261" s="9">
        <v>0</v>
      </c>
    </row>
    <row r="262" spans="4:17" x14ac:dyDescent="0.25">
      <c r="D262" s="6" t="s">
        <v>676</v>
      </c>
      <c r="E262" s="20">
        <v>30</v>
      </c>
      <c r="F262" s="20">
        <v>27</v>
      </c>
      <c r="G262" s="9">
        <v>0.9</v>
      </c>
      <c r="H262" s="20">
        <v>24</v>
      </c>
      <c r="I262" s="9">
        <v>0.88888888888888884</v>
      </c>
      <c r="J262" s="20">
        <v>0</v>
      </c>
      <c r="K262" s="9">
        <v>0</v>
      </c>
      <c r="L262" s="20">
        <v>3</v>
      </c>
      <c r="M262" s="9">
        <v>0.1111111111111111</v>
      </c>
      <c r="N262" s="20">
        <v>0</v>
      </c>
      <c r="O262" s="9">
        <v>0</v>
      </c>
      <c r="P262" s="20">
        <v>0</v>
      </c>
      <c r="Q262" s="9">
        <v>0</v>
      </c>
    </row>
    <row r="263" spans="4:17" x14ac:dyDescent="0.25">
      <c r="D263" s="7" t="s">
        <v>693</v>
      </c>
      <c r="E263" s="20">
        <v>2</v>
      </c>
      <c r="F263" s="20">
        <v>2</v>
      </c>
      <c r="G263" s="9">
        <v>1</v>
      </c>
      <c r="H263" s="20">
        <v>2</v>
      </c>
      <c r="I263" s="9">
        <v>1</v>
      </c>
      <c r="J263" s="20">
        <v>0</v>
      </c>
      <c r="K263" s="9">
        <v>0</v>
      </c>
      <c r="L263" s="20">
        <v>0</v>
      </c>
      <c r="M263" s="9">
        <v>0</v>
      </c>
      <c r="N263" s="20">
        <v>0</v>
      </c>
      <c r="O263" s="9">
        <v>0</v>
      </c>
      <c r="P263" s="20">
        <v>0</v>
      </c>
      <c r="Q263" s="9">
        <v>0</v>
      </c>
    </row>
    <row r="264" spans="4:17" x14ac:dyDescent="0.25">
      <c r="D264" s="8" t="s">
        <v>694</v>
      </c>
      <c r="E264" s="20">
        <v>0</v>
      </c>
      <c r="F264" s="20">
        <v>0</v>
      </c>
      <c r="G264" s="9">
        <v>0</v>
      </c>
      <c r="H264" s="20">
        <v>0</v>
      </c>
      <c r="I264" s="9">
        <v>0</v>
      </c>
      <c r="J264" s="20">
        <v>0</v>
      </c>
      <c r="K264" s="9">
        <v>0</v>
      </c>
      <c r="L264" s="20">
        <v>0</v>
      </c>
      <c r="M264" s="9">
        <v>0</v>
      </c>
      <c r="N264" s="20">
        <v>0</v>
      </c>
      <c r="O264" s="9">
        <v>0</v>
      </c>
      <c r="P264" s="20">
        <v>0</v>
      </c>
      <c r="Q264" s="9">
        <v>0</v>
      </c>
    </row>
    <row r="265" spans="4:17" x14ac:dyDescent="0.25">
      <c r="D265" s="8" t="s">
        <v>696</v>
      </c>
      <c r="E265" s="20">
        <v>0</v>
      </c>
      <c r="F265" s="20">
        <v>0</v>
      </c>
      <c r="G265" s="9">
        <v>0</v>
      </c>
      <c r="H265" s="20">
        <v>0</v>
      </c>
      <c r="I265" s="9">
        <v>0</v>
      </c>
      <c r="J265" s="20">
        <v>0</v>
      </c>
      <c r="K265" s="9">
        <v>0</v>
      </c>
      <c r="L265" s="20">
        <v>0</v>
      </c>
      <c r="M265" s="9">
        <v>0</v>
      </c>
      <c r="N265" s="20">
        <v>0</v>
      </c>
      <c r="O265" s="9">
        <v>0</v>
      </c>
      <c r="P265" s="20">
        <v>0</v>
      </c>
      <c r="Q265" s="9">
        <v>0</v>
      </c>
    </row>
    <row r="266" spans="4:17" x14ac:dyDescent="0.25">
      <c r="D266" s="8" t="s">
        <v>704</v>
      </c>
      <c r="E266" s="20">
        <v>0</v>
      </c>
      <c r="F266" s="20">
        <v>0</v>
      </c>
      <c r="G266" s="9">
        <v>0</v>
      </c>
      <c r="H266" s="20">
        <v>0</v>
      </c>
      <c r="I266" s="9">
        <v>0</v>
      </c>
      <c r="J266" s="20">
        <v>0</v>
      </c>
      <c r="K266" s="9">
        <v>0</v>
      </c>
      <c r="L266" s="20">
        <v>0</v>
      </c>
      <c r="M266" s="9">
        <v>0</v>
      </c>
      <c r="N266" s="20">
        <v>0</v>
      </c>
      <c r="O266" s="9">
        <v>0</v>
      </c>
      <c r="P266" s="20">
        <v>0</v>
      </c>
      <c r="Q266" s="9">
        <v>0</v>
      </c>
    </row>
    <row r="267" spans="4:17" x14ac:dyDescent="0.25">
      <c r="D267" s="8" t="s">
        <v>709</v>
      </c>
      <c r="E267" s="20">
        <v>1</v>
      </c>
      <c r="F267" s="20">
        <v>1</v>
      </c>
      <c r="G267" s="9">
        <v>1</v>
      </c>
      <c r="H267" s="20">
        <v>1</v>
      </c>
      <c r="I267" s="9">
        <v>1</v>
      </c>
      <c r="J267" s="20">
        <v>0</v>
      </c>
      <c r="K267" s="9">
        <v>0</v>
      </c>
      <c r="L267" s="20">
        <v>0</v>
      </c>
      <c r="M267" s="9">
        <v>0</v>
      </c>
      <c r="N267" s="20">
        <v>0</v>
      </c>
      <c r="O267" s="9">
        <v>0</v>
      </c>
      <c r="P267" s="20">
        <v>0</v>
      </c>
      <c r="Q267" s="9">
        <v>0</v>
      </c>
    </row>
    <row r="268" spans="4:17" x14ac:dyDescent="0.25">
      <c r="D268" s="8" t="s">
        <v>713</v>
      </c>
      <c r="E268" s="20">
        <v>1</v>
      </c>
      <c r="F268" s="20">
        <v>1</v>
      </c>
      <c r="G268" s="9">
        <v>1</v>
      </c>
      <c r="H268" s="20">
        <v>1</v>
      </c>
      <c r="I268" s="9">
        <v>1</v>
      </c>
      <c r="J268" s="20">
        <v>0</v>
      </c>
      <c r="K268" s="9">
        <v>0</v>
      </c>
      <c r="L268" s="20">
        <v>0</v>
      </c>
      <c r="M268" s="9">
        <v>0</v>
      </c>
      <c r="N268" s="20">
        <v>0</v>
      </c>
      <c r="O268" s="9">
        <v>0</v>
      </c>
      <c r="P268" s="20">
        <v>0</v>
      </c>
      <c r="Q268" s="9">
        <v>0</v>
      </c>
    </row>
    <row r="269" spans="4:17" x14ac:dyDescent="0.25">
      <c r="D269" s="7" t="s">
        <v>679</v>
      </c>
      <c r="E269" s="20">
        <v>1</v>
      </c>
      <c r="F269" s="20">
        <v>1</v>
      </c>
      <c r="G269" s="9">
        <v>1</v>
      </c>
      <c r="H269" s="20">
        <v>1</v>
      </c>
      <c r="I269" s="9">
        <v>1</v>
      </c>
      <c r="J269" s="20">
        <v>0</v>
      </c>
      <c r="K269" s="9">
        <v>0</v>
      </c>
      <c r="L269" s="20">
        <v>0</v>
      </c>
      <c r="M269" s="9">
        <v>0</v>
      </c>
      <c r="N269" s="20">
        <v>0</v>
      </c>
      <c r="O269" s="9">
        <v>0</v>
      </c>
      <c r="P269" s="20">
        <v>0</v>
      </c>
      <c r="Q269" s="9">
        <v>0</v>
      </c>
    </row>
    <row r="270" spans="4:17" x14ac:dyDescent="0.25">
      <c r="D270" s="8" t="s">
        <v>680</v>
      </c>
      <c r="E270" s="20">
        <v>0</v>
      </c>
      <c r="F270" s="20">
        <v>0</v>
      </c>
      <c r="G270" s="9">
        <v>0</v>
      </c>
      <c r="H270" s="20">
        <v>0</v>
      </c>
      <c r="I270" s="9">
        <v>0</v>
      </c>
      <c r="J270" s="20">
        <v>0</v>
      </c>
      <c r="K270" s="9">
        <v>0</v>
      </c>
      <c r="L270" s="20">
        <v>0</v>
      </c>
      <c r="M270" s="9">
        <v>0</v>
      </c>
      <c r="N270" s="20">
        <v>0</v>
      </c>
      <c r="O270" s="9">
        <v>0</v>
      </c>
      <c r="P270" s="20">
        <v>0</v>
      </c>
      <c r="Q270" s="9">
        <v>0</v>
      </c>
    </row>
    <row r="271" spans="4:17" x14ac:dyDescent="0.25">
      <c r="D271" s="8" t="s">
        <v>685</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697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705</v>
      </c>
      <c r="E273" s="20">
        <v>1</v>
      </c>
      <c r="F273" s="20">
        <v>1</v>
      </c>
      <c r="G273" s="9">
        <v>1</v>
      </c>
      <c r="H273" s="20">
        <v>1</v>
      </c>
      <c r="I273" s="9">
        <v>1</v>
      </c>
      <c r="J273" s="20">
        <v>0</v>
      </c>
      <c r="K273" s="9">
        <v>0</v>
      </c>
      <c r="L273" s="20">
        <v>0</v>
      </c>
      <c r="M273" s="9">
        <v>0</v>
      </c>
      <c r="N273" s="20">
        <v>0</v>
      </c>
      <c r="O273" s="9">
        <v>0</v>
      </c>
      <c r="P273" s="20">
        <v>0</v>
      </c>
      <c r="Q273" s="9">
        <v>0</v>
      </c>
    </row>
    <row r="274" spans="4:17" x14ac:dyDescent="0.25">
      <c r="D274" s="7" t="s">
        <v>681</v>
      </c>
      <c r="E274" s="20">
        <v>0</v>
      </c>
      <c r="F274" s="20">
        <v>0</v>
      </c>
      <c r="G274" s="9">
        <v>0</v>
      </c>
      <c r="H274" s="20">
        <v>0</v>
      </c>
      <c r="I274" s="9">
        <v>0</v>
      </c>
      <c r="J274" s="20">
        <v>0</v>
      </c>
      <c r="K274" s="9">
        <v>0</v>
      </c>
      <c r="L274" s="20">
        <v>0</v>
      </c>
      <c r="M274" s="9">
        <v>0</v>
      </c>
      <c r="N274" s="20">
        <v>0</v>
      </c>
      <c r="O274" s="9">
        <v>0</v>
      </c>
      <c r="P274" s="20">
        <v>0</v>
      </c>
      <c r="Q274" s="9">
        <v>0</v>
      </c>
    </row>
    <row r="275" spans="4:17" x14ac:dyDescent="0.25">
      <c r="D275" s="8" t="s">
        <v>682</v>
      </c>
      <c r="E275" s="20">
        <v>0</v>
      </c>
      <c r="F275" s="20">
        <v>0</v>
      </c>
      <c r="G275" s="9">
        <v>0</v>
      </c>
      <c r="H275" s="20">
        <v>0</v>
      </c>
      <c r="I275" s="9">
        <v>0</v>
      </c>
      <c r="J275" s="20">
        <v>0</v>
      </c>
      <c r="K275" s="9">
        <v>0</v>
      </c>
      <c r="L275" s="20">
        <v>0</v>
      </c>
      <c r="M275" s="9">
        <v>0</v>
      </c>
      <c r="N275" s="20">
        <v>0</v>
      </c>
      <c r="O275" s="9">
        <v>0</v>
      </c>
      <c r="P275" s="20">
        <v>0</v>
      </c>
      <c r="Q275" s="9">
        <v>0</v>
      </c>
    </row>
    <row r="276" spans="4:17" x14ac:dyDescent="0.25">
      <c r="D276" s="8" t="s">
        <v>689</v>
      </c>
      <c r="E276" s="20">
        <v>0</v>
      </c>
      <c r="F276" s="20">
        <v>0</v>
      </c>
      <c r="G276" s="9">
        <v>0</v>
      </c>
      <c r="H276" s="20">
        <v>0</v>
      </c>
      <c r="I276" s="9">
        <v>0</v>
      </c>
      <c r="J276" s="20">
        <v>0</v>
      </c>
      <c r="K276" s="9">
        <v>0</v>
      </c>
      <c r="L276" s="20">
        <v>0</v>
      </c>
      <c r="M276" s="9">
        <v>0</v>
      </c>
      <c r="N276" s="20">
        <v>0</v>
      </c>
      <c r="O276" s="9">
        <v>0</v>
      </c>
      <c r="P276" s="20">
        <v>0</v>
      </c>
      <c r="Q276" s="9">
        <v>0</v>
      </c>
    </row>
    <row r="277" spans="4:17" x14ac:dyDescent="0.25">
      <c r="D277" s="8" t="s">
        <v>698</v>
      </c>
      <c r="E277" s="20">
        <v>0</v>
      </c>
      <c r="F277" s="20">
        <v>0</v>
      </c>
      <c r="G277" s="9">
        <v>0</v>
      </c>
      <c r="H277" s="20">
        <v>0</v>
      </c>
      <c r="I277" s="9">
        <v>0</v>
      </c>
      <c r="J277" s="20">
        <v>0</v>
      </c>
      <c r="K277" s="9">
        <v>0</v>
      </c>
      <c r="L277" s="20">
        <v>0</v>
      </c>
      <c r="M277" s="9">
        <v>0</v>
      </c>
      <c r="N277" s="20">
        <v>0</v>
      </c>
      <c r="O277" s="9">
        <v>0</v>
      </c>
      <c r="P277" s="20">
        <v>0</v>
      </c>
      <c r="Q277" s="9">
        <v>0</v>
      </c>
    </row>
    <row r="278" spans="4:17" x14ac:dyDescent="0.25">
      <c r="D278" s="8" t="s">
        <v>699</v>
      </c>
      <c r="E278" s="20">
        <v>0</v>
      </c>
      <c r="F278" s="20">
        <v>0</v>
      </c>
      <c r="G278" s="9">
        <v>0</v>
      </c>
      <c r="H278" s="20">
        <v>0</v>
      </c>
      <c r="I278" s="9">
        <v>0</v>
      </c>
      <c r="J278" s="20">
        <v>0</v>
      </c>
      <c r="K278" s="9">
        <v>0</v>
      </c>
      <c r="L278" s="20">
        <v>0</v>
      </c>
      <c r="M278" s="9">
        <v>0</v>
      </c>
      <c r="N278" s="20">
        <v>0</v>
      </c>
      <c r="O278" s="9">
        <v>0</v>
      </c>
      <c r="P278" s="20">
        <v>0</v>
      </c>
      <c r="Q278" s="9">
        <v>0</v>
      </c>
    </row>
    <row r="279" spans="4:17" x14ac:dyDescent="0.25">
      <c r="D279" s="7" t="s">
        <v>702</v>
      </c>
      <c r="E279" s="20">
        <v>4</v>
      </c>
      <c r="F279" s="20">
        <v>3</v>
      </c>
      <c r="G279" s="9">
        <v>0.75</v>
      </c>
      <c r="H279" s="20">
        <v>3</v>
      </c>
      <c r="I279" s="9">
        <v>1</v>
      </c>
      <c r="J279" s="20">
        <v>0</v>
      </c>
      <c r="K279" s="9">
        <v>0</v>
      </c>
      <c r="L279" s="20">
        <v>1</v>
      </c>
      <c r="M279" s="9">
        <v>0.33333333333333331</v>
      </c>
      <c r="N279" s="20">
        <v>0</v>
      </c>
      <c r="O279" s="9">
        <v>0</v>
      </c>
      <c r="P279" s="20">
        <v>0</v>
      </c>
      <c r="Q279" s="9">
        <v>0</v>
      </c>
    </row>
    <row r="280" spans="4:17" x14ac:dyDescent="0.25">
      <c r="D280" s="8" t="s">
        <v>703</v>
      </c>
      <c r="E280" s="20">
        <v>2</v>
      </c>
      <c r="F280" s="20">
        <v>1</v>
      </c>
      <c r="G280" s="9">
        <v>0.5</v>
      </c>
      <c r="H280" s="20">
        <v>1</v>
      </c>
      <c r="I280" s="9">
        <v>1</v>
      </c>
      <c r="J280" s="20">
        <v>0</v>
      </c>
      <c r="K280" s="9">
        <v>0</v>
      </c>
      <c r="L280" s="20">
        <v>1</v>
      </c>
      <c r="M280" s="9">
        <v>1</v>
      </c>
      <c r="N280" s="20">
        <v>0</v>
      </c>
      <c r="O280" s="9">
        <v>0</v>
      </c>
      <c r="P280" s="20">
        <v>0</v>
      </c>
      <c r="Q280" s="9">
        <v>0</v>
      </c>
    </row>
    <row r="281" spans="4:17" x14ac:dyDescent="0.25">
      <c r="D281" s="8" t="s">
        <v>706</v>
      </c>
      <c r="E281" s="20">
        <v>0</v>
      </c>
      <c r="F281" s="20">
        <v>0</v>
      </c>
      <c r="G281" s="9">
        <v>0</v>
      </c>
      <c r="H281" s="20">
        <v>0</v>
      </c>
      <c r="I281" s="9">
        <v>0</v>
      </c>
      <c r="J281" s="20">
        <v>0</v>
      </c>
      <c r="K281" s="9">
        <v>0</v>
      </c>
      <c r="L281" s="20">
        <v>0</v>
      </c>
      <c r="M281" s="9">
        <v>0</v>
      </c>
      <c r="N281" s="20">
        <v>0</v>
      </c>
      <c r="O281" s="9">
        <v>0</v>
      </c>
      <c r="P281" s="20">
        <v>0</v>
      </c>
      <c r="Q281" s="9">
        <v>0</v>
      </c>
    </row>
    <row r="282" spans="4:17" x14ac:dyDescent="0.25">
      <c r="D282" s="8" t="s">
        <v>708</v>
      </c>
      <c r="E282" s="20">
        <v>1</v>
      </c>
      <c r="F282" s="20">
        <v>1</v>
      </c>
      <c r="G282" s="9">
        <v>1</v>
      </c>
      <c r="H282" s="20">
        <v>1</v>
      </c>
      <c r="I282" s="9">
        <v>1</v>
      </c>
      <c r="J282" s="20">
        <v>0</v>
      </c>
      <c r="K282" s="9">
        <v>0</v>
      </c>
      <c r="L282" s="20">
        <v>0</v>
      </c>
      <c r="M282" s="9">
        <v>0</v>
      </c>
      <c r="N282" s="20">
        <v>0</v>
      </c>
      <c r="O282" s="9">
        <v>0</v>
      </c>
      <c r="P282" s="20">
        <v>0</v>
      </c>
      <c r="Q282" s="9">
        <v>0</v>
      </c>
    </row>
    <row r="283" spans="4:17" x14ac:dyDescent="0.25">
      <c r="D283" s="8" t="s">
        <v>710</v>
      </c>
      <c r="E283" s="20">
        <v>0</v>
      </c>
      <c r="F283" s="20">
        <v>0</v>
      </c>
      <c r="G283" s="9">
        <v>0</v>
      </c>
      <c r="H283" s="20">
        <v>0</v>
      </c>
      <c r="I283" s="9">
        <v>0</v>
      </c>
      <c r="J283" s="20">
        <v>0</v>
      </c>
      <c r="K283" s="9">
        <v>0</v>
      </c>
      <c r="L283" s="20">
        <v>0</v>
      </c>
      <c r="M283" s="9">
        <v>0</v>
      </c>
      <c r="N283" s="20">
        <v>0</v>
      </c>
      <c r="O283" s="9">
        <v>0</v>
      </c>
      <c r="P283" s="20">
        <v>0</v>
      </c>
      <c r="Q283" s="9">
        <v>0</v>
      </c>
    </row>
    <row r="284" spans="4:17" x14ac:dyDescent="0.25">
      <c r="D284" s="8" t="s">
        <v>715</v>
      </c>
      <c r="E284" s="20">
        <v>1</v>
      </c>
      <c r="F284" s="20">
        <v>1</v>
      </c>
      <c r="G284" s="9">
        <v>1</v>
      </c>
      <c r="H284" s="20">
        <v>1</v>
      </c>
      <c r="I284" s="9">
        <v>1</v>
      </c>
      <c r="J284" s="20">
        <v>0</v>
      </c>
      <c r="K284" s="9">
        <v>0</v>
      </c>
      <c r="L284" s="20">
        <v>0</v>
      </c>
      <c r="M284" s="9">
        <v>0</v>
      </c>
      <c r="N284" s="20">
        <v>0</v>
      </c>
      <c r="O284" s="9">
        <v>0</v>
      </c>
      <c r="P284" s="20">
        <v>0</v>
      </c>
      <c r="Q284" s="9">
        <v>0</v>
      </c>
    </row>
    <row r="285" spans="4:17" x14ac:dyDescent="0.25">
      <c r="D285" s="7" t="s">
        <v>677</v>
      </c>
      <c r="E285" s="20">
        <v>9</v>
      </c>
      <c r="F285" s="20">
        <v>9</v>
      </c>
      <c r="G285" s="9">
        <v>1</v>
      </c>
      <c r="H285" s="20">
        <v>9</v>
      </c>
      <c r="I285" s="9">
        <v>1</v>
      </c>
      <c r="J285" s="20">
        <v>0</v>
      </c>
      <c r="K285" s="9">
        <v>0</v>
      </c>
      <c r="L285" s="20">
        <v>0</v>
      </c>
      <c r="M285" s="9">
        <v>0</v>
      </c>
      <c r="N285" s="20">
        <v>0</v>
      </c>
      <c r="O285" s="9">
        <v>0</v>
      </c>
      <c r="P285" s="20">
        <v>0</v>
      </c>
      <c r="Q285" s="9">
        <v>0</v>
      </c>
    </row>
    <row r="286" spans="4:17" x14ac:dyDescent="0.25">
      <c r="D286" s="8" t="s">
        <v>678</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686</v>
      </c>
      <c r="E287" s="20">
        <v>6</v>
      </c>
      <c r="F287" s="20">
        <v>6</v>
      </c>
      <c r="G287" s="9">
        <v>1</v>
      </c>
      <c r="H287" s="20">
        <v>6</v>
      </c>
      <c r="I287" s="9">
        <v>1</v>
      </c>
      <c r="J287" s="20">
        <v>0</v>
      </c>
      <c r="K287" s="9">
        <v>0</v>
      </c>
      <c r="L287" s="20">
        <v>0</v>
      </c>
      <c r="M287" s="9">
        <v>0</v>
      </c>
      <c r="N287" s="20">
        <v>0</v>
      </c>
      <c r="O287" s="9">
        <v>0</v>
      </c>
      <c r="P287" s="20">
        <v>0</v>
      </c>
      <c r="Q287" s="9">
        <v>0</v>
      </c>
    </row>
    <row r="288" spans="4:17" x14ac:dyDescent="0.25">
      <c r="D288" s="8" t="s">
        <v>692</v>
      </c>
      <c r="E288" s="20">
        <v>3</v>
      </c>
      <c r="F288" s="20">
        <v>3</v>
      </c>
      <c r="G288" s="9">
        <v>1</v>
      </c>
      <c r="H288" s="20">
        <v>3</v>
      </c>
      <c r="I288" s="9">
        <v>1</v>
      </c>
      <c r="J288" s="20">
        <v>0</v>
      </c>
      <c r="K288" s="9">
        <v>0</v>
      </c>
      <c r="L288" s="20">
        <v>0</v>
      </c>
      <c r="M288" s="9">
        <v>0</v>
      </c>
      <c r="N288" s="20">
        <v>0</v>
      </c>
      <c r="O288" s="9">
        <v>0</v>
      </c>
      <c r="P288" s="20">
        <v>0</v>
      </c>
      <c r="Q288" s="9">
        <v>0</v>
      </c>
    </row>
    <row r="289" spans="4:17" x14ac:dyDescent="0.25">
      <c r="D289" s="8" t="s">
        <v>701</v>
      </c>
      <c r="E289" s="20">
        <v>0</v>
      </c>
      <c r="F289" s="20">
        <v>0</v>
      </c>
      <c r="G289" s="9">
        <v>0</v>
      </c>
      <c r="H289" s="20">
        <v>0</v>
      </c>
      <c r="I289" s="9">
        <v>0</v>
      </c>
      <c r="J289" s="20">
        <v>0</v>
      </c>
      <c r="K289" s="9">
        <v>0</v>
      </c>
      <c r="L289" s="20">
        <v>0</v>
      </c>
      <c r="M289" s="9">
        <v>0</v>
      </c>
      <c r="N289" s="20">
        <v>0</v>
      </c>
      <c r="O289" s="9">
        <v>0</v>
      </c>
      <c r="P289" s="20">
        <v>0</v>
      </c>
      <c r="Q289" s="9">
        <v>0</v>
      </c>
    </row>
    <row r="290" spans="4:17" x14ac:dyDescent="0.25">
      <c r="D290" s="7" t="s">
        <v>683</v>
      </c>
      <c r="E290" s="20">
        <v>1</v>
      </c>
      <c r="F290" s="20">
        <v>1</v>
      </c>
      <c r="G290" s="9">
        <v>1</v>
      </c>
      <c r="H290" s="20">
        <v>1</v>
      </c>
      <c r="I290" s="9">
        <v>1</v>
      </c>
      <c r="J290" s="20">
        <v>0</v>
      </c>
      <c r="K290" s="9">
        <v>0</v>
      </c>
      <c r="L290" s="20">
        <v>0</v>
      </c>
      <c r="M290" s="9">
        <v>0</v>
      </c>
      <c r="N290" s="20">
        <v>0</v>
      </c>
      <c r="O290" s="9">
        <v>0</v>
      </c>
      <c r="P290" s="20">
        <v>0</v>
      </c>
      <c r="Q290" s="9">
        <v>0</v>
      </c>
    </row>
    <row r="291" spans="4:17" x14ac:dyDescent="0.25">
      <c r="D291" s="8" t="s">
        <v>684</v>
      </c>
      <c r="E291" s="20">
        <v>1</v>
      </c>
      <c r="F291" s="20">
        <v>1</v>
      </c>
      <c r="G291" s="9">
        <v>1</v>
      </c>
      <c r="H291" s="20">
        <v>1</v>
      </c>
      <c r="I291" s="9">
        <v>1</v>
      </c>
      <c r="J291" s="20">
        <v>0</v>
      </c>
      <c r="K291" s="9">
        <v>0</v>
      </c>
      <c r="L291" s="20">
        <v>0</v>
      </c>
      <c r="M291" s="9">
        <v>0</v>
      </c>
      <c r="N291" s="20">
        <v>0</v>
      </c>
      <c r="O291" s="9">
        <v>0</v>
      </c>
      <c r="P291" s="20">
        <v>0</v>
      </c>
      <c r="Q291" s="9">
        <v>0</v>
      </c>
    </row>
    <row r="292" spans="4:17" x14ac:dyDescent="0.25">
      <c r="D292" s="8" t="s">
        <v>690</v>
      </c>
      <c r="E292" s="20">
        <v>0</v>
      </c>
      <c r="F292" s="20">
        <v>0</v>
      </c>
      <c r="G292" s="9">
        <v>0</v>
      </c>
      <c r="H292" s="20">
        <v>0</v>
      </c>
      <c r="I292" s="9">
        <v>0</v>
      </c>
      <c r="J292" s="20">
        <v>0</v>
      </c>
      <c r="K292" s="9">
        <v>0</v>
      </c>
      <c r="L292" s="20">
        <v>0</v>
      </c>
      <c r="M292" s="9">
        <v>0</v>
      </c>
      <c r="N292" s="20">
        <v>0</v>
      </c>
      <c r="O292" s="9">
        <v>0</v>
      </c>
      <c r="P292" s="20">
        <v>0</v>
      </c>
      <c r="Q292" s="9">
        <v>0</v>
      </c>
    </row>
    <row r="293" spans="4:17" x14ac:dyDescent="0.25">
      <c r="D293" s="8" t="s">
        <v>711</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8" t="s">
        <v>712</v>
      </c>
      <c r="E294" s="20">
        <v>0</v>
      </c>
      <c r="F294" s="20">
        <v>0</v>
      </c>
      <c r="G294" s="9">
        <v>0</v>
      </c>
      <c r="H294" s="20">
        <v>0</v>
      </c>
      <c r="I294" s="9">
        <v>0</v>
      </c>
      <c r="J294" s="20">
        <v>0</v>
      </c>
      <c r="K294" s="9">
        <v>0</v>
      </c>
      <c r="L294" s="20">
        <v>0</v>
      </c>
      <c r="M294" s="9">
        <v>0</v>
      </c>
      <c r="N294" s="20">
        <v>0</v>
      </c>
      <c r="O294" s="9">
        <v>0</v>
      </c>
      <c r="P294" s="20">
        <v>0</v>
      </c>
      <c r="Q294" s="9">
        <v>0</v>
      </c>
    </row>
    <row r="295" spans="4:17" x14ac:dyDescent="0.25">
      <c r="D295" s="7" t="s">
        <v>687</v>
      </c>
      <c r="E295" s="20">
        <v>13</v>
      </c>
      <c r="F295" s="20">
        <v>11</v>
      </c>
      <c r="G295" s="9">
        <v>0.84615384615384615</v>
      </c>
      <c r="H295" s="20">
        <v>8</v>
      </c>
      <c r="I295" s="9">
        <v>0.72727272727272729</v>
      </c>
      <c r="J295" s="20">
        <v>0</v>
      </c>
      <c r="K295" s="9">
        <v>0</v>
      </c>
      <c r="L295" s="20">
        <v>2</v>
      </c>
      <c r="M295" s="9">
        <v>0.18181818181818182</v>
      </c>
      <c r="N295" s="20">
        <v>0</v>
      </c>
      <c r="O295" s="9">
        <v>0</v>
      </c>
      <c r="P295" s="20">
        <v>0</v>
      </c>
      <c r="Q295" s="9">
        <v>0</v>
      </c>
    </row>
    <row r="296" spans="4:17" x14ac:dyDescent="0.25">
      <c r="D296" s="8" t="s">
        <v>688</v>
      </c>
      <c r="E296" s="20">
        <v>3</v>
      </c>
      <c r="F296" s="20">
        <v>2</v>
      </c>
      <c r="G296" s="9">
        <v>0.66666666666666663</v>
      </c>
      <c r="H296" s="20">
        <v>1</v>
      </c>
      <c r="I296" s="9">
        <v>0.5</v>
      </c>
      <c r="J296" s="20">
        <v>0</v>
      </c>
      <c r="K296" s="9">
        <v>0</v>
      </c>
      <c r="L296" s="20">
        <v>1</v>
      </c>
      <c r="M296" s="9">
        <v>0.5</v>
      </c>
      <c r="N296" s="20">
        <v>0</v>
      </c>
      <c r="O296" s="9">
        <v>0</v>
      </c>
      <c r="P296" s="20">
        <v>0</v>
      </c>
      <c r="Q296" s="9">
        <v>0</v>
      </c>
    </row>
    <row r="297" spans="4:17" x14ac:dyDescent="0.25">
      <c r="D297" s="8" t="s">
        <v>691</v>
      </c>
      <c r="E297" s="20">
        <v>7</v>
      </c>
      <c r="F297" s="20">
        <v>6</v>
      </c>
      <c r="G297" s="9">
        <v>0.8571428571428571</v>
      </c>
      <c r="H297" s="20">
        <v>5</v>
      </c>
      <c r="I297" s="9">
        <v>0.83333333333333337</v>
      </c>
      <c r="J297" s="20">
        <v>0</v>
      </c>
      <c r="K297" s="9">
        <v>0</v>
      </c>
      <c r="L297" s="20">
        <v>1</v>
      </c>
      <c r="M297" s="9">
        <v>0.16666666666666666</v>
      </c>
      <c r="N297" s="20">
        <v>0</v>
      </c>
      <c r="O297" s="9">
        <v>0</v>
      </c>
      <c r="P297" s="20">
        <v>0</v>
      </c>
      <c r="Q297" s="9">
        <v>0</v>
      </c>
    </row>
    <row r="298" spans="4:17" x14ac:dyDescent="0.25">
      <c r="D298" s="8" t="s">
        <v>695</v>
      </c>
      <c r="E298" s="20">
        <v>1</v>
      </c>
      <c r="F298" s="20">
        <v>1</v>
      </c>
      <c r="G298" s="9">
        <v>1</v>
      </c>
      <c r="H298" s="20">
        <v>0</v>
      </c>
      <c r="I298" s="9">
        <v>0</v>
      </c>
      <c r="J298" s="20">
        <v>0</v>
      </c>
      <c r="K298" s="9">
        <v>0</v>
      </c>
      <c r="L298" s="20">
        <v>0</v>
      </c>
      <c r="M298" s="9">
        <v>0</v>
      </c>
      <c r="N298" s="20">
        <v>0</v>
      </c>
      <c r="O298" s="9">
        <v>0</v>
      </c>
      <c r="P298" s="20">
        <v>0</v>
      </c>
      <c r="Q298" s="9">
        <v>0</v>
      </c>
    </row>
    <row r="299" spans="4:17" x14ac:dyDescent="0.25">
      <c r="D299" s="8" t="s">
        <v>700</v>
      </c>
      <c r="E299" s="20">
        <v>2</v>
      </c>
      <c r="F299" s="20">
        <v>2</v>
      </c>
      <c r="G299" s="9">
        <v>1</v>
      </c>
      <c r="H299" s="20">
        <v>2</v>
      </c>
      <c r="I299" s="9">
        <v>1</v>
      </c>
      <c r="J299" s="20">
        <v>0</v>
      </c>
      <c r="K299" s="9">
        <v>0</v>
      </c>
      <c r="L299" s="20">
        <v>0</v>
      </c>
      <c r="M299" s="9">
        <v>0</v>
      </c>
      <c r="N299" s="20">
        <v>0</v>
      </c>
      <c r="O299" s="9">
        <v>0</v>
      </c>
      <c r="P299" s="20">
        <v>0</v>
      </c>
      <c r="Q299" s="9">
        <v>0</v>
      </c>
    </row>
    <row r="300" spans="4:17" x14ac:dyDescent="0.25">
      <c r="D300" s="8" t="s">
        <v>707</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8" t="s">
        <v>714</v>
      </c>
      <c r="E301" s="20">
        <v>0</v>
      </c>
      <c r="F301" s="20">
        <v>0</v>
      </c>
      <c r="G301" s="9">
        <v>0</v>
      </c>
      <c r="H301" s="20">
        <v>0</v>
      </c>
      <c r="I301" s="9">
        <v>0</v>
      </c>
      <c r="J301" s="20">
        <v>0</v>
      </c>
      <c r="K301" s="9">
        <v>0</v>
      </c>
      <c r="L301" s="20">
        <v>0</v>
      </c>
      <c r="M301" s="9">
        <v>0</v>
      </c>
      <c r="N301" s="20">
        <v>0</v>
      </c>
      <c r="O301" s="9">
        <v>0</v>
      </c>
      <c r="P301" s="20">
        <v>0</v>
      </c>
      <c r="Q301" s="9">
        <v>0</v>
      </c>
    </row>
    <row r="302" spans="4:17" x14ac:dyDescent="0.25">
      <c r="D302" s="6" t="s">
        <v>501</v>
      </c>
      <c r="E302" s="20">
        <v>34</v>
      </c>
      <c r="F302" s="20">
        <v>26</v>
      </c>
      <c r="G302" s="9">
        <v>0.76470588235294112</v>
      </c>
      <c r="H302" s="20">
        <v>24</v>
      </c>
      <c r="I302" s="9">
        <v>0.92307692307692313</v>
      </c>
      <c r="J302" s="20">
        <v>0</v>
      </c>
      <c r="K302" s="9">
        <v>0</v>
      </c>
      <c r="L302" s="20">
        <v>2</v>
      </c>
      <c r="M302" s="9">
        <v>7.6923076923076927E-2</v>
      </c>
      <c r="N302" s="20">
        <v>4</v>
      </c>
      <c r="O302" s="9">
        <v>0.15384615384615385</v>
      </c>
      <c r="P302" s="20">
        <v>1</v>
      </c>
      <c r="Q302" s="9">
        <v>3.8461538461538464E-2</v>
      </c>
    </row>
    <row r="303" spans="4:17" x14ac:dyDescent="0.25">
      <c r="D303" s="7" t="s">
        <v>717</v>
      </c>
      <c r="E303" s="20">
        <v>6</v>
      </c>
      <c r="F303" s="20">
        <v>4</v>
      </c>
      <c r="G303" s="9">
        <v>0.66666666666666663</v>
      </c>
      <c r="H303" s="20">
        <v>4</v>
      </c>
      <c r="I303" s="9">
        <v>1</v>
      </c>
      <c r="J303" s="20">
        <v>0</v>
      </c>
      <c r="K303" s="9">
        <v>0</v>
      </c>
      <c r="L303" s="20">
        <v>1</v>
      </c>
      <c r="M303" s="9">
        <v>0.25</v>
      </c>
      <c r="N303" s="20">
        <v>0</v>
      </c>
      <c r="O303" s="9">
        <v>0</v>
      </c>
      <c r="P303" s="20">
        <v>0</v>
      </c>
      <c r="Q303" s="9">
        <v>0</v>
      </c>
    </row>
    <row r="304" spans="4:17" x14ac:dyDescent="0.25">
      <c r="D304" s="8" t="s">
        <v>718</v>
      </c>
      <c r="E304" s="20">
        <v>0</v>
      </c>
      <c r="F304" s="20">
        <v>0</v>
      </c>
      <c r="G304" s="9">
        <v>0</v>
      </c>
      <c r="H304" s="20">
        <v>0</v>
      </c>
      <c r="I304" s="9">
        <v>0</v>
      </c>
      <c r="J304" s="20">
        <v>0</v>
      </c>
      <c r="K304" s="9">
        <v>0</v>
      </c>
      <c r="L304" s="20">
        <v>0</v>
      </c>
      <c r="M304" s="9">
        <v>0</v>
      </c>
      <c r="N304" s="20">
        <v>0</v>
      </c>
      <c r="O304" s="9">
        <v>0</v>
      </c>
      <c r="P304" s="20">
        <v>0</v>
      </c>
      <c r="Q304" s="9">
        <v>0</v>
      </c>
    </row>
    <row r="305" spans="4:17" x14ac:dyDescent="0.25">
      <c r="D305" s="8" t="s">
        <v>720</v>
      </c>
      <c r="E305" s="20">
        <v>2</v>
      </c>
      <c r="F305" s="20">
        <v>1</v>
      </c>
      <c r="G305" s="9">
        <v>0.5</v>
      </c>
      <c r="H305" s="20">
        <v>1</v>
      </c>
      <c r="I305" s="9">
        <v>1</v>
      </c>
      <c r="J305" s="20">
        <v>0</v>
      </c>
      <c r="K305" s="9">
        <v>0</v>
      </c>
      <c r="L305" s="20">
        <v>1</v>
      </c>
      <c r="M305" s="9">
        <v>1</v>
      </c>
      <c r="N305" s="20">
        <v>0</v>
      </c>
      <c r="O305" s="9">
        <v>0</v>
      </c>
      <c r="P305" s="20">
        <v>0</v>
      </c>
      <c r="Q305" s="9">
        <v>0</v>
      </c>
    </row>
    <row r="306" spans="4:17" x14ac:dyDescent="0.25">
      <c r="D306" s="8" t="s">
        <v>722</v>
      </c>
      <c r="E306" s="20">
        <v>0</v>
      </c>
      <c r="F306" s="20">
        <v>0</v>
      </c>
      <c r="G306" s="9">
        <v>0</v>
      </c>
      <c r="H306" s="20">
        <v>0</v>
      </c>
      <c r="I306" s="9">
        <v>0</v>
      </c>
      <c r="J306" s="20">
        <v>0</v>
      </c>
      <c r="K306" s="9">
        <v>0</v>
      </c>
      <c r="L306" s="20">
        <v>0</v>
      </c>
      <c r="M306" s="9">
        <v>0</v>
      </c>
      <c r="N306" s="20">
        <v>0</v>
      </c>
      <c r="O306" s="9">
        <v>0</v>
      </c>
      <c r="P306" s="20">
        <v>0</v>
      </c>
      <c r="Q306" s="9">
        <v>0</v>
      </c>
    </row>
    <row r="307" spans="4:17" x14ac:dyDescent="0.25">
      <c r="D307" s="8" t="s">
        <v>723</v>
      </c>
      <c r="E307" s="20">
        <v>0</v>
      </c>
      <c r="F307" s="20">
        <v>0</v>
      </c>
      <c r="G307" s="9">
        <v>0</v>
      </c>
      <c r="H307" s="20">
        <v>0</v>
      </c>
      <c r="I307" s="9">
        <v>0</v>
      </c>
      <c r="J307" s="20">
        <v>0</v>
      </c>
      <c r="K307" s="9">
        <v>0</v>
      </c>
      <c r="L307" s="20">
        <v>0</v>
      </c>
      <c r="M307" s="9">
        <v>0</v>
      </c>
      <c r="N307" s="20">
        <v>0</v>
      </c>
      <c r="O307" s="9">
        <v>0</v>
      </c>
      <c r="P307" s="20">
        <v>0</v>
      </c>
      <c r="Q307" s="9">
        <v>0</v>
      </c>
    </row>
    <row r="308" spans="4:17" x14ac:dyDescent="0.25">
      <c r="D308" s="8" t="s">
        <v>749</v>
      </c>
      <c r="E308" s="20">
        <v>4</v>
      </c>
      <c r="F308" s="20">
        <v>3</v>
      </c>
      <c r="G308" s="9">
        <v>0.75</v>
      </c>
      <c r="H308" s="20">
        <v>3</v>
      </c>
      <c r="I308" s="9">
        <v>1</v>
      </c>
      <c r="J308" s="20">
        <v>0</v>
      </c>
      <c r="K308" s="9">
        <v>0</v>
      </c>
      <c r="L308" s="20">
        <v>0</v>
      </c>
      <c r="M308" s="9">
        <v>0</v>
      </c>
      <c r="N308" s="20">
        <v>0</v>
      </c>
      <c r="O308" s="9">
        <v>0</v>
      </c>
      <c r="P308" s="20">
        <v>0</v>
      </c>
      <c r="Q308" s="9">
        <v>0</v>
      </c>
    </row>
    <row r="309" spans="4:17" x14ac:dyDescent="0.25">
      <c r="D309" s="7" t="s">
        <v>502</v>
      </c>
      <c r="E309" s="20">
        <v>9</v>
      </c>
      <c r="F309" s="20">
        <v>8</v>
      </c>
      <c r="G309" s="9">
        <v>0.88888888888888884</v>
      </c>
      <c r="H309" s="20">
        <v>8</v>
      </c>
      <c r="I309" s="9">
        <v>1</v>
      </c>
      <c r="J309" s="20">
        <v>0</v>
      </c>
      <c r="K309" s="9">
        <v>0</v>
      </c>
      <c r="L309" s="20">
        <v>0</v>
      </c>
      <c r="M309" s="9">
        <v>0</v>
      </c>
      <c r="N309" s="20">
        <v>0</v>
      </c>
      <c r="O309" s="9">
        <v>0</v>
      </c>
      <c r="P309" s="20">
        <v>1</v>
      </c>
      <c r="Q309" s="9">
        <v>0.125</v>
      </c>
    </row>
    <row r="310" spans="4:17" x14ac:dyDescent="0.25">
      <c r="D310" s="8" t="s">
        <v>503</v>
      </c>
      <c r="E310" s="20">
        <v>0</v>
      </c>
      <c r="F310" s="20">
        <v>0</v>
      </c>
      <c r="G310" s="9">
        <v>0</v>
      </c>
      <c r="H310" s="20">
        <v>0</v>
      </c>
      <c r="I310" s="9">
        <v>0</v>
      </c>
      <c r="J310" s="20">
        <v>0</v>
      </c>
      <c r="K310" s="9">
        <v>0</v>
      </c>
      <c r="L310" s="20">
        <v>0</v>
      </c>
      <c r="M310" s="9">
        <v>0</v>
      </c>
      <c r="N310" s="20">
        <v>0</v>
      </c>
      <c r="O310" s="9">
        <v>0</v>
      </c>
      <c r="P310" s="20">
        <v>0</v>
      </c>
      <c r="Q310" s="9">
        <v>0</v>
      </c>
    </row>
    <row r="311" spans="4:17" x14ac:dyDescent="0.25">
      <c r="D311" s="8" t="s">
        <v>721</v>
      </c>
      <c r="E311" s="20">
        <v>5</v>
      </c>
      <c r="F311" s="20">
        <v>4</v>
      </c>
      <c r="G311" s="9">
        <v>0.8</v>
      </c>
      <c r="H311" s="20">
        <v>4</v>
      </c>
      <c r="I311" s="9">
        <v>1</v>
      </c>
      <c r="J311" s="20">
        <v>0</v>
      </c>
      <c r="K311" s="9">
        <v>0</v>
      </c>
      <c r="L311" s="20">
        <v>0</v>
      </c>
      <c r="M311" s="9">
        <v>0</v>
      </c>
      <c r="N311" s="20">
        <v>0</v>
      </c>
      <c r="O311" s="9">
        <v>0</v>
      </c>
      <c r="P311" s="20">
        <v>1</v>
      </c>
      <c r="Q311" s="9">
        <v>0.25</v>
      </c>
    </row>
    <row r="312" spans="4:17" x14ac:dyDescent="0.25">
      <c r="D312" s="8" t="s">
        <v>506</v>
      </c>
      <c r="E312" s="20">
        <v>1</v>
      </c>
      <c r="F312" s="20">
        <v>1</v>
      </c>
      <c r="G312" s="9">
        <v>1</v>
      </c>
      <c r="H312" s="20">
        <v>1</v>
      </c>
      <c r="I312" s="9">
        <v>1</v>
      </c>
      <c r="J312" s="20"/>
      <c r="K312" s="9">
        <v>0</v>
      </c>
      <c r="L312" s="20"/>
      <c r="M312" s="9">
        <v>0</v>
      </c>
      <c r="N312" s="20"/>
      <c r="O312" s="9">
        <v>0</v>
      </c>
      <c r="P312" s="20"/>
      <c r="Q312" s="9">
        <v>0</v>
      </c>
    </row>
    <row r="313" spans="4:17" x14ac:dyDescent="0.25">
      <c r="D313" s="8" t="s">
        <v>738</v>
      </c>
      <c r="E313" s="20">
        <v>3</v>
      </c>
      <c r="F313" s="20">
        <v>3</v>
      </c>
      <c r="G313" s="9">
        <v>1</v>
      </c>
      <c r="H313" s="20">
        <v>3</v>
      </c>
      <c r="I313" s="9">
        <v>1</v>
      </c>
      <c r="J313" s="20">
        <v>0</v>
      </c>
      <c r="K313" s="9">
        <v>0</v>
      </c>
      <c r="L313" s="20">
        <v>0</v>
      </c>
      <c r="M313" s="9">
        <v>0</v>
      </c>
      <c r="N313" s="20">
        <v>0</v>
      </c>
      <c r="O313" s="9">
        <v>0</v>
      </c>
      <c r="P313" s="20">
        <v>0</v>
      </c>
      <c r="Q313" s="9">
        <v>0</v>
      </c>
    </row>
    <row r="314" spans="4:17" x14ac:dyDescent="0.25">
      <c r="D314" s="8" t="s">
        <v>748</v>
      </c>
      <c r="E314" s="20">
        <v>0</v>
      </c>
      <c r="F314" s="20">
        <v>0</v>
      </c>
      <c r="G314" s="9">
        <v>0</v>
      </c>
      <c r="H314" s="20">
        <v>0</v>
      </c>
      <c r="I314" s="9">
        <v>0</v>
      </c>
      <c r="J314" s="20">
        <v>0</v>
      </c>
      <c r="K314" s="9">
        <v>0</v>
      </c>
      <c r="L314" s="20">
        <v>0</v>
      </c>
      <c r="M314" s="9">
        <v>0</v>
      </c>
      <c r="N314" s="20">
        <v>0</v>
      </c>
      <c r="O314" s="9">
        <v>0</v>
      </c>
      <c r="P314" s="20">
        <v>0</v>
      </c>
      <c r="Q314" s="9">
        <v>0</v>
      </c>
    </row>
    <row r="315" spans="4:17" x14ac:dyDescent="0.25">
      <c r="D315" s="7" t="s">
        <v>504</v>
      </c>
      <c r="E315" s="20">
        <v>1</v>
      </c>
      <c r="F315" s="20">
        <v>1</v>
      </c>
      <c r="G315" s="9">
        <v>1</v>
      </c>
      <c r="H315" s="20">
        <v>1</v>
      </c>
      <c r="I315" s="9">
        <v>1</v>
      </c>
      <c r="J315" s="20">
        <v>0</v>
      </c>
      <c r="K315" s="9">
        <v>0</v>
      </c>
      <c r="L315" s="20">
        <v>0</v>
      </c>
      <c r="M315" s="9">
        <v>0</v>
      </c>
      <c r="N315" s="20">
        <v>0</v>
      </c>
      <c r="O315" s="9">
        <v>0</v>
      </c>
      <c r="P315" s="20">
        <v>0</v>
      </c>
      <c r="Q315" s="9">
        <v>0</v>
      </c>
    </row>
    <row r="316" spans="4:17" x14ac:dyDescent="0.25">
      <c r="D316" s="8" t="s">
        <v>719</v>
      </c>
      <c r="E316" s="20">
        <v>0</v>
      </c>
      <c r="F316" s="20">
        <v>0</v>
      </c>
      <c r="G316" s="9">
        <v>0</v>
      </c>
      <c r="H316" s="20">
        <v>0</v>
      </c>
      <c r="I316" s="9">
        <v>0</v>
      </c>
      <c r="J316" s="20">
        <v>0</v>
      </c>
      <c r="K316" s="9">
        <v>0</v>
      </c>
      <c r="L316" s="20">
        <v>0</v>
      </c>
      <c r="M316" s="9">
        <v>0</v>
      </c>
      <c r="N316" s="20">
        <v>0</v>
      </c>
      <c r="O316" s="9">
        <v>0</v>
      </c>
      <c r="P316" s="20">
        <v>0</v>
      </c>
      <c r="Q316" s="9">
        <v>0</v>
      </c>
    </row>
    <row r="317" spans="4:17" x14ac:dyDescent="0.25">
      <c r="D317" s="8" t="s">
        <v>724</v>
      </c>
      <c r="E317" s="20">
        <v>0</v>
      </c>
      <c r="F317" s="20">
        <v>0</v>
      </c>
      <c r="G317" s="9">
        <v>0</v>
      </c>
      <c r="H317" s="20">
        <v>0</v>
      </c>
      <c r="I317" s="9">
        <v>0</v>
      </c>
      <c r="J317" s="20">
        <v>0</v>
      </c>
      <c r="K317" s="9">
        <v>0</v>
      </c>
      <c r="L317" s="20">
        <v>0</v>
      </c>
      <c r="M317" s="9">
        <v>0</v>
      </c>
      <c r="N317" s="20">
        <v>0</v>
      </c>
      <c r="O317" s="9">
        <v>0</v>
      </c>
      <c r="P317" s="20">
        <v>0</v>
      </c>
      <c r="Q317" s="9">
        <v>0</v>
      </c>
    </row>
    <row r="318" spans="4:17" x14ac:dyDescent="0.25">
      <c r="D318" s="8" t="s">
        <v>505</v>
      </c>
      <c r="E318" s="20"/>
      <c r="F318" s="20"/>
      <c r="G318" s="9">
        <v>0</v>
      </c>
      <c r="H318" s="20"/>
      <c r="I318" s="9">
        <v>0</v>
      </c>
      <c r="J318" s="20"/>
      <c r="K318" s="9">
        <v>0</v>
      </c>
      <c r="L318" s="20"/>
      <c r="M318" s="9">
        <v>0</v>
      </c>
      <c r="N318" s="20"/>
      <c r="O318" s="9">
        <v>0</v>
      </c>
      <c r="P318" s="20"/>
      <c r="Q318" s="9">
        <v>0</v>
      </c>
    </row>
    <row r="319" spans="4:17" x14ac:dyDescent="0.25">
      <c r="D319" s="8" t="s">
        <v>732</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734</v>
      </c>
      <c r="E320" s="20">
        <v>1</v>
      </c>
      <c r="F320" s="20">
        <v>1</v>
      </c>
      <c r="G320" s="9">
        <v>1</v>
      </c>
      <c r="H320" s="20">
        <v>1</v>
      </c>
      <c r="I320" s="9">
        <v>1</v>
      </c>
      <c r="J320" s="20">
        <v>0</v>
      </c>
      <c r="K320" s="9">
        <v>0</v>
      </c>
      <c r="L320" s="20">
        <v>0</v>
      </c>
      <c r="M320" s="9">
        <v>0</v>
      </c>
      <c r="N320" s="20">
        <v>0</v>
      </c>
      <c r="O320" s="9">
        <v>0</v>
      </c>
      <c r="P320" s="20">
        <v>0</v>
      </c>
      <c r="Q320" s="9">
        <v>0</v>
      </c>
    </row>
    <row r="321" spans="4:17" x14ac:dyDescent="0.25">
      <c r="D321" s="8" t="s">
        <v>735</v>
      </c>
      <c r="E321" s="20">
        <v>0</v>
      </c>
      <c r="F321" s="20">
        <v>0</v>
      </c>
      <c r="G321" s="9">
        <v>0</v>
      </c>
      <c r="H321" s="20">
        <v>0</v>
      </c>
      <c r="I321" s="9">
        <v>0</v>
      </c>
      <c r="J321" s="20">
        <v>0</v>
      </c>
      <c r="K321" s="9">
        <v>0</v>
      </c>
      <c r="L321" s="20">
        <v>0</v>
      </c>
      <c r="M321" s="9">
        <v>0</v>
      </c>
      <c r="N321" s="20">
        <v>0</v>
      </c>
      <c r="O321" s="9">
        <v>0</v>
      </c>
      <c r="P321" s="20">
        <v>0</v>
      </c>
      <c r="Q321" s="9">
        <v>0</v>
      </c>
    </row>
    <row r="322" spans="4:17" x14ac:dyDescent="0.25">
      <c r="D322" s="8" t="s">
        <v>744</v>
      </c>
      <c r="E322" s="20">
        <v>0</v>
      </c>
      <c r="F322" s="20">
        <v>0</v>
      </c>
      <c r="G322" s="9">
        <v>0</v>
      </c>
      <c r="H322" s="20">
        <v>0</v>
      </c>
      <c r="I322" s="9">
        <v>0</v>
      </c>
      <c r="J322" s="20">
        <v>0</v>
      </c>
      <c r="K322" s="9">
        <v>0</v>
      </c>
      <c r="L322" s="20">
        <v>0</v>
      </c>
      <c r="M322" s="9">
        <v>0</v>
      </c>
      <c r="N322" s="20">
        <v>0</v>
      </c>
      <c r="O322" s="9">
        <v>0</v>
      </c>
      <c r="P322" s="20">
        <v>0</v>
      </c>
      <c r="Q322" s="9">
        <v>0</v>
      </c>
    </row>
    <row r="323" spans="4:17" x14ac:dyDescent="0.25">
      <c r="D323" s="8" t="s">
        <v>512</v>
      </c>
      <c r="E323" s="20"/>
      <c r="F323" s="20"/>
      <c r="G323" s="9">
        <v>0</v>
      </c>
      <c r="H323" s="20"/>
      <c r="I323" s="9">
        <v>0</v>
      </c>
      <c r="J323" s="20"/>
      <c r="K323" s="9">
        <v>0</v>
      </c>
      <c r="L323" s="20"/>
      <c r="M323" s="9">
        <v>0</v>
      </c>
      <c r="N323" s="20"/>
      <c r="O323" s="9">
        <v>0</v>
      </c>
      <c r="P323" s="20"/>
      <c r="Q323" s="9">
        <v>0</v>
      </c>
    </row>
    <row r="324" spans="4:17" x14ac:dyDescent="0.25">
      <c r="D324" s="7" t="s">
        <v>509</v>
      </c>
      <c r="E324" s="20">
        <v>4</v>
      </c>
      <c r="F324" s="20">
        <v>3</v>
      </c>
      <c r="G324" s="9">
        <v>0.75</v>
      </c>
      <c r="H324" s="20">
        <v>3</v>
      </c>
      <c r="I324" s="9">
        <v>1</v>
      </c>
      <c r="J324" s="20">
        <v>0</v>
      </c>
      <c r="K324" s="9">
        <v>0</v>
      </c>
      <c r="L324" s="20">
        <v>0</v>
      </c>
      <c r="M324" s="9">
        <v>0</v>
      </c>
      <c r="N324" s="20">
        <v>1</v>
      </c>
      <c r="O324" s="9">
        <v>0.33333333333333331</v>
      </c>
      <c r="P324" s="20">
        <v>0</v>
      </c>
      <c r="Q324" s="9">
        <v>0</v>
      </c>
    </row>
    <row r="325" spans="4:17" x14ac:dyDescent="0.25">
      <c r="D325" s="8" t="s">
        <v>716</v>
      </c>
      <c r="E325" s="20">
        <v>1</v>
      </c>
      <c r="F325" s="20">
        <v>0</v>
      </c>
      <c r="G325" s="9">
        <v>0</v>
      </c>
      <c r="H325" s="20">
        <v>0</v>
      </c>
      <c r="I325" s="9">
        <v>0</v>
      </c>
      <c r="J325" s="20">
        <v>0</v>
      </c>
      <c r="K325" s="9">
        <v>0</v>
      </c>
      <c r="L325" s="20">
        <v>0</v>
      </c>
      <c r="M325" s="9">
        <v>0</v>
      </c>
      <c r="N325" s="20">
        <v>1</v>
      </c>
      <c r="O325" s="9">
        <v>0</v>
      </c>
      <c r="P325" s="20">
        <v>0</v>
      </c>
      <c r="Q325" s="9">
        <v>0</v>
      </c>
    </row>
    <row r="326" spans="4:17" x14ac:dyDescent="0.25">
      <c r="D326" s="8" t="s">
        <v>725</v>
      </c>
      <c r="E326" s="20">
        <v>0</v>
      </c>
      <c r="F326" s="20">
        <v>0</v>
      </c>
      <c r="G326" s="9">
        <v>0</v>
      </c>
      <c r="H326" s="20">
        <v>0</v>
      </c>
      <c r="I326" s="9">
        <v>0</v>
      </c>
      <c r="J326" s="20">
        <v>0</v>
      </c>
      <c r="K326" s="9">
        <v>0</v>
      </c>
      <c r="L326" s="20">
        <v>0</v>
      </c>
      <c r="M326" s="9">
        <v>0</v>
      </c>
      <c r="N326" s="20">
        <v>0</v>
      </c>
      <c r="O326" s="9">
        <v>0</v>
      </c>
      <c r="P326" s="20">
        <v>0</v>
      </c>
      <c r="Q326" s="9">
        <v>0</v>
      </c>
    </row>
    <row r="327" spans="4:17" x14ac:dyDescent="0.25">
      <c r="D327" s="8" t="s">
        <v>729</v>
      </c>
      <c r="E327" s="20">
        <v>0</v>
      </c>
      <c r="F327" s="20">
        <v>0</v>
      </c>
      <c r="G327" s="9">
        <v>0</v>
      </c>
      <c r="H327" s="20">
        <v>0</v>
      </c>
      <c r="I327" s="9">
        <v>0</v>
      </c>
      <c r="J327" s="20">
        <v>0</v>
      </c>
      <c r="K327" s="9">
        <v>0</v>
      </c>
      <c r="L327" s="20">
        <v>0</v>
      </c>
      <c r="M327" s="9">
        <v>0</v>
      </c>
      <c r="N327" s="20">
        <v>0</v>
      </c>
      <c r="O327" s="9">
        <v>0</v>
      </c>
      <c r="P327" s="20">
        <v>0</v>
      </c>
      <c r="Q327" s="9">
        <v>0</v>
      </c>
    </row>
    <row r="328" spans="4:17" x14ac:dyDescent="0.25">
      <c r="D328" s="8" t="s">
        <v>736</v>
      </c>
      <c r="E328" s="20">
        <v>0</v>
      </c>
      <c r="F328" s="20">
        <v>0</v>
      </c>
      <c r="G328" s="9">
        <v>0</v>
      </c>
      <c r="H328" s="20">
        <v>0</v>
      </c>
      <c r="I328" s="9">
        <v>0</v>
      </c>
      <c r="J328" s="20">
        <v>0</v>
      </c>
      <c r="K328" s="9">
        <v>0</v>
      </c>
      <c r="L328" s="20">
        <v>0</v>
      </c>
      <c r="M328" s="9">
        <v>0</v>
      </c>
      <c r="N328" s="20">
        <v>0</v>
      </c>
      <c r="O328" s="9">
        <v>0</v>
      </c>
      <c r="P328" s="20">
        <v>0</v>
      </c>
      <c r="Q328" s="9">
        <v>0</v>
      </c>
    </row>
    <row r="329" spans="4:17" x14ac:dyDescent="0.25">
      <c r="D329" s="8" t="s">
        <v>743</v>
      </c>
      <c r="E329" s="20">
        <v>3</v>
      </c>
      <c r="F329" s="20">
        <v>3</v>
      </c>
      <c r="G329" s="9">
        <v>1</v>
      </c>
      <c r="H329" s="20">
        <v>3</v>
      </c>
      <c r="I329" s="9">
        <v>1</v>
      </c>
      <c r="J329" s="20">
        <v>0</v>
      </c>
      <c r="K329" s="9">
        <v>0</v>
      </c>
      <c r="L329" s="20">
        <v>0</v>
      </c>
      <c r="M329" s="9">
        <v>0</v>
      </c>
      <c r="N329" s="20">
        <v>0</v>
      </c>
      <c r="O329" s="9">
        <v>0</v>
      </c>
      <c r="P329" s="20">
        <v>0</v>
      </c>
      <c r="Q329" s="9">
        <v>0</v>
      </c>
    </row>
    <row r="330" spans="4:17" x14ac:dyDescent="0.25">
      <c r="D330" s="8" t="s">
        <v>510</v>
      </c>
      <c r="E330" s="20"/>
      <c r="F330" s="20"/>
      <c r="G330" s="9">
        <v>0</v>
      </c>
      <c r="H330" s="20"/>
      <c r="I330" s="9">
        <v>0</v>
      </c>
      <c r="J330" s="20"/>
      <c r="K330" s="9">
        <v>0</v>
      </c>
      <c r="L330" s="20"/>
      <c r="M330" s="9">
        <v>0</v>
      </c>
      <c r="N330" s="20"/>
      <c r="O330" s="9">
        <v>0</v>
      </c>
      <c r="P330" s="20"/>
      <c r="Q330" s="9">
        <v>0</v>
      </c>
    </row>
    <row r="331" spans="4:17" x14ac:dyDescent="0.25">
      <c r="D331" s="8" t="s">
        <v>747</v>
      </c>
      <c r="E331" s="20">
        <v>0</v>
      </c>
      <c r="F331" s="20">
        <v>0</v>
      </c>
      <c r="G331" s="9">
        <v>0</v>
      </c>
      <c r="H331" s="20">
        <v>0</v>
      </c>
      <c r="I331" s="9">
        <v>0</v>
      </c>
      <c r="J331" s="20">
        <v>0</v>
      </c>
      <c r="K331" s="9">
        <v>0</v>
      </c>
      <c r="L331" s="20">
        <v>0</v>
      </c>
      <c r="M331" s="9">
        <v>0</v>
      </c>
      <c r="N331" s="20">
        <v>0</v>
      </c>
      <c r="O331" s="9">
        <v>0</v>
      </c>
      <c r="P331" s="20">
        <v>0</v>
      </c>
      <c r="Q331" s="9">
        <v>0</v>
      </c>
    </row>
    <row r="332" spans="4:17" x14ac:dyDescent="0.25">
      <c r="D332" s="7" t="s">
        <v>507</v>
      </c>
      <c r="E332" s="20">
        <v>9</v>
      </c>
      <c r="F332" s="20">
        <v>7</v>
      </c>
      <c r="G332" s="9">
        <v>0.77777777777777779</v>
      </c>
      <c r="H332" s="20">
        <v>5</v>
      </c>
      <c r="I332" s="9">
        <v>0.7142857142857143</v>
      </c>
      <c r="J332" s="20">
        <v>0</v>
      </c>
      <c r="K332" s="9">
        <v>0</v>
      </c>
      <c r="L332" s="20">
        <v>0</v>
      </c>
      <c r="M332" s="9">
        <v>0</v>
      </c>
      <c r="N332" s="20">
        <v>2</v>
      </c>
      <c r="O332" s="9">
        <v>0.2857142857142857</v>
      </c>
      <c r="P332" s="20">
        <v>0</v>
      </c>
      <c r="Q332" s="9">
        <v>0</v>
      </c>
    </row>
    <row r="333" spans="4:17" x14ac:dyDescent="0.25">
      <c r="D333" s="8" t="s">
        <v>508</v>
      </c>
      <c r="E333" s="20"/>
      <c r="F333" s="20"/>
      <c r="G333" s="9">
        <v>0</v>
      </c>
      <c r="H333" s="20"/>
      <c r="I333" s="9">
        <v>0</v>
      </c>
      <c r="J333" s="20"/>
      <c r="K333" s="9">
        <v>0</v>
      </c>
      <c r="L333" s="20"/>
      <c r="M333" s="9">
        <v>0</v>
      </c>
      <c r="N333" s="20"/>
      <c r="O333" s="9">
        <v>0</v>
      </c>
      <c r="P333" s="20"/>
      <c r="Q333" s="9">
        <v>0</v>
      </c>
    </row>
    <row r="334" spans="4:17" x14ac:dyDescent="0.25">
      <c r="D334" s="8" t="s">
        <v>741</v>
      </c>
      <c r="E334" s="20">
        <v>0</v>
      </c>
      <c r="F334" s="20">
        <v>0</v>
      </c>
      <c r="G334" s="9">
        <v>0</v>
      </c>
      <c r="H334" s="20">
        <v>0</v>
      </c>
      <c r="I334" s="9">
        <v>0</v>
      </c>
      <c r="J334" s="20">
        <v>0</v>
      </c>
      <c r="K334" s="9">
        <v>0</v>
      </c>
      <c r="L334" s="20">
        <v>0</v>
      </c>
      <c r="M334" s="9">
        <v>0</v>
      </c>
      <c r="N334" s="20">
        <v>0</v>
      </c>
      <c r="O334" s="9">
        <v>0</v>
      </c>
      <c r="P334" s="20">
        <v>0</v>
      </c>
      <c r="Q334" s="9">
        <v>0</v>
      </c>
    </row>
    <row r="335" spans="4:17" x14ac:dyDescent="0.25">
      <c r="D335" s="8" t="s">
        <v>511</v>
      </c>
      <c r="E335" s="20">
        <v>9</v>
      </c>
      <c r="F335" s="20">
        <v>7</v>
      </c>
      <c r="G335" s="9">
        <v>0.77777777777777779</v>
      </c>
      <c r="H335" s="20">
        <v>5</v>
      </c>
      <c r="I335" s="9">
        <v>0.7142857142857143</v>
      </c>
      <c r="J335" s="20">
        <v>0</v>
      </c>
      <c r="K335" s="9">
        <v>0</v>
      </c>
      <c r="L335" s="20">
        <v>0</v>
      </c>
      <c r="M335" s="9">
        <v>0</v>
      </c>
      <c r="N335" s="20">
        <v>2</v>
      </c>
      <c r="O335" s="9">
        <v>0.2857142857142857</v>
      </c>
      <c r="P335" s="20">
        <v>0</v>
      </c>
      <c r="Q335" s="9">
        <v>0</v>
      </c>
    </row>
    <row r="336" spans="4:17" x14ac:dyDescent="0.25">
      <c r="D336" s="7" t="s">
        <v>726</v>
      </c>
      <c r="E336" s="20">
        <v>4</v>
      </c>
      <c r="F336" s="20">
        <v>2</v>
      </c>
      <c r="G336" s="9">
        <v>0.5</v>
      </c>
      <c r="H336" s="20">
        <v>2</v>
      </c>
      <c r="I336" s="9">
        <v>1</v>
      </c>
      <c r="J336" s="20">
        <v>0</v>
      </c>
      <c r="K336" s="9">
        <v>0</v>
      </c>
      <c r="L336" s="20">
        <v>1</v>
      </c>
      <c r="M336" s="9">
        <v>0.5</v>
      </c>
      <c r="N336" s="20">
        <v>1</v>
      </c>
      <c r="O336" s="9">
        <v>0.5</v>
      </c>
      <c r="P336" s="20">
        <v>0</v>
      </c>
      <c r="Q336" s="9">
        <v>0</v>
      </c>
    </row>
    <row r="337" spans="4:17" x14ac:dyDescent="0.25">
      <c r="D337" s="8" t="s">
        <v>727</v>
      </c>
      <c r="E337" s="20">
        <v>0</v>
      </c>
      <c r="F337" s="20">
        <v>0</v>
      </c>
      <c r="G337" s="9">
        <v>0</v>
      </c>
      <c r="H337" s="20">
        <v>0</v>
      </c>
      <c r="I337" s="9">
        <v>0</v>
      </c>
      <c r="J337" s="20">
        <v>0</v>
      </c>
      <c r="K337" s="9">
        <v>0</v>
      </c>
      <c r="L337" s="20">
        <v>0</v>
      </c>
      <c r="M337" s="9">
        <v>0</v>
      </c>
      <c r="N337" s="20">
        <v>0</v>
      </c>
      <c r="O337" s="9">
        <v>0</v>
      </c>
      <c r="P337" s="20">
        <v>0</v>
      </c>
      <c r="Q337" s="9">
        <v>0</v>
      </c>
    </row>
    <row r="338" spans="4:17" x14ac:dyDescent="0.25">
      <c r="D338" s="8" t="s">
        <v>730</v>
      </c>
      <c r="E338" s="20">
        <v>0</v>
      </c>
      <c r="F338" s="20">
        <v>0</v>
      </c>
      <c r="G338" s="9">
        <v>0</v>
      </c>
      <c r="H338" s="20">
        <v>0</v>
      </c>
      <c r="I338" s="9">
        <v>0</v>
      </c>
      <c r="J338" s="20">
        <v>0</v>
      </c>
      <c r="K338" s="9">
        <v>0</v>
      </c>
      <c r="L338" s="20">
        <v>0</v>
      </c>
      <c r="M338" s="9">
        <v>0</v>
      </c>
      <c r="N338" s="20">
        <v>0</v>
      </c>
      <c r="O338" s="9">
        <v>0</v>
      </c>
      <c r="P338" s="20">
        <v>0</v>
      </c>
      <c r="Q338" s="9">
        <v>0</v>
      </c>
    </row>
    <row r="339" spans="4:17" x14ac:dyDescent="0.25">
      <c r="D339" s="8" t="s">
        <v>733</v>
      </c>
      <c r="E339" s="20">
        <v>0</v>
      </c>
      <c r="F339" s="20">
        <v>0</v>
      </c>
      <c r="G339" s="9">
        <v>0</v>
      </c>
      <c r="H339" s="20">
        <v>0</v>
      </c>
      <c r="I339" s="9">
        <v>0</v>
      </c>
      <c r="J339" s="20">
        <v>0</v>
      </c>
      <c r="K339" s="9">
        <v>0</v>
      </c>
      <c r="L339" s="20">
        <v>0</v>
      </c>
      <c r="M339" s="9">
        <v>0</v>
      </c>
      <c r="N339" s="20">
        <v>0</v>
      </c>
      <c r="O339" s="9">
        <v>0</v>
      </c>
      <c r="P339" s="20">
        <v>0</v>
      </c>
      <c r="Q339" s="9">
        <v>0</v>
      </c>
    </row>
    <row r="340" spans="4:17" x14ac:dyDescent="0.25">
      <c r="D340" s="8" t="s">
        <v>737</v>
      </c>
      <c r="E340" s="20">
        <v>0</v>
      </c>
      <c r="F340" s="20">
        <v>0</v>
      </c>
      <c r="G340" s="9">
        <v>0</v>
      </c>
      <c r="H340" s="20">
        <v>0</v>
      </c>
      <c r="I340" s="9">
        <v>0</v>
      </c>
      <c r="J340" s="20">
        <v>0</v>
      </c>
      <c r="K340" s="9">
        <v>0</v>
      </c>
      <c r="L340" s="20">
        <v>0</v>
      </c>
      <c r="M340" s="9">
        <v>0</v>
      </c>
      <c r="N340" s="20">
        <v>0</v>
      </c>
      <c r="O340" s="9">
        <v>0</v>
      </c>
      <c r="P340" s="20">
        <v>0</v>
      </c>
      <c r="Q340" s="9">
        <v>0</v>
      </c>
    </row>
    <row r="341" spans="4:17" x14ac:dyDescent="0.25">
      <c r="D341" s="8" t="s">
        <v>745</v>
      </c>
      <c r="E341" s="20">
        <v>4</v>
      </c>
      <c r="F341" s="20">
        <v>2</v>
      </c>
      <c r="G341" s="9">
        <v>0.5</v>
      </c>
      <c r="H341" s="20">
        <v>2</v>
      </c>
      <c r="I341" s="9">
        <v>1</v>
      </c>
      <c r="J341" s="20">
        <v>0</v>
      </c>
      <c r="K341" s="9">
        <v>0</v>
      </c>
      <c r="L341" s="20">
        <v>1</v>
      </c>
      <c r="M341" s="9">
        <v>0.5</v>
      </c>
      <c r="N341" s="20">
        <v>1</v>
      </c>
      <c r="O341" s="9">
        <v>0.5</v>
      </c>
      <c r="P341" s="20">
        <v>0</v>
      </c>
      <c r="Q341" s="9">
        <v>0</v>
      </c>
    </row>
    <row r="342" spans="4:17" x14ac:dyDescent="0.25">
      <c r="D342" s="8" t="s">
        <v>746</v>
      </c>
      <c r="E342" s="20">
        <v>0</v>
      </c>
      <c r="F342" s="20">
        <v>0</v>
      </c>
      <c r="G342" s="9">
        <v>0</v>
      </c>
      <c r="H342" s="20">
        <v>0</v>
      </c>
      <c r="I342" s="9">
        <v>0</v>
      </c>
      <c r="J342" s="20">
        <v>0</v>
      </c>
      <c r="K342" s="9">
        <v>0</v>
      </c>
      <c r="L342" s="20">
        <v>0</v>
      </c>
      <c r="M342" s="9">
        <v>0</v>
      </c>
      <c r="N342" s="20">
        <v>0</v>
      </c>
      <c r="O342" s="9">
        <v>0</v>
      </c>
      <c r="P342" s="20">
        <v>0</v>
      </c>
      <c r="Q342" s="9">
        <v>0</v>
      </c>
    </row>
    <row r="343" spans="4:17" x14ac:dyDescent="0.25">
      <c r="D343" s="7" t="s">
        <v>728</v>
      </c>
      <c r="E343" s="20">
        <v>1</v>
      </c>
      <c r="F343" s="20">
        <v>1</v>
      </c>
      <c r="G343" s="9">
        <v>1</v>
      </c>
      <c r="H343" s="20">
        <v>1</v>
      </c>
      <c r="I343" s="9">
        <v>1</v>
      </c>
      <c r="J343" s="20">
        <v>0</v>
      </c>
      <c r="K343" s="9">
        <v>0</v>
      </c>
      <c r="L343" s="20">
        <v>0</v>
      </c>
      <c r="M343" s="9">
        <v>0</v>
      </c>
      <c r="N343" s="20">
        <v>0</v>
      </c>
      <c r="O343" s="9">
        <v>0</v>
      </c>
      <c r="P343" s="20">
        <v>0</v>
      </c>
      <c r="Q343" s="9">
        <v>0</v>
      </c>
    </row>
    <row r="344" spans="4:17" x14ac:dyDescent="0.25">
      <c r="D344" s="8" t="s">
        <v>487</v>
      </c>
      <c r="E344" s="20">
        <v>0</v>
      </c>
      <c r="F344" s="20">
        <v>0</v>
      </c>
      <c r="G344" s="9">
        <v>0</v>
      </c>
      <c r="H344" s="20">
        <v>0</v>
      </c>
      <c r="I344" s="9">
        <v>0</v>
      </c>
      <c r="J344" s="20">
        <v>0</v>
      </c>
      <c r="K344" s="9">
        <v>0</v>
      </c>
      <c r="L344" s="20">
        <v>0</v>
      </c>
      <c r="M344" s="9">
        <v>0</v>
      </c>
      <c r="N344" s="20">
        <v>0</v>
      </c>
      <c r="O344" s="9">
        <v>0</v>
      </c>
      <c r="P344" s="20">
        <v>0</v>
      </c>
      <c r="Q344" s="9">
        <v>0</v>
      </c>
    </row>
    <row r="345" spans="4:17" x14ac:dyDescent="0.25">
      <c r="D345" s="8" t="s">
        <v>731</v>
      </c>
      <c r="E345" s="20">
        <v>1</v>
      </c>
      <c r="F345" s="20">
        <v>1</v>
      </c>
      <c r="G345" s="9">
        <v>1</v>
      </c>
      <c r="H345" s="20">
        <v>1</v>
      </c>
      <c r="I345" s="9">
        <v>1</v>
      </c>
      <c r="J345" s="20">
        <v>0</v>
      </c>
      <c r="K345" s="9">
        <v>0</v>
      </c>
      <c r="L345" s="20">
        <v>0</v>
      </c>
      <c r="M345" s="9">
        <v>0</v>
      </c>
      <c r="N345" s="20">
        <v>0</v>
      </c>
      <c r="O345" s="9">
        <v>0</v>
      </c>
      <c r="P345" s="20">
        <v>0</v>
      </c>
      <c r="Q345" s="9">
        <v>0</v>
      </c>
    </row>
    <row r="346" spans="4:17" x14ac:dyDescent="0.25">
      <c r="D346" s="8" t="s">
        <v>739</v>
      </c>
      <c r="E346" s="20">
        <v>0</v>
      </c>
      <c r="F346" s="20">
        <v>0</v>
      </c>
      <c r="G346" s="9">
        <v>0</v>
      </c>
      <c r="H346" s="20">
        <v>0</v>
      </c>
      <c r="I346" s="9">
        <v>0</v>
      </c>
      <c r="J346" s="20">
        <v>0</v>
      </c>
      <c r="K346" s="9">
        <v>0</v>
      </c>
      <c r="L346" s="20">
        <v>0</v>
      </c>
      <c r="M346" s="9">
        <v>0</v>
      </c>
      <c r="N346" s="20">
        <v>0</v>
      </c>
      <c r="O346" s="9">
        <v>0</v>
      </c>
      <c r="P346" s="20">
        <v>0</v>
      </c>
      <c r="Q346" s="9">
        <v>0</v>
      </c>
    </row>
    <row r="347" spans="4:17" x14ac:dyDescent="0.25">
      <c r="D347" s="8" t="s">
        <v>740</v>
      </c>
      <c r="E347" s="20">
        <v>0</v>
      </c>
      <c r="F347" s="20">
        <v>0</v>
      </c>
      <c r="G347" s="9">
        <v>0</v>
      </c>
      <c r="H347" s="20">
        <v>0</v>
      </c>
      <c r="I347" s="9">
        <v>0</v>
      </c>
      <c r="J347" s="20">
        <v>0</v>
      </c>
      <c r="K347" s="9">
        <v>0</v>
      </c>
      <c r="L347" s="20">
        <v>0</v>
      </c>
      <c r="M347" s="9">
        <v>0</v>
      </c>
      <c r="N347" s="20">
        <v>0</v>
      </c>
      <c r="O347" s="9">
        <v>0</v>
      </c>
      <c r="P347" s="20">
        <v>0</v>
      </c>
      <c r="Q347" s="9">
        <v>0</v>
      </c>
    </row>
    <row r="348" spans="4:17" x14ac:dyDescent="0.25">
      <c r="D348" s="8" t="s">
        <v>742</v>
      </c>
      <c r="E348" s="20">
        <v>0</v>
      </c>
      <c r="F348" s="20">
        <v>0</v>
      </c>
      <c r="G348" s="9">
        <v>0</v>
      </c>
      <c r="H348" s="20">
        <v>0</v>
      </c>
      <c r="I348" s="9">
        <v>0</v>
      </c>
      <c r="J348" s="20">
        <v>0</v>
      </c>
      <c r="K348" s="9">
        <v>0</v>
      </c>
      <c r="L348" s="20">
        <v>0</v>
      </c>
      <c r="M348" s="9">
        <v>0</v>
      </c>
      <c r="N348" s="20">
        <v>0</v>
      </c>
      <c r="O348" s="9">
        <v>0</v>
      </c>
      <c r="P348" s="20">
        <v>0</v>
      </c>
      <c r="Q348" s="9">
        <v>0</v>
      </c>
    </row>
    <row r="349" spans="4:17" x14ac:dyDescent="0.25">
      <c r="D349" s="6" t="s">
        <v>208</v>
      </c>
      <c r="E349" s="20">
        <v>222</v>
      </c>
      <c r="F349" s="20">
        <v>197</v>
      </c>
      <c r="G349" s="9">
        <v>0.88738738738738743</v>
      </c>
      <c r="H349" s="20">
        <v>179</v>
      </c>
      <c r="I349" s="9">
        <v>0.90862944162436543</v>
      </c>
      <c r="J349" s="20">
        <v>0</v>
      </c>
      <c r="K349" s="9">
        <v>0</v>
      </c>
      <c r="L349" s="20">
        <v>12</v>
      </c>
      <c r="M349" s="9">
        <v>6.0913705583756347E-2</v>
      </c>
      <c r="N349" s="20">
        <v>6</v>
      </c>
      <c r="O349" s="9">
        <v>3.0456852791878174E-2</v>
      </c>
      <c r="P349" s="20">
        <v>3</v>
      </c>
      <c r="Q349" s="9">
        <v>1.5228426395939087E-2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44613</v>
      </c>
    </row>
    <row r="3" spans="2:4" ht="32.25" customHeight="1" x14ac:dyDescent="0.25"/>
    <row r="21" spans="4:17" ht="45" x14ac:dyDescent="0.25">
      <c r="D21" s="10"/>
      <c r="E21" s="11" t="s">
        <v>252</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02 Older adults residing in a care home (exc immunosuppressed)",$D$23)</f>
        <v>4282</v>
      </c>
      <c r="F22" s="15">
        <f>GETPIVOTDATA("Sum of 02f Second Vaccination",$D$23)</f>
        <v>3924</v>
      </c>
      <c r="G22" s="16">
        <f>GETPIVOTDATA("Sum of 02f%",$D$23)</f>
        <v>0.91639420831387197</v>
      </c>
      <c r="H22" s="15">
        <f>GETPIVOTDATA("Sum of 02a Vaccinated (Booster)",$D$23)</f>
        <v>3467</v>
      </c>
      <c r="I22" s="16">
        <f>GETPIVOTDATA("Sum of 02a%",$D$23)</f>
        <v>0.88353720693170235</v>
      </c>
      <c r="J22" s="15">
        <f>GETPIVOTDATA("Sum of 02b Contraindicated (inc allergies, exclu vaccinated)",$D$23)</f>
        <v>0</v>
      </c>
      <c r="K22" s="16">
        <f>GETPIVOTDATA("Sum of 02b%",$D$23)</f>
        <v>0</v>
      </c>
      <c r="L22" s="15">
        <f>GETPIVOTDATA("Sum of 02c Declined (excl vaccinated or contraindicated)",$D$23)</f>
        <v>129</v>
      </c>
      <c r="M22" s="16">
        <f>GETPIVOTDATA("Sum of 02c%",$D$23)</f>
        <v>3.2874617737003058E-2</v>
      </c>
      <c r="N22" s="15">
        <f>GETPIVOTDATA("Sum of 02d Invited no outcome (excl vac, contr, decl)",$D$23)</f>
        <v>35</v>
      </c>
      <c r="O22" s="16">
        <f>GETPIVOTDATA("Sum of 02d%",$D$23)</f>
        <v>8.9194699286442407E-3</v>
      </c>
      <c r="P22" s="15">
        <f>GETPIVOTDATA("Sum of 02e No contact coded [CALL]",$D$23)</f>
        <v>46</v>
      </c>
      <c r="Q22" s="16">
        <f>GETPIVOTDATA("Sum of 02e%",$D$23)</f>
        <v>1.1722731906218144E-2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434</v>
      </c>
      <c r="E24" s="20">
        <v>612</v>
      </c>
      <c r="F24" s="20">
        <v>554</v>
      </c>
      <c r="G24" s="9">
        <v>0.90522875816993464</v>
      </c>
      <c r="H24" s="20">
        <v>464</v>
      </c>
      <c r="I24" s="9">
        <v>0.83754512635379064</v>
      </c>
      <c r="J24" s="20">
        <v>0</v>
      </c>
      <c r="K24" s="9">
        <v>0</v>
      </c>
      <c r="L24" s="20">
        <v>21</v>
      </c>
      <c r="M24" s="9">
        <v>3.7906137184115521E-2</v>
      </c>
      <c r="N24" s="20">
        <v>4</v>
      </c>
      <c r="O24" s="9">
        <v>7.2202166064981952E-3</v>
      </c>
      <c r="P24" s="20">
        <v>10</v>
      </c>
      <c r="Q24" s="9">
        <v>1.8050541516245487E-2</v>
      </c>
    </row>
    <row r="25" spans="4:17" x14ac:dyDescent="0.25">
      <c r="D25" s="7" t="s">
        <v>447</v>
      </c>
      <c r="E25" s="20">
        <v>126</v>
      </c>
      <c r="F25" s="20">
        <v>113</v>
      </c>
      <c r="G25" s="9">
        <v>0.89682539682539686</v>
      </c>
      <c r="H25" s="20">
        <v>90</v>
      </c>
      <c r="I25" s="9">
        <v>0.79646017699115046</v>
      </c>
      <c r="J25" s="20">
        <v>0</v>
      </c>
      <c r="K25" s="9">
        <v>0</v>
      </c>
      <c r="L25" s="20">
        <v>4</v>
      </c>
      <c r="M25" s="9">
        <v>3.5398230088495575E-2</v>
      </c>
      <c r="N25" s="20">
        <v>1</v>
      </c>
      <c r="O25" s="9">
        <v>8.8495575221238937E-3</v>
      </c>
      <c r="P25" s="20">
        <v>4</v>
      </c>
      <c r="Q25" s="9">
        <v>3.5398230088495575E-2</v>
      </c>
    </row>
    <row r="26" spans="4:17" x14ac:dyDescent="0.25">
      <c r="D26" s="8" t="s">
        <v>515</v>
      </c>
      <c r="E26" s="20">
        <v>0</v>
      </c>
      <c r="F26" s="20">
        <v>0</v>
      </c>
      <c r="G26" s="9">
        <v>0</v>
      </c>
      <c r="H26" s="20">
        <v>0</v>
      </c>
      <c r="I26" s="9">
        <v>0</v>
      </c>
      <c r="J26" s="20">
        <v>0</v>
      </c>
      <c r="K26" s="9">
        <v>0</v>
      </c>
      <c r="L26" s="20">
        <v>0</v>
      </c>
      <c r="M26" s="9">
        <v>0</v>
      </c>
      <c r="N26" s="20">
        <v>0</v>
      </c>
      <c r="O26" s="9">
        <v>0</v>
      </c>
      <c r="P26" s="20">
        <v>0</v>
      </c>
      <c r="Q26" s="9">
        <v>0</v>
      </c>
    </row>
    <row r="27" spans="4:17" x14ac:dyDescent="0.25">
      <c r="D27" s="8" t="s">
        <v>529</v>
      </c>
      <c r="E27" s="20">
        <v>19</v>
      </c>
      <c r="F27" s="20">
        <v>17</v>
      </c>
      <c r="G27" s="9">
        <v>0.89473684210526316</v>
      </c>
      <c r="H27" s="20">
        <v>9</v>
      </c>
      <c r="I27" s="9">
        <v>0.52941176470588236</v>
      </c>
      <c r="J27" s="20">
        <v>0</v>
      </c>
      <c r="K27" s="9">
        <v>0</v>
      </c>
      <c r="L27" s="20">
        <v>0</v>
      </c>
      <c r="M27" s="9">
        <v>0</v>
      </c>
      <c r="N27" s="20">
        <v>0</v>
      </c>
      <c r="O27" s="9">
        <v>0</v>
      </c>
      <c r="P27" s="20">
        <v>0</v>
      </c>
      <c r="Q27" s="9">
        <v>0</v>
      </c>
    </row>
    <row r="28" spans="4:17" x14ac:dyDescent="0.25">
      <c r="D28" s="8" t="s">
        <v>448</v>
      </c>
      <c r="E28" s="20">
        <v>107</v>
      </c>
      <c r="F28" s="20">
        <v>96</v>
      </c>
      <c r="G28" s="9">
        <v>0.89719626168224298</v>
      </c>
      <c r="H28" s="20">
        <v>81</v>
      </c>
      <c r="I28" s="9">
        <v>0.84375</v>
      </c>
      <c r="J28" s="20">
        <v>0</v>
      </c>
      <c r="K28" s="9">
        <v>0</v>
      </c>
      <c r="L28" s="20">
        <v>4</v>
      </c>
      <c r="M28" s="9">
        <v>4.1666666666666664E-2</v>
      </c>
      <c r="N28" s="20">
        <v>1</v>
      </c>
      <c r="O28" s="9">
        <v>1.0416666666666666E-2</v>
      </c>
      <c r="P28" s="20">
        <v>4</v>
      </c>
      <c r="Q28" s="9">
        <v>4.1666666666666664E-2</v>
      </c>
    </row>
    <row r="29" spans="4:17" x14ac:dyDescent="0.25">
      <c r="D29" s="7" t="s">
        <v>444</v>
      </c>
      <c r="E29" s="20">
        <v>177</v>
      </c>
      <c r="F29" s="20">
        <v>153</v>
      </c>
      <c r="G29" s="9">
        <v>0.86440677966101698</v>
      </c>
      <c r="H29" s="20">
        <v>103</v>
      </c>
      <c r="I29" s="9">
        <v>0.67320261437908502</v>
      </c>
      <c r="J29" s="20">
        <v>0</v>
      </c>
      <c r="K29" s="9">
        <v>0</v>
      </c>
      <c r="L29" s="20">
        <v>6</v>
      </c>
      <c r="M29" s="9">
        <v>3.9215686274509803E-2</v>
      </c>
      <c r="N29" s="20">
        <v>2</v>
      </c>
      <c r="O29" s="9">
        <v>1.3071895424836602E-2</v>
      </c>
      <c r="P29" s="20">
        <v>5</v>
      </c>
      <c r="Q29" s="9">
        <v>3.2679738562091505E-2</v>
      </c>
    </row>
    <row r="30" spans="4:17" x14ac:dyDescent="0.25">
      <c r="D30" s="8" t="s">
        <v>516</v>
      </c>
      <c r="E30" s="20">
        <v>37</v>
      </c>
      <c r="F30" s="20">
        <v>29</v>
      </c>
      <c r="G30" s="9">
        <v>0.78378378378378377</v>
      </c>
      <c r="H30" s="20">
        <v>21</v>
      </c>
      <c r="I30" s="9">
        <v>0.72413793103448276</v>
      </c>
      <c r="J30" s="20">
        <v>0</v>
      </c>
      <c r="K30" s="9">
        <v>0</v>
      </c>
      <c r="L30" s="20">
        <v>2</v>
      </c>
      <c r="M30" s="9">
        <v>6.8965517241379309E-2</v>
      </c>
      <c r="N30" s="20">
        <v>0</v>
      </c>
      <c r="O30" s="9">
        <v>0</v>
      </c>
      <c r="P30" s="20">
        <v>3</v>
      </c>
      <c r="Q30" s="9">
        <v>0.10344827586206896</v>
      </c>
    </row>
    <row r="31" spans="4:17" x14ac:dyDescent="0.25">
      <c r="D31" s="8" t="s">
        <v>517</v>
      </c>
      <c r="E31" s="20">
        <v>28</v>
      </c>
      <c r="F31" s="20">
        <v>22</v>
      </c>
      <c r="G31" s="9">
        <v>0.7857142857142857</v>
      </c>
      <c r="H31" s="20">
        <v>19</v>
      </c>
      <c r="I31" s="9">
        <v>0.86363636363636365</v>
      </c>
      <c r="J31" s="20">
        <v>0</v>
      </c>
      <c r="K31" s="9">
        <v>0</v>
      </c>
      <c r="L31" s="20">
        <v>1</v>
      </c>
      <c r="M31" s="9">
        <v>4.5454545454545456E-2</v>
      </c>
      <c r="N31" s="20">
        <v>1</v>
      </c>
      <c r="O31" s="9">
        <v>4.5454545454545456E-2</v>
      </c>
      <c r="P31" s="20">
        <v>1</v>
      </c>
      <c r="Q31" s="9">
        <v>4.5454545454545456E-2</v>
      </c>
    </row>
    <row r="32" spans="4:17" x14ac:dyDescent="0.25">
      <c r="D32" s="8" t="s">
        <v>524</v>
      </c>
      <c r="E32" s="20">
        <v>3</v>
      </c>
      <c r="F32" s="20">
        <v>2</v>
      </c>
      <c r="G32" s="9">
        <v>0.66666666666666663</v>
      </c>
      <c r="H32" s="20">
        <v>1</v>
      </c>
      <c r="I32" s="9">
        <v>0.5</v>
      </c>
      <c r="J32" s="20">
        <v>0</v>
      </c>
      <c r="K32" s="9">
        <v>0</v>
      </c>
      <c r="L32" s="20">
        <v>1</v>
      </c>
      <c r="M32" s="9">
        <v>0.5</v>
      </c>
      <c r="N32" s="20">
        <v>0</v>
      </c>
      <c r="O32" s="9">
        <v>0</v>
      </c>
      <c r="P32" s="20">
        <v>0</v>
      </c>
      <c r="Q32" s="9">
        <v>0</v>
      </c>
    </row>
    <row r="33" spans="4:17" x14ac:dyDescent="0.25">
      <c r="D33" s="8" t="s">
        <v>445</v>
      </c>
      <c r="E33" s="20">
        <v>109</v>
      </c>
      <c r="F33" s="20">
        <v>100</v>
      </c>
      <c r="G33" s="9">
        <v>0.91743119266055051</v>
      </c>
      <c r="H33" s="20">
        <v>62</v>
      </c>
      <c r="I33" s="9">
        <v>0.62</v>
      </c>
      <c r="J33" s="20">
        <v>0</v>
      </c>
      <c r="K33" s="9">
        <v>0</v>
      </c>
      <c r="L33" s="20">
        <v>2</v>
      </c>
      <c r="M33" s="9">
        <v>0.02</v>
      </c>
      <c r="N33" s="20">
        <v>1</v>
      </c>
      <c r="O33" s="9">
        <v>0.01</v>
      </c>
      <c r="P33" s="20">
        <v>1</v>
      </c>
      <c r="Q33" s="9">
        <v>0.01</v>
      </c>
    </row>
    <row r="34" spans="4:17" x14ac:dyDescent="0.25">
      <c r="D34" s="7" t="s">
        <v>437</v>
      </c>
      <c r="E34" s="20">
        <v>204</v>
      </c>
      <c r="F34" s="20">
        <v>194</v>
      </c>
      <c r="G34" s="9">
        <v>0.9509803921568627</v>
      </c>
      <c r="H34" s="20">
        <v>184</v>
      </c>
      <c r="I34" s="9">
        <v>0.94845360824742264</v>
      </c>
      <c r="J34" s="20">
        <v>0</v>
      </c>
      <c r="K34" s="9">
        <v>0</v>
      </c>
      <c r="L34" s="20">
        <v>7</v>
      </c>
      <c r="M34" s="9">
        <v>3.608247422680412E-2</v>
      </c>
      <c r="N34" s="20">
        <v>0</v>
      </c>
      <c r="O34" s="9">
        <v>0</v>
      </c>
      <c r="P34" s="20">
        <v>1</v>
      </c>
      <c r="Q34" s="9">
        <v>5.1546391752577319E-3</v>
      </c>
    </row>
    <row r="35" spans="4:17" x14ac:dyDescent="0.25">
      <c r="D35" s="8" t="s">
        <v>438</v>
      </c>
      <c r="E35" s="20">
        <v>172</v>
      </c>
      <c r="F35" s="20">
        <v>165</v>
      </c>
      <c r="G35" s="9">
        <v>0.95930232558139539</v>
      </c>
      <c r="H35" s="20">
        <v>157</v>
      </c>
      <c r="I35" s="9">
        <v>0.95151515151515154</v>
      </c>
      <c r="J35" s="20">
        <v>0</v>
      </c>
      <c r="K35" s="9">
        <v>0</v>
      </c>
      <c r="L35" s="20">
        <v>4</v>
      </c>
      <c r="M35" s="9">
        <v>2.4242424242424242E-2</v>
      </c>
      <c r="N35" s="20">
        <v>0</v>
      </c>
      <c r="O35" s="9">
        <v>0</v>
      </c>
      <c r="P35" s="20">
        <v>1</v>
      </c>
      <c r="Q35" s="9">
        <v>6.0606060606060606E-3</v>
      </c>
    </row>
    <row r="36" spans="4:17" x14ac:dyDescent="0.25">
      <c r="D36" s="8" t="s">
        <v>520</v>
      </c>
      <c r="E36" s="20">
        <v>0</v>
      </c>
      <c r="F36" s="20">
        <v>0</v>
      </c>
      <c r="G36" s="9">
        <v>0</v>
      </c>
      <c r="H36" s="20">
        <v>0</v>
      </c>
      <c r="I36" s="9">
        <v>0</v>
      </c>
      <c r="J36" s="20">
        <v>0</v>
      </c>
      <c r="K36" s="9">
        <v>0</v>
      </c>
      <c r="L36" s="20">
        <v>0</v>
      </c>
      <c r="M36" s="9">
        <v>0</v>
      </c>
      <c r="N36" s="20">
        <v>0</v>
      </c>
      <c r="O36" s="9">
        <v>0</v>
      </c>
      <c r="P36" s="20">
        <v>0</v>
      </c>
      <c r="Q36" s="9">
        <v>0</v>
      </c>
    </row>
    <row r="37" spans="4:17" x14ac:dyDescent="0.25">
      <c r="D37" s="8" t="s">
        <v>525</v>
      </c>
      <c r="E37" s="20">
        <v>19</v>
      </c>
      <c r="F37" s="20">
        <v>17</v>
      </c>
      <c r="G37" s="9">
        <v>0.89473684210526316</v>
      </c>
      <c r="H37" s="20">
        <v>15</v>
      </c>
      <c r="I37" s="9">
        <v>0.88235294117647056</v>
      </c>
      <c r="J37" s="20">
        <v>0</v>
      </c>
      <c r="K37" s="9">
        <v>0</v>
      </c>
      <c r="L37" s="20">
        <v>2</v>
      </c>
      <c r="M37" s="9">
        <v>0.11764705882352941</v>
      </c>
      <c r="N37" s="20">
        <v>0</v>
      </c>
      <c r="O37" s="9">
        <v>0</v>
      </c>
      <c r="P37" s="20">
        <v>0</v>
      </c>
      <c r="Q37" s="9">
        <v>0</v>
      </c>
    </row>
    <row r="38" spans="4:17" x14ac:dyDescent="0.25">
      <c r="D38" s="8" t="s">
        <v>526</v>
      </c>
      <c r="E38" s="20">
        <v>9</v>
      </c>
      <c r="F38" s="20">
        <v>9</v>
      </c>
      <c r="G38" s="9">
        <v>1</v>
      </c>
      <c r="H38" s="20">
        <v>9</v>
      </c>
      <c r="I38" s="9">
        <v>1</v>
      </c>
      <c r="J38" s="20">
        <v>0</v>
      </c>
      <c r="K38" s="9">
        <v>0</v>
      </c>
      <c r="L38" s="20">
        <v>0</v>
      </c>
      <c r="M38" s="9">
        <v>0</v>
      </c>
      <c r="N38" s="20">
        <v>0</v>
      </c>
      <c r="O38" s="9">
        <v>0</v>
      </c>
      <c r="P38" s="20">
        <v>0</v>
      </c>
      <c r="Q38" s="9">
        <v>0</v>
      </c>
    </row>
    <row r="39" spans="4:17" x14ac:dyDescent="0.25">
      <c r="D39" s="8" t="s">
        <v>530</v>
      </c>
      <c r="E39" s="20">
        <v>0</v>
      </c>
      <c r="F39" s="20">
        <v>0</v>
      </c>
      <c r="G39" s="9">
        <v>0</v>
      </c>
      <c r="H39" s="20">
        <v>0</v>
      </c>
      <c r="I39" s="9">
        <v>0</v>
      </c>
      <c r="J39" s="20">
        <v>0</v>
      </c>
      <c r="K39" s="9">
        <v>0</v>
      </c>
      <c r="L39" s="20">
        <v>0</v>
      </c>
      <c r="M39" s="9">
        <v>0</v>
      </c>
      <c r="N39" s="20">
        <v>0</v>
      </c>
      <c r="O39" s="9">
        <v>0</v>
      </c>
      <c r="P39" s="20">
        <v>0</v>
      </c>
      <c r="Q39" s="9">
        <v>0</v>
      </c>
    </row>
    <row r="40" spans="4:17" x14ac:dyDescent="0.25">
      <c r="D40" s="8" t="s">
        <v>532</v>
      </c>
      <c r="E40" s="20">
        <v>2</v>
      </c>
      <c r="F40" s="20">
        <v>2</v>
      </c>
      <c r="G40" s="9">
        <v>1</v>
      </c>
      <c r="H40" s="20">
        <v>2</v>
      </c>
      <c r="I40" s="9">
        <v>1</v>
      </c>
      <c r="J40" s="20">
        <v>0</v>
      </c>
      <c r="K40" s="9">
        <v>0</v>
      </c>
      <c r="L40" s="20">
        <v>0</v>
      </c>
      <c r="M40" s="9">
        <v>0</v>
      </c>
      <c r="N40" s="20">
        <v>0</v>
      </c>
      <c r="O40" s="9">
        <v>0</v>
      </c>
      <c r="P40" s="20">
        <v>0</v>
      </c>
      <c r="Q40" s="9">
        <v>0</v>
      </c>
    </row>
    <row r="41" spans="4:17" x14ac:dyDescent="0.25">
      <c r="D41" s="8" t="s">
        <v>534</v>
      </c>
      <c r="E41" s="20">
        <v>2</v>
      </c>
      <c r="F41" s="20">
        <v>1</v>
      </c>
      <c r="G41" s="9">
        <v>0.5</v>
      </c>
      <c r="H41" s="20">
        <v>1</v>
      </c>
      <c r="I41" s="9">
        <v>1</v>
      </c>
      <c r="J41" s="20">
        <v>0</v>
      </c>
      <c r="K41" s="9">
        <v>0</v>
      </c>
      <c r="L41" s="20">
        <v>1</v>
      </c>
      <c r="M41" s="9">
        <v>1</v>
      </c>
      <c r="N41" s="20">
        <v>0</v>
      </c>
      <c r="O41" s="9">
        <v>0</v>
      </c>
      <c r="P41" s="20">
        <v>0</v>
      </c>
      <c r="Q41" s="9">
        <v>0</v>
      </c>
    </row>
    <row r="42" spans="4:17" x14ac:dyDescent="0.25">
      <c r="D42" s="7" t="s">
        <v>442</v>
      </c>
      <c r="E42" s="20">
        <v>32</v>
      </c>
      <c r="F42" s="20">
        <v>29</v>
      </c>
      <c r="G42" s="9">
        <v>0.90625</v>
      </c>
      <c r="H42" s="20">
        <v>24</v>
      </c>
      <c r="I42" s="9">
        <v>0.82758620689655171</v>
      </c>
      <c r="J42" s="20">
        <v>0</v>
      </c>
      <c r="K42" s="9">
        <v>0</v>
      </c>
      <c r="L42" s="20">
        <v>2</v>
      </c>
      <c r="M42" s="9">
        <v>6.8965517241379309E-2</v>
      </c>
      <c r="N42" s="20">
        <v>1</v>
      </c>
      <c r="O42" s="9">
        <v>3.4482758620689655E-2</v>
      </c>
      <c r="P42" s="20">
        <v>0</v>
      </c>
      <c r="Q42" s="9">
        <v>0</v>
      </c>
    </row>
    <row r="43" spans="4:17" x14ac:dyDescent="0.25">
      <c r="D43" s="8" t="s">
        <v>519</v>
      </c>
      <c r="E43" s="20">
        <v>0</v>
      </c>
      <c r="F43" s="20">
        <v>0</v>
      </c>
      <c r="G43" s="9">
        <v>0</v>
      </c>
      <c r="H43" s="20">
        <v>0</v>
      </c>
      <c r="I43" s="9">
        <v>0</v>
      </c>
      <c r="J43" s="20">
        <v>0</v>
      </c>
      <c r="K43" s="9">
        <v>0</v>
      </c>
      <c r="L43" s="20">
        <v>0</v>
      </c>
      <c r="M43" s="9">
        <v>0</v>
      </c>
      <c r="N43" s="20">
        <v>0</v>
      </c>
      <c r="O43" s="9">
        <v>0</v>
      </c>
      <c r="P43" s="20">
        <v>0</v>
      </c>
      <c r="Q43" s="9">
        <v>0</v>
      </c>
    </row>
    <row r="44" spans="4:17" x14ac:dyDescent="0.25">
      <c r="D44" s="8" t="s">
        <v>521</v>
      </c>
      <c r="E44" s="20">
        <v>2</v>
      </c>
      <c r="F44" s="20">
        <v>2</v>
      </c>
      <c r="G44" s="9">
        <v>1</v>
      </c>
      <c r="H44" s="20">
        <v>1</v>
      </c>
      <c r="I44" s="9">
        <v>0.5</v>
      </c>
      <c r="J44" s="20">
        <v>0</v>
      </c>
      <c r="K44" s="9">
        <v>0</v>
      </c>
      <c r="L44" s="20">
        <v>0</v>
      </c>
      <c r="M44" s="9">
        <v>0</v>
      </c>
      <c r="N44" s="20">
        <v>0</v>
      </c>
      <c r="O44" s="9">
        <v>0</v>
      </c>
      <c r="P44" s="20">
        <v>0</v>
      </c>
      <c r="Q44" s="9">
        <v>0</v>
      </c>
    </row>
    <row r="45" spans="4:17" x14ac:dyDescent="0.25">
      <c r="D45" s="8" t="s">
        <v>522</v>
      </c>
      <c r="E45" s="20">
        <v>2</v>
      </c>
      <c r="F45" s="20">
        <v>2</v>
      </c>
      <c r="G45" s="9">
        <v>1</v>
      </c>
      <c r="H45" s="20">
        <v>2</v>
      </c>
      <c r="I45" s="9">
        <v>1</v>
      </c>
      <c r="J45" s="20">
        <v>0</v>
      </c>
      <c r="K45" s="9">
        <v>0</v>
      </c>
      <c r="L45" s="20">
        <v>0</v>
      </c>
      <c r="M45" s="9">
        <v>0</v>
      </c>
      <c r="N45" s="20">
        <v>0</v>
      </c>
      <c r="O45" s="9">
        <v>0</v>
      </c>
      <c r="P45" s="20">
        <v>0</v>
      </c>
      <c r="Q45" s="9">
        <v>0</v>
      </c>
    </row>
    <row r="46" spans="4:17" x14ac:dyDescent="0.25">
      <c r="D46" s="8" t="s">
        <v>523</v>
      </c>
      <c r="E46" s="20">
        <v>0</v>
      </c>
      <c r="F46" s="20">
        <v>0</v>
      </c>
      <c r="G46" s="9">
        <v>0</v>
      </c>
      <c r="H46" s="20">
        <v>0</v>
      </c>
      <c r="I46" s="9">
        <v>0</v>
      </c>
      <c r="J46" s="20">
        <v>0</v>
      </c>
      <c r="K46" s="9">
        <v>0</v>
      </c>
      <c r="L46" s="20">
        <v>0</v>
      </c>
      <c r="M46" s="9">
        <v>0</v>
      </c>
      <c r="N46" s="20">
        <v>0</v>
      </c>
      <c r="O46" s="9">
        <v>0</v>
      </c>
      <c r="P46" s="20">
        <v>0</v>
      </c>
      <c r="Q46" s="9">
        <v>0</v>
      </c>
    </row>
    <row r="47" spans="4:17" x14ac:dyDescent="0.25">
      <c r="D47" s="8" t="s">
        <v>527</v>
      </c>
      <c r="E47" s="20">
        <v>3</v>
      </c>
      <c r="F47" s="20">
        <v>3</v>
      </c>
      <c r="G47" s="9">
        <v>1</v>
      </c>
      <c r="H47" s="20">
        <v>2</v>
      </c>
      <c r="I47" s="9">
        <v>0.66666666666666663</v>
      </c>
      <c r="J47" s="20">
        <v>0</v>
      </c>
      <c r="K47" s="9">
        <v>0</v>
      </c>
      <c r="L47" s="20">
        <v>0</v>
      </c>
      <c r="M47" s="9">
        <v>0</v>
      </c>
      <c r="N47" s="20">
        <v>0</v>
      </c>
      <c r="O47" s="9">
        <v>0</v>
      </c>
      <c r="P47" s="20">
        <v>0</v>
      </c>
      <c r="Q47" s="9">
        <v>0</v>
      </c>
    </row>
    <row r="48" spans="4:17" x14ac:dyDescent="0.25">
      <c r="D48" s="8" t="s">
        <v>528</v>
      </c>
      <c r="E48" s="20">
        <v>19</v>
      </c>
      <c r="F48" s="20">
        <v>17</v>
      </c>
      <c r="G48" s="9">
        <v>0.89473684210526316</v>
      </c>
      <c r="H48" s="20">
        <v>16</v>
      </c>
      <c r="I48" s="9">
        <v>0.94117647058823528</v>
      </c>
      <c r="J48" s="20">
        <v>0</v>
      </c>
      <c r="K48" s="9">
        <v>0</v>
      </c>
      <c r="L48" s="20">
        <v>1</v>
      </c>
      <c r="M48" s="9">
        <v>5.8823529411764705E-2</v>
      </c>
      <c r="N48" s="20">
        <v>1</v>
      </c>
      <c r="O48" s="9">
        <v>5.8823529411764705E-2</v>
      </c>
      <c r="P48" s="20">
        <v>0</v>
      </c>
      <c r="Q48" s="9">
        <v>0</v>
      </c>
    </row>
    <row r="49" spans="4:17" x14ac:dyDescent="0.25">
      <c r="D49" s="8" t="s">
        <v>443</v>
      </c>
      <c r="E49" s="20">
        <v>1</v>
      </c>
      <c r="F49" s="20">
        <v>0</v>
      </c>
      <c r="G49" s="9">
        <v>0</v>
      </c>
      <c r="H49" s="20">
        <v>0</v>
      </c>
      <c r="I49" s="9">
        <v>0</v>
      </c>
      <c r="J49" s="20">
        <v>0</v>
      </c>
      <c r="K49" s="9">
        <v>0</v>
      </c>
      <c r="L49" s="20">
        <v>1</v>
      </c>
      <c r="M49" s="9">
        <v>0</v>
      </c>
      <c r="N49" s="20">
        <v>0</v>
      </c>
      <c r="O49" s="9">
        <v>0</v>
      </c>
      <c r="P49" s="20">
        <v>0</v>
      </c>
      <c r="Q49" s="9">
        <v>0</v>
      </c>
    </row>
    <row r="50" spans="4:17" x14ac:dyDescent="0.25">
      <c r="D50" s="8" t="s">
        <v>533</v>
      </c>
      <c r="E50" s="20">
        <v>5</v>
      </c>
      <c r="F50" s="20">
        <v>5</v>
      </c>
      <c r="G50" s="9">
        <v>1</v>
      </c>
      <c r="H50" s="20">
        <v>3</v>
      </c>
      <c r="I50" s="9">
        <v>0.6</v>
      </c>
      <c r="J50" s="20">
        <v>0</v>
      </c>
      <c r="K50" s="9">
        <v>0</v>
      </c>
      <c r="L50" s="20">
        <v>0</v>
      </c>
      <c r="M50" s="9">
        <v>0</v>
      </c>
      <c r="N50" s="20">
        <v>0</v>
      </c>
      <c r="O50" s="9">
        <v>0</v>
      </c>
      <c r="P50" s="20">
        <v>0</v>
      </c>
      <c r="Q50" s="9">
        <v>0</v>
      </c>
    </row>
    <row r="51" spans="4:17" x14ac:dyDescent="0.25">
      <c r="D51" s="8" t="s">
        <v>536</v>
      </c>
      <c r="E51" s="20">
        <v>0</v>
      </c>
      <c r="F51" s="20">
        <v>0</v>
      </c>
      <c r="G51" s="9">
        <v>0</v>
      </c>
      <c r="H51" s="20">
        <v>0</v>
      </c>
      <c r="I51" s="9">
        <v>0</v>
      </c>
      <c r="J51" s="20">
        <v>0</v>
      </c>
      <c r="K51" s="9">
        <v>0</v>
      </c>
      <c r="L51" s="20">
        <v>0</v>
      </c>
      <c r="M51" s="9">
        <v>0</v>
      </c>
      <c r="N51" s="20">
        <v>0</v>
      </c>
      <c r="O51" s="9">
        <v>0</v>
      </c>
      <c r="P51" s="20">
        <v>0</v>
      </c>
      <c r="Q51" s="9">
        <v>0</v>
      </c>
    </row>
    <row r="52" spans="4:17" x14ac:dyDescent="0.25">
      <c r="D52" s="7" t="s">
        <v>435</v>
      </c>
      <c r="E52" s="20">
        <v>10</v>
      </c>
      <c r="F52" s="20">
        <v>6</v>
      </c>
      <c r="G52" s="9">
        <v>0.6</v>
      </c>
      <c r="H52" s="20">
        <v>8</v>
      </c>
      <c r="I52" s="9">
        <v>1.3333333333333333</v>
      </c>
      <c r="J52" s="20">
        <v>0</v>
      </c>
      <c r="K52" s="9">
        <v>0</v>
      </c>
      <c r="L52" s="20">
        <v>0</v>
      </c>
      <c r="M52" s="9">
        <v>0</v>
      </c>
      <c r="N52" s="20">
        <v>0</v>
      </c>
      <c r="O52" s="9">
        <v>0</v>
      </c>
      <c r="P52" s="20">
        <v>0</v>
      </c>
      <c r="Q52" s="9">
        <v>0</v>
      </c>
    </row>
    <row r="53" spans="4:17" x14ac:dyDescent="0.25">
      <c r="D53" s="8" t="s">
        <v>436</v>
      </c>
      <c r="E53" s="20">
        <v>8</v>
      </c>
      <c r="F53" s="20">
        <v>4</v>
      </c>
      <c r="G53" s="9">
        <v>0.5</v>
      </c>
      <c r="H53" s="20">
        <v>6</v>
      </c>
      <c r="I53" s="9">
        <v>1.5</v>
      </c>
      <c r="J53" s="20">
        <v>0</v>
      </c>
      <c r="K53" s="9">
        <v>0</v>
      </c>
      <c r="L53" s="20">
        <v>0</v>
      </c>
      <c r="M53" s="9">
        <v>0</v>
      </c>
      <c r="N53" s="20">
        <v>0</v>
      </c>
      <c r="O53" s="9">
        <v>0</v>
      </c>
      <c r="P53" s="20">
        <v>0</v>
      </c>
      <c r="Q53" s="9">
        <v>0</v>
      </c>
    </row>
    <row r="54" spans="4:17" x14ac:dyDescent="0.25">
      <c r="D54" s="8" t="s">
        <v>513</v>
      </c>
      <c r="E54" s="20">
        <v>2</v>
      </c>
      <c r="F54" s="20">
        <v>2</v>
      </c>
      <c r="G54" s="9">
        <v>1</v>
      </c>
      <c r="H54" s="20">
        <v>2</v>
      </c>
      <c r="I54" s="9">
        <v>1</v>
      </c>
      <c r="J54" s="20">
        <v>0</v>
      </c>
      <c r="K54" s="9">
        <v>0</v>
      </c>
      <c r="L54" s="20">
        <v>0</v>
      </c>
      <c r="M54" s="9">
        <v>0</v>
      </c>
      <c r="N54" s="20">
        <v>0</v>
      </c>
      <c r="O54" s="9">
        <v>0</v>
      </c>
      <c r="P54" s="20">
        <v>0</v>
      </c>
      <c r="Q54" s="9">
        <v>0</v>
      </c>
    </row>
    <row r="55" spans="4:17" x14ac:dyDescent="0.25">
      <c r="D55" s="8" t="s">
        <v>531</v>
      </c>
      <c r="E55" s="20">
        <v>0</v>
      </c>
      <c r="F55" s="20">
        <v>0</v>
      </c>
      <c r="G55" s="9">
        <v>0</v>
      </c>
      <c r="H55" s="20">
        <v>0</v>
      </c>
      <c r="I55" s="9">
        <v>0</v>
      </c>
      <c r="J55" s="20">
        <v>0</v>
      </c>
      <c r="K55" s="9">
        <v>0</v>
      </c>
      <c r="L55" s="20">
        <v>0</v>
      </c>
      <c r="M55" s="9">
        <v>0</v>
      </c>
      <c r="N55" s="20">
        <v>0</v>
      </c>
      <c r="O55" s="9">
        <v>0</v>
      </c>
      <c r="P55" s="20">
        <v>0</v>
      </c>
      <c r="Q55" s="9">
        <v>0</v>
      </c>
    </row>
    <row r="56" spans="4:17" x14ac:dyDescent="0.25">
      <c r="D56" s="8" t="s">
        <v>537</v>
      </c>
      <c r="E56" s="20">
        <v>0</v>
      </c>
      <c r="F56" s="20">
        <v>0</v>
      </c>
      <c r="G56" s="9">
        <v>0</v>
      </c>
      <c r="H56" s="20">
        <v>0</v>
      </c>
      <c r="I56" s="9">
        <v>0</v>
      </c>
      <c r="J56" s="20">
        <v>0</v>
      </c>
      <c r="K56" s="9">
        <v>0</v>
      </c>
      <c r="L56" s="20">
        <v>0</v>
      </c>
      <c r="M56" s="9">
        <v>0</v>
      </c>
      <c r="N56" s="20">
        <v>0</v>
      </c>
      <c r="O56" s="9">
        <v>0</v>
      </c>
      <c r="P56" s="20">
        <v>0</v>
      </c>
      <c r="Q56" s="9">
        <v>0</v>
      </c>
    </row>
    <row r="57" spans="4:17" x14ac:dyDescent="0.25">
      <c r="D57" s="7" t="s">
        <v>439</v>
      </c>
      <c r="E57" s="20">
        <v>63</v>
      </c>
      <c r="F57" s="20">
        <v>59</v>
      </c>
      <c r="G57" s="9">
        <v>0.93650793650793651</v>
      </c>
      <c r="H57" s="20">
        <v>55</v>
      </c>
      <c r="I57" s="9">
        <v>0.93220338983050843</v>
      </c>
      <c r="J57" s="20">
        <v>0</v>
      </c>
      <c r="K57" s="9">
        <v>0</v>
      </c>
      <c r="L57" s="20">
        <v>2</v>
      </c>
      <c r="M57" s="9">
        <v>3.3898305084745763E-2</v>
      </c>
      <c r="N57" s="20">
        <v>0</v>
      </c>
      <c r="O57" s="9">
        <v>0</v>
      </c>
      <c r="P57" s="20">
        <v>0</v>
      </c>
      <c r="Q57" s="9">
        <v>0</v>
      </c>
    </row>
    <row r="58" spans="4:17" x14ac:dyDescent="0.25">
      <c r="D58" s="8" t="s">
        <v>514</v>
      </c>
      <c r="E58" s="20">
        <v>20</v>
      </c>
      <c r="F58" s="20">
        <v>19</v>
      </c>
      <c r="G58" s="9">
        <v>0.95</v>
      </c>
      <c r="H58" s="20">
        <v>18</v>
      </c>
      <c r="I58" s="9">
        <v>0.94736842105263153</v>
      </c>
      <c r="J58" s="20">
        <v>0</v>
      </c>
      <c r="K58" s="9">
        <v>0</v>
      </c>
      <c r="L58" s="20">
        <v>1</v>
      </c>
      <c r="M58" s="9">
        <v>5.2631578947368418E-2</v>
      </c>
      <c r="N58" s="20">
        <v>0</v>
      </c>
      <c r="O58" s="9">
        <v>0</v>
      </c>
      <c r="P58" s="20">
        <v>0</v>
      </c>
      <c r="Q58" s="9">
        <v>0</v>
      </c>
    </row>
    <row r="59" spans="4:17" x14ac:dyDescent="0.25">
      <c r="D59" s="8" t="s">
        <v>518</v>
      </c>
      <c r="E59" s="20">
        <v>0</v>
      </c>
      <c r="F59" s="20">
        <v>0</v>
      </c>
      <c r="G59" s="9">
        <v>0</v>
      </c>
      <c r="H59" s="20">
        <v>0</v>
      </c>
      <c r="I59" s="9">
        <v>0</v>
      </c>
      <c r="J59" s="20">
        <v>0</v>
      </c>
      <c r="K59" s="9">
        <v>0</v>
      </c>
      <c r="L59" s="20">
        <v>0</v>
      </c>
      <c r="M59" s="9">
        <v>0</v>
      </c>
      <c r="N59" s="20">
        <v>0</v>
      </c>
      <c r="O59" s="9">
        <v>0</v>
      </c>
      <c r="P59" s="20">
        <v>0</v>
      </c>
      <c r="Q59" s="9">
        <v>0</v>
      </c>
    </row>
    <row r="60" spans="4:17" x14ac:dyDescent="0.25">
      <c r="D60" s="8" t="s">
        <v>441</v>
      </c>
      <c r="E60" s="20">
        <v>36</v>
      </c>
      <c r="F60" s="20">
        <v>33</v>
      </c>
      <c r="G60" s="9">
        <v>0.91666666666666663</v>
      </c>
      <c r="H60" s="20">
        <v>30</v>
      </c>
      <c r="I60" s="9">
        <v>0.90909090909090906</v>
      </c>
      <c r="J60" s="20">
        <v>0</v>
      </c>
      <c r="K60" s="9">
        <v>0</v>
      </c>
      <c r="L60" s="20">
        <v>1</v>
      </c>
      <c r="M60" s="9">
        <v>3.0303030303030304E-2</v>
      </c>
      <c r="N60" s="20">
        <v>0</v>
      </c>
      <c r="O60" s="9">
        <v>0</v>
      </c>
      <c r="P60" s="20">
        <v>0</v>
      </c>
      <c r="Q60" s="9">
        <v>0</v>
      </c>
    </row>
    <row r="61" spans="4:17" x14ac:dyDescent="0.25">
      <c r="D61" s="8" t="s">
        <v>446</v>
      </c>
      <c r="E61" s="20">
        <v>1</v>
      </c>
      <c r="F61" s="20">
        <v>1</v>
      </c>
      <c r="G61" s="9">
        <v>1</v>
      </c>
      <c r="H61" s="20">
        <v>1</v>
      </c>
      <c r="I61" s="9">
        <v>1</v>
      </c>
      <c r="J61" s="20">
        <v>0</v>
      </c>
      <c r="K61" s="9">
        <v>0</v>
      </c>
      <c r="L61" s="20">
        <v>0</v>
      </c>
      <c r="M61" s="9">
        <v>0</v>
      </c>
      <c r="N61" s="20">
        <v>0</v>
      </c>
      <c r="O61" s="9">
        <v>0</v>
      </c>
      <c r="P61" s="20">
        <v>0</v>
      </c>
      <c r="Q61" s="9">
        <v>0</v>
      </c>
    </row>
    <row r="62" spans="4:17" x14ac:dyDescent="0.25">
      <c r="D62" s="8" t="s">
        <v>535</v>
      </c>
      <c r="E62" s="20">
        <v>6</v>
      </c>
      <c r="F62" s="20">
        <v>6</v>
      </c>
      <c r="G62" s="9">
        <v>1</v>
      </c>
      <c r="H62" s="20">
        <v>6</v>
      </c>
      <c r="I62" s="9">
        <v>1</v>
      </c>
      <c r="J62" s="20">
        <v>0</v>
      </c>
      <c r="K62" s="9">
        <v>0</v>
      </c>
      <c r="L62" s="20">
        <v>0</v>
      </c>
      <c r="M62" s="9">
        <v>0</v>
      </c>
      <c r="N62" s="20">
        <v>0</v>
      </c>
      <c r="O62" s="9">
        <v>0</v>
      </c>
      <c r="P62" s="20">
        <v>0</v>
      </c>
      <c r="Q62" s="9">
        <v>0</v>
      </c>
    </row>
    <row r="63" spans="4:17" x14ac:dyDescent="0.25">
      <c r="D63" s="8" t="s">
        <v>440</v>
      </c>
      <c r="E63" s="20"/>
      <c r="F63" s="20"/>
      <c r="G63" s="9">
        <v>0</v>
      </c>
      <c r="H63" s="20"/>
      <c r="I63" s="9">
        <v>0</v>
      </c>
      <c r="J63" s="20"/>
      <c r="K63" s="9">
        <v>0</v>
      </c>
      <c r="L63" s="20"/>
      <c r="M63" s="9">
        <v>0</v>
      </c>
      <c r="N63" s="20"/>
      <c r="O63" s="9">
        <v>0</v>
      </c>
      <c r="P63" s="20"/>
      <c r="Q63" s="9">
        <v>0</v>
      </c>
    </row>
    <row r="64" spans="4:17" x14ac:dyDescent="0.25">
      <c r="D64" s="6" t="s">
        <v>449</v>
      </c>
      <c r="E64" s="20">
        <v>325</v>
      </c>
      <c r="F64" s="20">
        <v>271</v>
      </c>
      <c r="G64" s="9">
        <v>0.83384615384615379</v>
      </c>
      <c r="H64" s="20">
        <v>248</v>
      </c>
      <c r="I64" s="9">
        <v>0.91512915129151295</v>
      </c>
      <c r="J64" s="20">
        <v>0</v>
      </c>
      <c r="K64" s="9">
        <v>0</v>
      </c>
      <c r="L64" s="20">
        <v>12</v>
      </c>
      <c r="M64" s="9">
        <v>4.4280442804428041E-2</v>
      </c>
      <c r="N64" s="20">
        <v>4</v>
      </c>
      <c r="O64" s="9">
        <v>1.4760147601476014E-2</v>
      </c>
      <c r="P64" s="20">
        <v>7</v>
      </c>
      <c r="Q64" s="9">
        <v>2.5830258302583026E-2</v>
      </c>
    </row>
    <row r="65" spans="4:17" x14ac:dyDescent="0.25">
      <c r="D65" s="7" t="s">
        <v>541</v>
      </c>
      <c r="E65" s="20">
        <v>32</v>
      </c>
      <c r="F65" s="20">
        <v>32</v>
      </c>
      <c r="G65" s="9">
        <v>1</v>
      </c>
      <c r="H65" s="20">
        <v>30</v>
      </c>
      <c r="I65" s="9">
        <v>0.9375</v>
      </c>
      <c r="J65" s="20">
        <v>0</v>
      </c>
      <c r="K65" s="9">
        <v>0</v>
      </c>
      <c r="L65" s="20">
        <v>0</v>
      </c>
      <c r="M65" s="9">
        <v>0</v>
      </c>
      <c r="N65" s="20">
        <v>0</v>
      </c>
      <c r="O65" s="9">
        <v>0</v>
      </c>
      <c r="P65" s="20">
        <v>0</v>
      </c>
      <c r="Q65" s="9">
        <v>0</v>
      </c>
    </row>
    <row r="66" spans="4:17" x14ac:dyDescent="0.25">
      <c r="D66" s="8" t="s">
        <v>542</v>
      </c>
      <c r="E66" s="20">
        <v>3</v>
      </c>
      <c r="F66" s="20">
        <v>3</v>
      </c>
      <c r="G66" s="9">
        <v>1</v>
      </c>
      <c r="H66" s="20">
        <v>2</v>
      </c>
      <c r="I66" s="9">
        <v>0.66666666666666663</v>
      </c>
      <c r="J66" s="20">
        <v>0</v>
      </c>
      <c r="K66" s="9">
        <v>0</v>
      </c>
      <c r="L66" s="20">
        <v>0</v>
      </c>
      <c r="M66" s="9">
        <v>0</v>
      </c>
      <c r="N66" s="20">
        <v>0</v>
      </c>
      <c r="O66" s="9">
        <v>0</v>
      </c>
      <c r="P66" s="20">
        <v>0</v>
      </c>
      <c r="Q66" s="9">
        <v>0</v>
      </c>
    </row>
    <row r="67" spans="4:17" x14ac:dyDescent="0.25">
      <c r="D67" s="8" t="s">
        <v>543</v>
      </c>
      <c r="E67" s="20">
        <v>29</v>
      </c>
      <c r="F67" s="20">
        <v>29</v>
      </c>
      <c r="G67" s="9">
        <v>1</v>
      </c>
      <c r="H67" s="20">
        <v>28</v>
      </c>
      <c r="I67" s="9">
        <v>0.96551724137931039</v>
      </c>
      <c r="J67" s="20">
        <v>0</v>
      </c>
      <c r="K67" s="9">
        <v>0</v>
      </c>
      <c r="L67" s="20">
        <v>0</v>
      </c>
      <c r="M67" s="9">
        <v>0</v>
      </c>
      <c r="N67" s="20">
        <v>0</v>
      </c>
      <c r="O67" s="9">
        <v>0</v>
      </c>
      <c r="P67" s="20">
        <v>0</v>
      </c>
      <c r="Q67" s="9">
        <v>0</v>
      </c>
    </row>
    <row r="68" spans="4:17" x14ac:dyDescent="0.25">
      <c r="D68" s="8" t="s">
        <v>546</v>
      </c>
      <c r="E68" s="20">
        <v>0</v>
      </c>
      <c r="F68" s="20">
        <v>0</v>
      </c>
      <c r="G68" s="9">
        <v>0</v>
      </c>
      <c r="H68" s="20">
        <v>0</v>
      </c>
      <c r="I68" s="9">
        <v>0</v>
      </c>
      <c r="J68" s="20">
        <v>0</v>
      </c>
      <c r="K68" s="9">
        <v>0</v>
      </c>
      <c r="L68" s="20">
        <v>0</v>
      </c>
      <c r="M68" s="9">
        <v>0</v>
      </c>
      <c r="N68" s="20">
        <v>0</v>
      </c>
      <c r="O68" s="9">
        <v>0</v>
      </c>
      <c r="P68" s="20">
        <v>0</v>
      </c>
      <c r="Q68" s="9">
        <v>0</v>
      </c>
    </row>
    <row r="69" spans="4:17" x14ac:dyDescent="0.25">
      <c r="D69" s="8" t="s">
        <v>566</v>
      </c>
      <c r="E69" s="20">
        <v>0</v>
      </c>
      <c r="F69" s="20">
        <v>0</v>
      </c>
      <c r="G69" s="9">
        <v>0</v>
      </c>
      <c r="H69" s="20">
        <v>0</v>
      </c>
      <c r="I69" s="9">
        <v>0</v>
      </c>
      <c r="J69" s="20">
        <v>0</v>
      </c>
      <c r="K69" s="9">
        <v>0</v>
      </c>
      <c r="L69" s="20">
        <v>0</v>
      </c>
      <c r="M69" s="9">
        <v>0</v>
      </c>
      <c r="N69" s="20">
        <v>0</v>
      </c>
      <c r="O69" s="9">
        <v>0</v>
      </c>
      <c r="P69" s="20">
        <v>0</v>
      </c>
      <c r="Q69" s="9">
        <v>0</v>
      </c>
    </row>
    <row r="70" spans="4:17" x14ac:dyDescent="0.25">
      <c r="D70" s="7" t="s">
        <v>547</v>
      </c>
      <c r="E70" s="20">
        <v>21</v>
      </c>
      <c r="F70" s="20">
        <v>20</v>
      </c>
      <c r="G70" s="9">
        <v>0.95238095238095233</v>
      </c>
      <c r="H70" s="20">
        <v>14</v>
      </c>
      <c r="I70" s="9">
        <v>0.7</v>
      </c>
      <c r="J70" s="20">
        <v>0</v>
      </c>
      <c r="K70" s="9">
        <v>0</v>
      </c>
      <c r="L70" s="20">
        <v>0</v>
      </c>
      <c r="M70" s="9">
        <v>0</v>
      </c>
      <c r="N70" s="20">
        <v>1</v>
      </c>
      <c r="O70" s="9">
        <v>0.05</v>
      </c>
      <c r="P70" s="20">
        <v>0</v>
      </c>
      <c r="Q70" s="9">
        <v>0</v>
      </c>
    </row>
    <row r="71" spans="4:17" x14ac:dyDescent="0.25">
      <c r="D71" s="8" t="s">
        <v>548</v>
      </c>
      <c r="E71" s="20">
        <v>8</v>
      </c>
      <c r="F71" s="20">
        <v>7</v>
      </c>
      <c r="G71" s="9">
        <v>0.875</v>
      </c>
      <c r="H71" s="20">
        <v>4</v>
      </c>
      <c r="I71" s="9">
        <v>0.5714285714285714</v>
      </c>
      <c r="J71" s="20">
        <v>0</v>
      </c>
      <c r="K71" s="9">
        <v>0</v>
      </c>
      <c r="L71" s="20">
        <v>0</v>
      </c>
      <c r="M71" s="9">
        <v>0</v>
      </c>
      <c r="N71" s="20">
        <v>1</v>
      </c>
      <c r="O71" s="9">
        <v>0.14285714285714285</v>
      </c>
      <c r="P71" s="20">
        <v>0</v>
      </c>
      <c r="Q71" s="9">
        <v>0</v>
      </c>
    </row>
    <row r="72" spans="4:17" x14ac:dyDescent="0.25">
      <c r="D72" s="8" t="s">
        <v>554</v>
      </c>
      <c r="E72" s="20">
        <v>1</v>
      </c>
      <c r="F72" s="20">
        <v>1</v>
      </c>
      <c r="G72" s="9">
        <v>1</v>
      </c>
      <c r="H72" s="20">
        <v>1</v>
      </c>
      <c r="I72" s="9">
        <v>1</v>
      </c>
      <c r="J72" s="20">
        <v>0</v>
      </c>
      <c r="K72" s="9">
        <v>0</v>
      </c>
      <c r="L72" s="20">
        <v>0</v>
      </c>
      <c r="M72" s="9">
        <v>0</v>
      </c>
      <c r="N72" s="20">
        <v>0</v>
      </c>
      <c r="O72" s="9">
        <v>0</v>
      </c>
      <c r="P72" s="20">
        <v>0</v>
      </c>
      <c r="Q72" s="9">
        <v>0</v>
      </c>
    </row>
    <row r="73" spans="4:17" x14ac:dyDescent="0.25">
      <c r="D73" s="8" t="s">
        <v>557</v>
      </c>
      <c r="E73" s="20">
        <v>7</v>
      </c>
      <c r="F73" s="20">
        <v>7</v>
      </c>
      <c r="G73" s="9">
        <v>1</v>
      </c>
      <c r="H73" s="20">
        <v>5</v>
      </c>
      <c r="I73" s="9">
        <v>0.7142857142857143</v>
      </c>
      <c r="J73" s="20">
        <v>0</v>
      </c>
      <c r="K73" s="9">
        <v>0</v>
      </c>
      <c r="L73" s="20">
        <v>0</v>
      </c>
      <c r="M73" s="9">
        <v>0</v>
      </c>
      <c r="N73" s="20">
        <v>0</v>
      </c>
      <c r="O73" s="9">
        <v>0</v>
      </c>
      <c r="P73" s="20">
        <v>0</v>
      </c>
      <c r="Q73" s="9">
        <v>0</v>
      </c>
    </row>
    <row r="74" spans="4:17" x14ac:dyDescent="0.25">
      <c r="D74" s="8" t="s">
        <v>564</v>
      </c>
      <c r="E74" s="20">
        <v>0</v>
      </c>
      <c r="F74" s="20">
        <v>0</v>
      </c>
      <c r="G74" s="9">
        <v>0</v>
      </c>
      <c r="H74" s="20">
        <v>0</v>
      </c>
      <c r="I74" s="9">
        <v>0</v>
      </c>
      <c r="J74" s="20">
        <v>0</v>
      </c>
      <c r="K74" s="9">
        <v>0</v>
      </c>
      <c r="L74" s="20">
        <v>0</v>
      </c>
      <c r="M74" s="9">
        <v>0</v>
      </c>
      <c r="N74" s="20">
        <v>0</v>
      </c>
      <c r="O74" s="9">
        <v>0</v>
      </c>
      <c r="P74" s="20">
        <v>0</v>
      </c>
      <c r="Q74" s="9">
        <v>0</v>
      </c>
    </row>
    <row r="75" spans="4:17" x14ac:dyDescent="0.25">
      <c r="D75" s="8" t="s">
        <v>571</v>
      </c>
      <c r="E75" s="20">
        <v>0</v>
      </c>
      <c r="F75" s="20">
        <v>0</v>
      </c>
      <c r="G75" s="9">
        <v>0</v>
      </c>
      <c r="H75" s="20">
        <v>0</v>
      </c>
      <c r="I75" s="9">
        <v>0</v>
      </c>
      <c r="J75" s="20">
        <v>0</v>
      </c>
      <c r="K75" s="9">
        <v>0</v>
      </c>
      <c r="L75" s="20">
        <v>0</v>
      </c>
      <c r="M75" s="9">
        <v>0</v>
      </c>
      <c r="N75" s="20">
        <v>0</v>
      </c>
      <c r="O75" s="9">
        <v>0</v>
      </c>
      <c r="P75" s="20">
        <v>0</v>
      </c>
      <c r="Q75" s="9">
        <v>0</v>
      </c>
    </row>
    <row r="76" spans="4:17" x14ac:dyDescent="0.25">
      <c r="D76" s="8" t="s">
        <v>578</v>
      </c>
      <c r="E76" s="20">
        <v>4</v>
      </c>
      <c r="F76" s="20">
        <v>4</v>
      </c>
      <c r="G76" s="9">
        <v>1</v>
      </c>
      <c r="H76" s="20">
        <v>3</v>
      </c>
      <c r="I76" s="9">
        <v>0.75</v>
      </c>
      <c r="J76" s="20">
        <v>0</v>
      </c>
      <c r="K76" s="9">
        <v>0</v>
      </c>
      <c r="L76" s="20">
        <v>0</v>
      </c>
      <c r="M76" s="9">
        <v>0</v>
      </c>
      <c r="N76" s="20">
        <v>0</v>
      </c>
      <c r="O76" s="9">
        <v>0</v>
      </c>
      <c r="P76" s="20">
        <v>0</v>
      </c>
      <c r="Q76" s="9">
        <v>0</v>
      </c>
    </row>
    <row r="77" spans="4:17" x14ac:dyDescent="0.25">
      <c r="D77" s="8" t="s">
        <v>579</v>
      </c>
      <c r="E77" s="20">
        <v>1</v>
      </c>
      <c r="F77" s="20">
        <v>1</v>
      </c>
      <c r="G77" s="9">
        <v>1</v>
      </c>
      <c r="H77" s="20">
        <v>1</v>
      </c>
      <c r="I77" s="9">
        <v>1</v>
      </c>
      <c r="J77" s="20">
        <v>0</v>
      </c>
      <c r="K77" s="9">
        <v>0</v>
      </c>
      <c r="L77" s="20">
        <v>0</v>
      </c>
      <c r="M77" s="9">
        <v>0</v>
      </c>
      <c r="N77" s="20">
        <v>0</v>
      </c>
      <c r="O77" s="9">
        <v>0</v>
      </c>
      <c r="P77" s="20">
        <v>0</v>
      </c>
      <c r="Q77" s="9">
        <v>0</v>
      </c>
    </row>
    <row r="78" spans="4:17" x14ac:dyDescent="0.25">
      <c r="D78" s="7" t="s">
        <v>539</v>
      </c>
      <c r="E78" s="20">
        <v>78</v>
      </c>
      <c r="F78" s="20">
        <v>66</v>
      </c>
      <c r="G78" s="9">
        <v>0.84615384615384615</v>
      </c>
      <c r="H78" s="20">
        <v>56</v>
      </c>
      <c r="I78" s="9">
        <v>0.84848484848484851</v>
      </c>
      <c r="J78" s="20">
        <v>0</v>
      </c>
      <c r="K78" s="9">
        <v>0</v>
      </c>
      <c r="L78" s="20">
        <v>3</v>
      </c>
      <c r="M78" s="9">
        <v>4.5454545454545456E-2</v>
      </c>
      <c r="N78" s="20">
        <v>1</v>
      </c>
      <c r="O78" s="9">
        <v>1.5151515151515152E-2</v>
      </c>
      <c r="P78" s="20">
        <v>2</v>
      </c>
      <c r="Q78" s="9">
        <v>3.0303030303030304E-2</v>
      </c>
    </row>
    <row r="79" spans="4:17" x14ac:dyDescent="0.25">
      <c r="D79" s="8" t="s">
        <v>540</v>
      </c>
      <c r="E79" s="20">
        <v>0</v>
      </c>
      <c r="F79" s="20">
        <v>0</v>
      </c>
      <c r="G79" s="9">
        <v>0</v>
      </c>
      <c r="H79" s="20">
        <v>0</v>
      </c>
      <c r="I79" s="9">
        <v>0</v>
      </c>
      <c r="J79" s="20">
        <v>0</v>
      </c>
      <c r="K79" s="9">
        <v>0</v>
      </c>
      <c r="L79" s="20">
        <v>0</v>
      </c>
      <c r="M79" s="9">
        <v>0</v>
      </c>
      <c r="N79" s="20">
        <v>0</v>
      </c>
      <c r="O79" s="9">
        <v>0</v>
      </c>
      <c r="P79" s="20">
        <v>0</v>
      </c>
      <c r="Q79" s="9">
        <v>0</v>
      </c>
    </row>
    <row r="80" spans="4:17" x14ac:dyDescent="0.25">
      <c r="D80" s="8" t="s">
        <v>558</v>
      </c>
      <c r="E80" s="20">
        <v>0</v>
      </c>
      <c r="F80" s="20">
        <v>0</v>
      </c>
      <c r="G80" s="9">
        <v>0</v>
      </c>
      <c r="H80" s="20">
        <v>0</v>
      </c>
      <c r="I80" s="9">
        <v>0</v>
      </c>
      <c r="J80" s="20">
        <v>0</v>
      </c>
      <c r="K80" s="9">
        <v>0</v>
      </c>
      <c r="L80" s="20">
        <v>0</v>
      </c>
      <c r="M80" s="9">
        <v>0</v>
      </c>
      <c r="N80" s="20">
        <v>0</v>
      </c>
      <c r="O80" s="9">
        <v>0</v>
      </c>
      <c r="P80" s="20">
        <v>0</v>
      </c>
      <c r="Q80" s="9">
        <v>0</v>
      </c>
    </row>
    <row r="81" spans="4:17" x14ac:dyDescent="0.25">
      <c r="D81" s="8" t="s">
        <v>559</v>
      </c>
      <c r="E81" s="20">
        <v>72</v>
      </c>
      <c r="F81" s="20">
        <v>61</v>
      </c>
      <c r="G81" s="9">
        <v>0.84722222222222221</v>
      </c>
      <c r="H81" s="20">
        <v>51</v>
      </c>
      <c r="I81" s="9">
        <v>0.83606557377049184</v>
      </c>
      <c r="J81" s="20">
        <v>0</v>
      </c>
      <c r="K81" s="9">
        <v>0</v>
      </c>
      <c r="L81" s="20">
        <v>3</v>
      </c>
      <c r="M81" s="9">
        <v>4.9180327868852458E-2</v>
      </c>
      <c r="N81" s="20">
        <v>1</v>
      </c>
      <c r="O81" s="9">
        <v>1.6393442622950821E-2</v>
      </c>
      <c r="P81" s="20">
        <v>2</v>
      </c>
      <c r="Q81" s="9">
        <v>3.2786885245901641E-2</v>
      </c>
    </row>
    <row r="82" spans="4:17" x14ac:dyDescent="0.25">
      <c r="D82" s="8" t="s">
        <v>561</v>
      </c>
      <c r="E82" s="20">
        <v>6</v>
      </c>
      <c r="F82" s="20">
        <v>5</v>
      </c>
      <c r="G82" s="9">
        <v>0.83333333333333337</v>
      </c>
      <c r="H82" s="20">
        <v>5</v>
      </c>
      <c r="I82" s="9">
        <v>1</v>
      </c>
      <c r="J82" s="20">
        <v>0</v>
      </c>
      <c r="K82" s="9">
        <v>0</v>
      </c>
      <c r="L82" s="20">
        <v>0</v>
      </c>
      <c r="M82" s="9">
        <v>0</v>
      </c>
      <c r="N82" s="20">
        <v>0</v>
      </c>
      <c r="O82" s="9">
        <v>0</v>
      </c>
      <c r="P82" s="20">
        <v>0</v>
      </c>
      <c r="Q82" s="9">
        <v>0</v>
      </c>
    </row>
    <row r="83" spans="4:17" x14ac:dyDescent="0.25">
      <c r="D83" s="8" t="s">
        <v>576</v>
      </c>
      <c r="E83" s="20">
        <v>0</v>
      </c>
      <c r="F83" s="20">
        <v>0</v>
      </c>
      <c r="G83" s="9">
        <v>0</v>
      </c>
      <c r="H83" s="20">
        <v>0</v>
      </c>
      <c r="I83" s="9">
        <v>0</v>
      </c>
      <c r="J83" s="20">
        <v>0</v>
      </c>
      <c r="K83" s="9">
        <v>0</v>
      </c>
      <c r="L83" s="20">
        <v>0</v>
      </c>
      <c r="M83" s="9">
        <v>0</v>
      </c>
      <c r="N83" s="20">
        <v>0</v>
      </c>
      <c r="O83" s="9">
        <v>0</v>
      </c>
      <c r="P83" s="20">
        <v>0</v>
      </c>
      <c r="Q83" s="9">
        <v>0</v>
      </c>
    </row>
    <row r="84" spans="4:17" x14ac:dyDescent="0.25">
      <c r="D84" s="7" t="s">
        <v>544</v>
      </c>
      <c r="E84" s="20">
        <v>32</v>
      </c>
      <c r="F84" s="20">
        <v>19</v>
      </c>
      <c r="G84" s="9">
        <v>0.59375</v>
      </c>
      <c r="H84" s="20">
        <v>22</v>
      </c>
      <c r="I84" s="9">
        <v>1.1578947368421053</v>
      </c>
      <c r="J84" s="20">
        <v>0</v>
      </c>
      <c r="K84" s="9">
        <v>0</v>
      </c>
      <c r="L84" s="20">
        <v>4</v>
      </c>
      <c r="M84" s="9">
        <v>0.21052631578947367</v>
      </c>
      <c r="N84" s="20">
        <v>0</v>
      </c>
      <c r="O84" s="9">
        <v>0</v>
      </c>
      <c r="P84" s="20">
        <v>0</v>
      </c>
      <c r="Q84" s="9">
        <v>0</v>
      </c>
    </row>
    <row r="85" spans="4:17" x14ac:dyDescent="0.25">
      <c r="D85" s="8" t="s">
        <v>545</v>
      </c>
      <c r="E85" s="20">
        <v>0</v>
      </c>
      <c r="F85" s="20">
        <v>0</v>
      </c>
      <c r="G85" s="9">
        <v>0</v>
      </c>
      <c r="H85" s="20">
        <v>0</v>
      </c>
      <c r="I85" s="9">
        <v>0</v>
      </c>
      <c r="J85" s="20">
        <v>0</v>
      </c>
      <c r="K85" s="9">
        <v>0</v>
      </c>
      <c r="L85" s="20">
        <v>0</v>
      </c>
      <c r="M85" s="9">
        <v>0</v>
      </c>
      <c r="N85" s="20">
        <v>0</v>
      </c>
      <c r="O85" s="9">
        <v>0</v>
      </c>
      <c r="P85" s="20">
        <v>0</v>
      </c>
      <c r="Q85" s="9">
        <v>0</v>
      </c>
    </row>
    <row r="86" spans="4:17" x14ac:dyDescent="0.25">
      <c r="D86" s="8" t="s">
        <v>551</v>
      </c>
      <c r="E86" s="20">
        <v>0</v>
      </c>
      <c r="F86" s="20">
        <v>0</v>
      </c>
      <c r="G86" s="9">
        <v>0</v>
      </c>
      <c r="H86" s="20">
        <v>0</v>
      </c>
      <c r="I86" s="9">
        <v>0</v>
      </c>
      <c r="J86" s="20">
        <v>0</v>
      </c>
      <c r="K86" s="9">
        <v>0</v>
      </c>
      <c r="L86" s="20">
        <v>0</v>
      </c>
      <c r="M86" s="9">
        <v>0</v>
      </c>
      <c r="N86" s="20">
        <v>0</v>
      </c>
      <c r="O86" s="9">
        <v>0</v>
      </c>
      <c r="P86" s="20">
        <v>0</v>
      </c>
      <c r="Q86" s="9">
        <v>0</v>
      </c>
    </row>
    <row r="87" spans="4:17" x14ac:dyDescent="0.25">
      <c r="D87" s="8" t="s">
        <v>560</v>
      </c>
      <c r="E87" s="20">
        <v>0</v>
      </c>
      <c r="F87" s="20">
        <v>0</v>
      </c>
      <c r="G87" s="9">
        <v>0</v>
      </c>
      <c r="H87" s="20">
        <v>0</v>
      </c>
      <c r="I87" s="9">
        <v>0</v>
      </c>
      <c r="J87" s="20">
        <v>0</v>
      </c>
      <c r="K87" s="9">
        <v>0</v>
      </c>
      <c r="L87" s="20">
        <v>0</v>
      </c>
      <c r="M87" s="9">
        <v>0</v>
      </c>
      <c r="N87" s="20">
        <v>0</v>
      </c>
      <c r="O87" s="9">
        <v>0</v>
      </c>
      <c r="P87" s="20">
        <v>0</v>
      </c>
      <c r="Q87" s="9">
        <v>0</v>
      </c>
    </row>
    <row r="88" spans="4:17" x14ac:dyDescent="0.25">
      <c r="D88" s="8" t="s">
        <v>562</v>
      </c>
      <c r="E88" s="20">
        <v>12</v>
      </c>
      <c r="F88" s="20">
        <v>10</v>
      </c>
      <c r="G88" s="9">
        <v>0.83333333333333337</v>
      </c>
      <c r="H88" s="20">
        <v>10</v>
      </c>
      <c r="I88" s="9">
        <v>1</v>
      </c>
      <c r="J88" s="20">
        <v>0</v>
      </c>
      <c r="K88" s="9">
        <v>0</v>
      </c>
      <c r="L88" s="20">
        <v>2</v>
      </c>
      <c r="M88" s="9">
        <v>0.2</v>
      </c>
      <c r="N88" s="20">
        <v>0</v>
      </c>
      <c r="O88" s="9">
        <v>0</v>
      </c>
      <c r="P88" s="20">
        <v>0</v>
      </c>
      <c r="Q88" s="9">
        <v>0</v>
      </c>
    </row>
    <row r="89" spans="4:17" x14ac:dyDescent="0.25">
      <c r="D89" s="8" t="s">
        <v>563</v>
      </c>
      <c r="E89" s="20">
        <v>2</v>
      </c>
      <c r="F89" s="20">
        <v>0</v>
      </c>
      <c r="G89" s="9">
        <v>0</v>
      </c>
      <c r="H89" s="20">
        <v>0</v>
      </c>
      <c r="I89" s="9">
        <v>0</v>
      </c>
      <c r="J89" s="20">
        <v>0</v>
      </c>
      <c r="K89" s="9">
        <v>0</v>
      </c>
      <c r="L89" s="20">
        <v>2</v>
      </c>
      <c r="M89" s="9">
        <v>0</v>
      </c>
      <c r="N89" s="20">
        <v>0</v>
      </c>
      <c r="O89" s="9">
        <v>0</v>
      </c>
      <c r="P89" s="20">
        <v>0</v>
      </c>
      <c r="Q89" s="9">
        <v>0</v>
      </c>
    </row>
    <row r="90" spans="4:17" x14ac:dyDescent="0.25">
      <c r="D90" s="8" t="s">
        <v>580</v>
      </c>
      <c r="E90" s="20">
        <v>18</v>
      </c>
      <c r="F90" s="20">
        <v>9</v>
      </c>
      <c r="G90" s="9">
        <v>0.5</v>
      </c>
      <c r="H90" s="20">
        <v>12</v>
      </c>
      <c r="I90" s="9">
        <v>1.3333333333333333</v>
      </c>
      <c r="J90" s="20">
        <v>0</v>
      </c>
      <c r="K90" s="9">
        <v>0</v>
      </c>
      <c r="L90" s="20">
        <v>0</v>
      </c>
      <c r="M90" s="9">
        <v>0</v>
      </c>
      <c r="N90" s="20">
        <v>0</v>
      </c>
      <c r="O90" s="9">
        <v>0</v>
      </c>
      <c r="P90" s="20">
        <v>0</v>
      </c>
      <c r="Q90" s="9">
        <v>0</v>
      </c>
    </row>
    <row r="91" spans="4:17" x14ac:dyDescent="0.25">
      <c r="D91" s="7" t="s">
        <v>552</v>
      </c>
      <c r="E91" s="20">
        <v>74</v>
      </c>
      <c r="F91" s="20">
        <v>55</v>
      </c>
      <c r="G91" s="9">
        <v>0.7432432432432432</v>
      </c>
      <c r="H91" s="20">
        <v>58</v>
      </c>
      <c r="I91" s="9">
        <v>1.0545454545454545</v>
      </c>
      <c r="J91" s="20">
        <v>0</v>
      </c>
      <c r="K91" s="9">
        <v>0</v>
      </c>
      <c r="L91" s="20">
        <v>0</v>
      </c>
      <c r="M91" s="9">
        <v>0</v>
      </c>
      <c r="N91" s="20">
        <v>0</v>
      </c>
      <c r="O91" s="9">
        <v>0</v>
      </c>
      <c r="P91" s="20">
        <v>4</v>
      </c>
      <c r="Q91" s="9">
        <v>7.2727272727272724E-2</v>
      </c>
    </row>
    <row r="92" spans="4:17" x14ac:dyDescent="0.25">
      <c r="D92" s="8" t="s">
        <v>553</v>
      </c>
      <c r="E92" s="20">
        <v>4</v>
      </c>
      <c r="F92" s="20">
        <v>4</v>
      </c>
      <c r="G92" s="9">
        <v>1</v>
      </c>
      <c r="H92" s="20">
        <v>2</v>
      </c>
      <c r="I92" s="9">
        <v>0.5</v>
      </c>
      <c r="J92" s="20">
        <v>0</v>
      </c>
      <c r="K92" s="9">
        <v>0</v>
      </c>
      <c r="L92" s="20">
        <v>0</v>
      </c>
      <c r="M92" s="9">
        <v>0</v>
      </c>
      <c r="N92" s="20">
        <v>0</v>
      </c>
      <c r="O92" s="9">
        <v>0</v>
      </c>
      <c r="P92" s="20">
        <v>0</v>
      </c>
      <c r="Q92" s="9">
        <v>0</v>
      </c>
    </row>
    <row r="93" spans="4:17" x14ac:dyDescent="0.25">
      <c r="D93" s="8" t="s">
        <v>565</v>
      </c>
      <c r="E93" s="20">
        <v>4</v>
      </c>
      <c r="F93" s="20">
        <v>4</v>
      </c>
      <c r="G93" s="9">
        <v>1</v>
      </c>
      <c r="H93" s="20">
        <v>2</v>
      </c>
      <c r="I93" s="9">
        <v>0.5</v>
      </c>
      <c r="J93" s="20">
        <v>0</v>
      </c>
      <c r="K93" s="9">
        <v>0</v>
      </c>
      <c r="L93" s="20">
        <v>0</v>
      </c>
      <c r="M93" s="9">
        <v>0</v>
      </c>
      <c r="N93" s="20">
        <v>0</v>
      </c>
      <c r="O93" s="9">
        <v>0</v>
      </c>
      <c r="P93" s="20">
        <v>0</v>
      </c>
      <c r="Q93" s="9">
        <v>0</v>
      </c>
    </row>
    <row r="94" spans="4:17" x14ac:dyDescent="0.25">
      <c r="D94" s="8" t="s">
        <v>567</v>
      </c>
      <c r="E94" s="20">
        <v>0</v>
      </c>
      <c r="F94" s="20">
        <v>0</v>
      </c>
      <c r="G94" s="9">
        <v>0</v>
      </c>
      <c r="H94" s="20">
        <v>0</v>
      </c>
      <c r="I94" s="9">
        <v>0</v>
      </c>
      <c r="J94" s="20">
        <v>0</v>
      </c>
      <c r="K94" s="9">
        <v>0</v>
      </c>
      <c r="L94" s="20">
        <v>0</v>
      </c>
      <c r="M94" s="9">
        <v>0</v>
      </c>
      <c r="N94" s="20">
        <v>0</v>
      </c>
      <c r="O94" s="9">
        <v>0</v>
      </c>
      <c r="P94" s="20">
        <v>0</v>
      </c>
      <c r="Q94" s="9">
        <v>0</v>
      </c>
    </row>
    <row r="95" spans="4:17" x14ac:dyDescent="0.25">
      <c r="D95" s="8" t="s">
        <v>574</v>
      </c>
      <c r="E95" s="20">
        <v>0</v>
      </c>
      <c r="F95" s="20">
        <v>0</v>
      </c>
      <c r="G95" s="9">
        <v>0</v>
      </c>
      <c r="H95" s="20">
        <v>0</v>
      </c>
      <c r="I95" s="9">
        <v>0</v>
      </c>
      <c r="J95" s="20">
        <v>0</v>
      </c>
      <c r="K95" s="9">
        <v>0</v>
      </c>
      <c r="L95" s="20">
        <v>0</v>
      </c>
      <c r="M95" s="9">
        <v>0</v>
      </c>
      <c r="N95" s="20">
        <v>0</v>
      </c>
      <c r="O95" s="9">
        <v>0</v>
      </c>
      <c r="P95" s="20">
        <v>0</v>
      </c>
      <c r="Q95" s="9">
        <v>0</v>
      </c>
    </row>
    <row r="96" spans="4:17" x14ac:dyDescent="0.25">
      <c r="D96" s="8" t="s">
        <v>575</v>
      </c>
      <c r="E96" s="20">
        <v>44</v>
      </c>
      <c r="F96" s="20">
        <v>36</v>
      </c>
      <c r="G96" s="9">
        <v>0.81818181818181823</v>
      </c>
      <c r="H96" s="20">
        <v>32</v>
      </c>
      <c r="I96" s="9">
        <v>0.88888888888888884</v>
      </c>
      <c r="J96" s="20">
        <v>0</v>
      </c>
      <c r="K96" s="9">
        <v>0</v>
      </c>
      <c r="L96" s="20">
        <v>0</v>
      </c>
      <c r="M96" s="9">
        <v>0</v>
      </c>
      <c r="N96" s="20">
        <v>0</v>
      </c>
      <c r="O96" s="9">
        <v>0</v>
      </c>
      <c r="P96" s="20">
        <v>4</v>
      </c>
      <c r="Q96" s="9">
        <v>0.1111111111111111</v>
      </c>
    </row>
    <row r="97" spans="4:17" x14ac:dyDescent="0.25">
      <c r="D97" s="8" t="s">
        <v>577</v>
      </c>
      <c r="E97" s="20">
        <v>22</v>
      </c>
      <c r="F97" s="20">
        <v>11</v>
      </c>
      <c r="G97" s="9">
        <v>0.5</v>
      </c>
      <c r="H97" s="20">
        <v>22</v>
      </c>
      <c r="I97" s="9">
        <v>2</v>
      </c>
      <c r="J97" s="20">
        <v>0</v>
      </c>
      <c r="K97" s="9">
        <v>0</v>
      </c>
      <c r="L97" s="20">
        <v>0</v>
      </c>
      <c r="M97" s="9">
        <v>0</v>
      </c>
      <c r="N97" s="20">
        <v>0</v>
      </c>
      <c r="O97" s="9">
        <v>0</v>
      </c>
      <c r="P97" s="20">
        <v>0</v>
      </c>
      <c r="Q97" s="9">
        <v>0</v>
      </c>
    </row>
    <row r="98" spans="4:17" x14ac:dyDescent="0.25">
      <c r="D98" s="7" t="s">
        <v>549</v>
      </c>
      <c r="E98" s="20">
        <v>19</v>
      </c>
      <c r="F98" s="20">
        <v>15</v>
      </c>
      <c r="G98" s="9">
        <v>0.78947368421052633</v>
      </c>
      <c r="H98" s="20">
        <v>15</v>
      </c>
      <c r="I98" s="9">
        <v>1</v>
      </c>
      <c r="J98" s="20">
        <v>0</v>
      </c>
      <c r="K98" s="9">
        <v>0</v>
      </c>
      <c r="L98" s="20">
        <v>3</v>
      </c>
      <c r="M98" s="9">
        <v>0.2</v>
      </c>
      <c r="N98" s="20">
        <v>1</v>
      </c>
      <c r="O98" s="9">
        <v>6.6666666666666666E-2</v>
      </c>
      <c r="P98" s="20">
        <v>0</v>
      </c>
      <c r="Q98" s="9">
        <v>0</v>
      </c>
    </row>
    <row r="99" spans="4:17" x14ac:dyDescent="0.25">
      <c r="D99" s="8" t="s">
        <v>550</v>
      </c>
      <c r="E99" s="20">
        <v>11</v>
      </c>
      <c r="F99" s="20">
        <v>8</v>
      </c>
      <c r="G99" s="9">
        <v>0.72727272727272729</v>
      </c>
      <c r="H99" s="20">
        <v>8</v>
      </c>
      <c r="I99" s="9">
        <v>1</v>
      </c>
      <c r="J99" s="20">
        <v>0</v>
      </c>
      <c r="K99" s="9">
        <v>0</v>
      </c>
      <c r="L99" s="20">
        <v>2</v>
      </c>
      <c r="M99" s="9">
        <v>0.25</v>
      </c>
      <c r="N99" s="20">
        <v>1</v>
      </c>
      <c r="O99" s="9">
        <v>0.125</v>
      </c>
      <c r="P99" s="20">
        <v>0</v>
      </c>
      <c r="Q99" s="9">
        <v>0</v>
      </c>
    </row>
    <row r="100" spans="4:17" x14ac:dyDescent="0.25">
      <c r="D100" s="8" t="s">
        <v>568</v>
      </c>
      <c r="E100" s="20">
        <v>3</v>
      </c>
      <c r="F100" s="20">
        <v>3</v>
      </c>
      <c r="G100" s="9">
        <v>1</v>
      </c>
      <c r="H100" s="20">
        <v>3</v>
      </c>
      <c r="I100" s="9">
        <v>1</v>
      </c>
      <c r="J100" s="20">
        <v>0</v>
      </c>
      <c r="K100" s="9">
        <v>0</v>
      </c>
      <c r="L100" s="20">
        <v>0</v>
      </c>
      <c r="M100" s="9">
        <v>0</v>
      </c>
      <c r="N100" s="20">
        <v>0</v>
      </c>
      <c r="O100" s="9">
        <v>0</v>
      </c>
      <c r="P100" s="20">
        <v>0</v>
      </c>
      <c r="Q100" s="9">
        <v>0</v>
      </c>
    </row>
    <row r="101" spans="4:17" x14ac:dyDescent="0.25">
      <c r="D101" s="8" t="s">
        <v>569</v>
      </c>
      <c r="E101" s="20">
        <v>5</v>
      </c>
      <c r="F101" s="20">
        <v>4</v>
      </c>
      <c r="G101" s="9">
        <v>0.8</v>
      </c>
      <c r="H101" s="20">
        <v>4</v>
      </c>
      <c r="I101" s="9">
        <v>1</v>
      </c>
      <c r="J101" s="20">
        <v>0</v>
      </c>
      <c r="K101" s="9">
        <v>0</v>
      </c>
      <c r="L101" s="20">
        <v>1</v>
      </c>
      <c r="M101" s="9">
        <v>0.25</v>
      </c>
      <c r="N101" s="20">
        <v>0</v>
      </c>
      <c r="O101" s="9">
        <v>0</v>
      </c>
      <c r="P101" s="20">
        <v>0</v>
      </c>
      <c r="Q101" s="9">
        <v>0</v>
      </c>
    </row>
    <row r="102" spans="4:17" x14ac:dyDescent="0.25">
      <c r="D102" s="7" t="s">
        <v>555</v>
      </c>
      <c r="E102" s="20">
        <v>21</v>
      </c>
      <c r="F102" s="20">
        <v>18</v>
      </c>
      <c r="G102" s="9">
        <v>0.8571428571428571</v>
      </c>
      <c r="H102" s="20">
        <v>15</v>
      </c>
      <c r="I102" s="9">
        <v>0.83333333333333337</v>
      </c>
      <c r="J102" s="20">
        <v>0</v>
      </c>
      <c r="K102" s="9">
        <v>0</v>
      </c>
      <c r="L102" s="20">
        <v>1</v>
      </c>
      <c r="M102" s="9">
        <v>5.5555555555555552E-2</v>
      </c>
      <c r="N102" s="20">
        <v>0</v>
      </c>
      <c r="O102" s="9">
        <v>0</v>
      </c>
      <c r="P102" s="20">
        <v>1</v>
      </c>
      <c r="Q102" s="9">
        <v>5.5555555555555552E-2</v>
      </c>
    </row>
    <row r="103" spans="4:17" x14ac:dyDescent="0.25">
      <c r="D103" s="8" t="s">
        <v>556</v>
      </c>
      <c r="E103" s="20">
        <v>6</v>
      </c>
      <c r="F103" s="20">
        <v>5</v>
      </c>
      <c r="G103" s="9">
        <v>0.83333333333333337</v>
      </c>
      <c r="H103" s="20">
        <v>5</v>
      </c>
      <c r="I103" s="9">
        <v>1</v>
      </c>
      <c r="J103" s="20">
        <v>0</v>
      </c>
      <c r="K103" s="9">
        <v>0</v>
      </c>
      <c r="L103" s="20">
        <v>0</v>
      </c>
      <c r="M103" s="9">
        <v>0</v>
      </c>
      <c r="N103" s="20">
        <v>0</v>
      </c>
      <c r="O103" s="9">
        <v>0</v>
      </c>
      <c r="P103" s="20">
        <v>1</v>
      </c>
      <c r="Q103" s="9">
        <v>0.2</v>
      </c>
    </row>
    <row r="104" spans="4:17" x14ac:dyDescent="0.25">
      <c r="D104" s="8" t="s">
        <v>572</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581</v>
      </c>
      <c r="E105" s="20">
        <v>8</v>
      </c>
      <c r="F105" s="20">
        <v>7</v>
      </c>
      <c r="G105" s="9">
        <v>0.875</v>
      </c>
      <c r="H105" s="20">
        <v>5</v>
      </c>
      <c r="I105" s="9">
        <v>0.7142857142857143</v>
      </c>
      <c r="J105" s="20">
        <v>0</v>
      </c>
      <c r="K105" s="9">
        <v>0</v>
      </c>
      <c r="L105" s="20">
        <v>0</v>
      </c>
      <c r="M105" s="9">
        <v>0</v>
      </c>
      <c r="N105" s="20">
        <v>0</v>
      </c>
      <c r="O105" s="9">
        <v>0</v>
      </c>
      <c r="P105" s="20">
        <v>0</v>
      </c>
      <c r="Q105" s="9">
        <v>0</v>
      </c>
    </row>
    <row r="106" spans="4:17" x14ac:dyDescent="0.25">
      <c r="D106" s="8" t="s">
        <v>582</v>
      </c>
      <c r="E106" s="20">
        <v>1</v>
      </c>
      <c r="F106" s="20">
        <v>1</v>
      </c>
      <c r="G106" s="9">
        <v>1</v>
      </c>
      <c r="H106" s="20">
        <v>0</v>
      </c>
      <c r="I106" s="9">
        <v>0</v>
      </c>
      <c r="J106" s="20">
        <v>0</v>
      </c>
      <c r="K106" s="9">
        <v>0</v>
      </c>
      <c r="L106" s="20">
        <v>0</v>
      </c>
      <c r="M106" s="9">
        <v>0</v>
      </c>
      <c r="N106" s="20">
        <v>0</v>
      </c>
      <c r="O106" s="9">
        <v>0</v>
      </c>
      <c r="P106" s="20">
        <v>0</v>
      </c>
      <c r="Q106" s="9">
        <v>0</v>
      </c>
    </row>
    <row r="107" spans="4:17" x14ac:dyDescent="0.25">
      <c r="D107" s="8" t="s">
        <v>583</v>
      </c>
      <c r="E107" s="20">
        <v>6</v>
      </c>
      <c r="F107" s="20">
        <v>5</v>
      </c>
      <c r="G107" s="9">
        <v>0.83333333333333337</v>
      </c>
      <c r="H107" s="20">
        <v>5</v>
      </c>
      <c r="I107" s="9">
        <v>1</v>
      </c>
      <c r="J107" s="20">
        <v>0</v>
      </c>
      <c r="K107" s="9">
        <v>0</v>
      </c>
      <c r="L107" s="20">
        <v>1</v>
      </c>
      <c r="M107" s="9">
        <v>0.2</v>
      </c>
      <c r="N107" s="20">
        <v>0</v>
      </c>
      <c r="O107" s="9">
        <v>0</v>
      </c>
      <c r="P107" s="20">
        <v>0</v>
      </c>
      <c r="Q107" s="9">
        <v>0</v>
      </c>
    </row>
    <row r="108" spans="4:17" x14ac:dyDescent="0.25">
      <c r="D108" s="7" t="s">
        <v>450</v>
      </c>
      <c r="E108" s="20">
        <v>48</v>
      </c>
      <c r="F108" s="20">
        <v>46</v>
      </c>
      <c r="G108" s="9">
        <v>0.95833333333333337</v>
      </c>
      <c r="H108" s="20">
        <v>38</v>
      </c>
      <c r="I108" s="9">
        <v>0.82608695652173914</v>
      </c>
      <c r="J108" s="20">
        <v>0</v>
      </c>
      <c r="K108" s="9">
        <v>0</v>
      </c>
      <c r="L108" s="20">
        <v>1</v>
      </c>
      <c r="M108" s="9">
        <v>2.1739130434782608E-2</v>
      </c>
      <c r="N108" s="20">
        <v>1</v>
      </c>
      <c r="O108" s="9">
        <v>2.1739130434782608E-2</v>
      </c>
      <c r="P108" s="20">
        <v>0</v>
      </c>
      <c r="Q108" s="9">
        <v>0</v>
      </c>
    </row>
    <row r="109" spans="4:17" x14ac:dyDescent="0.25">
      <c r="D109" s="8" t="s">
        <v>538</v>
      </c>
      <c r="E109" s="20">
        <v>43</v>
      </c>
      <c r="F109" s="20">
        <v>41</v>
      </c>
      <c r="G109" s="9">
        <v>0.95348837209302328</v>
      </c>
      <c r="H109" s="20">
        <v>36</v>
      </c>
      <c r="I109" s="9">
        <v>0.87804878048780488</v>
      </c>
      <c r="J109" s="20">
        <v>0</v>
      </c>
      <c r="K109" s="9">
        <v>0</v>
      </c>
      <c r="L109" s="20">
        <v>1</v>
      </c>
      <c r="M109" s="9">
        <v>2.4390243902439025E-2</v>
      </c>
      <c r="N109" s="20">
        <v>1</v>
      </c>
      <c r="O109" s="9">
        <v>2.4390243902439025E-2</v>
      </c>
      <c r="P109" s="20">
        <v>0</v>
      </c>
      <c r="Q109" s="9">
        <v>0</v>
      </c>
    </row>
    <row r="110" spans="4:17" x14ac:dyDescent="0.25">
      <c r="D110" s="8" t="s">
        <v>451</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570</v>
      </c>
      <c r="E111" s="20">
        <v>0</v>
      </c>
      <c r="F111" s="20">
        <v>0</v>
      </c>
      <c r="G111" s="9">
        <v>0</v>
      </c>
      <c r="H111" s="20">
        <v>0</v>
      </c>
      <c r="I111" s="9">
        <v>0</v>
      </c>
      <c r="J111" s="20">
        <v>0</v>
      </c>
      <c r="K111" s="9">
        <v>0</v>
      </c>
      <c r="L111" s="20">
        <v>0</v>
      </c>
      <c r="M111" s="9">
        <v>0</v>
      </c>
      <c r="N111" s="20">
        <v>0</v>
      </c>
      <c r="O111" s="9">
        <v>0</v>
      </c>
      <c r="P111" s="20">
        <v>0</v>
      </c>
      <c r="Q111" s="9">
        <v>0</v>
      </c>
    </row>
    <row r="112" spans="4:17" x14ac:dyDescent="0.25">
      <c r="D112" s="8" t="s">
        <v>573</v>
      </c>
      <c r="E112" s="20">
        <v>5</v>
      </c>
      <c r="F112" s="20">
        <v>5</v>
      </c>
      <c r="G112" s="9">
        <v>1</v>
      </c>
      <c r="H112" s="20">
        <v>2</v>
      </c>
      <c r="I112" s="9">
        <v>0.4</v>
      </c>
      <c r="J112" s="20">
        <v>0</v>
      </c>
      <c r="K112" s="9">
        <v>0</v>
      </c>
      <c r="L112" s="20">
        <v>0</v>
      </c>
      <c r="M112" s="9">
        <v>0</v>
      </c>
      <c r="N112" s="20">
        <v>0</v>
      </c>
      <c r="O112" s="9">
        <v>0</v>
      </c>
      <c r="P112" s="20">
        <v>0</v>
      </c>
      <c r="Q112" s="9">
        <v>0</v>
      </c>
    </row>
    <row r="113" spans="4:17" x14ac:dyDescent="0.25">
      <c r="D113" s="6" t="s">
        <v>452</v>
      </c>
      <c r="E113" s="20">
        <v>951</v>
      </c>
      <c r="F113" s="20">
        <v>908</v>
      </c>
      <c r="G113" s="9">
        <v>0.95478443743427965</v>
      </c>
      <c r="H113" s="20">
        <v>862</v>
      </c>
      <c r="I113" s="9">
        <v>0.9493392070484582</v>
      </c>
      <c r="J113" s="20">
        <v>0</v>
      </c>
      <c r="K113" s="9">
        <v>0</v>
      </c>
      <c r="L113" s="20">
        <v>11</v>
      </c>
      <c r="M113" s="9">
        <v>1.2114537444933921E-2</v>
      </c>
      <c r="N113" s="20">
        <v>10</v>
      </c>
      <c r="O113" s="9">
        <v>1.1013215859030838E-2</v>
      </c>
      <c r="P113" s="20">
        <v>5</v>
      </c>
      <c r="Q113" s="9">
        <v>5.5066079295154188E-3</v>
      </c>
    </row>
    <row r="114" spans="4:17" x14ac:dyDescent="0.25">
      <c r="D114" s="7" t="s">
        <v>587</v>
      </c>
      <c r="E114" s="20">
        <v>63</v>
      </c>
      <c r="F114" s="20">
        <v>59</v>
      </c>
      <c r="G114" s="9">
        <v>0.93650793650793651</v>
      </c>
      <c r="H114" s="20">
        <v>54</v>
      </c>
      <c r="I114" s="9">
        <v>0.9152542372881356</v>
      </c>
      <c r="J114" s="20">
        <v>0</v>
      </c>
      <c r="K114" s="9">
        <v>0</v>
      </c>
      <c r="L114" s="20">
        <v>1</v>
      </c>
      <c r="M114" s="9">
        <v>1.6949152542372881E-2</v>
      </c>
      <c r="N114" s="20">
        <v>0</v>
      </c>
      <c r="O114" s="9">
        <v>0</v>
      </c>
      <c r="P114" s="20">
        <v>1</v>
      </c>
      <c r="Q114" s="9">
        <v>1.6949152542372881E-2</v>
      </c>
    </row>
    <row r="115" spans="4:17" x14ac:dyDescent="0.25">
      <c r="D115" s="8" t="s">
        <v>588</v>
      </c>
      <c r="E115" s="20">
        <v>16</v>
      </c>
      <c r="F115" s="20">
        <v>15</v>
      </c>
      <c r="G115" s="9">
        <v>0.9375</v>
      </c>
      <c r="H115" s="20">
        <v>15</v>
      </c>
      <c r="I115" s="9">
        <v>1</v>
      </c>
      <c r="J115" s="20">
        <v>0</v>
      </c>
      <c r="K115" s="9">
        <v>0</v>
      </c>
      <c r="L115" s="20">
        <v>0</v>
      </c>
      <c r="M115" s="9">
        <v>0</v>
      </c>
      <c r="N115" s="20">
        <v>0</v>
      </c>
      <c r="O115" s="9">
        <v>0</v>
      </c>
      <c r="P115" s="20">
        <v>0</v>
      </c>
      <c r="Q115" s="9">
        <v>0</v>
      </c>
    </row>
    <row r="116" spans="4:17" x14ac:dyDescent="0.25">
      <c r="D116" s="8" t="s">
        <v>589</v>
      </c>
      <c r="E116" s="20">
        <v>1</v>
      </c>
      <c r="F116" s="20">
        <v>0</v>
      </c>
      <c r="G116" s="9">
        <v>0</v>
      </c>
      <c r="H116" s="20">
        <v>0</v>
      </c>
      <c r="I116" s="9">
        <v>0</v>
      </c>
      <c r="J116" s="20">
        <v>0</v>
      </c>
      <c r="K116" s="9">
        <v>0</v>
      </c>
      <c r="L116" s="20">
        <v>0</v>
      </c>
      <c r="M116" s="9">
        <v>0</v>
      </c>
      <c r="N116" s="20">
        <v>0</v>
      </c>
      <c r="O116" s="9">
        <v>0</v>
      </c>
      <c r="P116" s="20">
        <v>1</v>
      </c>
      <c r="Q116" s="9">
        <v>0</v>
      </c>
    </row>
    <row r="117" spans="4:17" x14ac:dyDescent="0.25">
      <c r="D117" s="8" t="s">
        <v>591</v>
      </c>
      <c r="E117" s="20">
        <v>2</v>
      </c>
      <c r="F117" s="20">
        <v>1</v>
      </c>
      <c r="G117" s="9">
        <v>0.5</v>
      </c>
      <c r="H117" s="20">
        <v>1</v>
      </c>
      <c r="I117" s="9">
        <v>1</v>
      </c>
      <c r="J117" s="20">
        <v>0</v>
      </c>
      <c r="K117" s="9">
        <v>0</v>
      </c>
      <c r="L117" s="20">
        <v>1</v>
      </c>
      <c r="M117" s="9">
        <v>1</v>
      </c>
      <c r="N117" s="20">
        <v>0</v>
      </c>
      <c r="O117" s="9">
        <v>0</v>
      </c>
      <c r="P117" s="20">
        <v>0</v>
      </c>
      <c r="Q117" s="9">
        <v>0</v>
      </c>
    </row>
    <row r="118" spans="4:17" x14ac:dyDescent="0.25">
      <c r="D118" s="8" t="s">
        <v>598</v>
      </c>
      <c r="E118" s="20">
        <v>2</v>
      </c>
      <c r="F118" s="20">
        <v>2</v>
      </c>
      <c r="G118" s="9">
        <v>1</v>
      </c>
      <c r="H118" s="20">
        <v>2</v>
      </c>
      <c r="I118" s="9">
        <v>1</v>
      </c>
      <c r="J118" s="20">
        <v>0</v>
      </c>
      <c r="K118" s="9">
        <v>0</v>
      </c>
      <c r="L118" s="20">
        <v>0</v>
      </c>
      <c r="M118" s="9">
        <v>0</v>
      </c>
      <c r="N118" s="20">
        <v>0</v>
      </c>
      <c r="O118" s="9">
        <v>0</v>
      </c>
      <c r="P118" s="20">
        <v>0</v>
      </c>
      <c r="Q118" s="9">
        <v>0</v>
      </c>
    </row>
    <row r="119" spans="4:17" x14ac:dyDescent="0.25">
      <c r="D119" s="8" t="s">
        <v>607</v>
      </c>
      <c r="E119" s="20">
        <v>1</v>
      </c>
      <c r="F119" s="20">
        <v>1</v>
      </c>
      <c r="G119" s="9">
        <v>1</v>
      </c>
      <c r="H119" s="20">
        <v>1</v>
      </c>
      <c r="I119" s="9">
        <v>1</v>
      </c>
      <c r="J119" s="20">
        <v>0</v>
      </c>
      <c r="K119" s="9">
        <v>0</v>
      </c>
      <c r="L119" s="20">
        <v>0</v>
      </c>
      <c r="M119" s="9">
        <v>0</v>
      </c>
      <c r="N119" s="20">
        <v>0</v>
      </c>
      <c r="O119" s="9">
        <v>0</v>
      </c>
      <c r="P119" s="20">
        <v>0</v>
      </c>
      <c r="Q119" s="9">
        <v>0</v>
      </c>
    </row>
    <row r="120" spans="4:17" x14ac:dyDescent="0.25">
      <c r="D120" s="8" t="s">
        <v>608</v>
      </c>
      <c r="E120" s="20">
        <v>2</v>
      </c>
      <c r="F120" s="20">
        <v>2</v>
      </c>
      <c r="G120" s="9">
        <v>1</v>
      </c>
      <c r="H120" s="20">
        <v>1</v>
      </c>
      <c r="I120" s="9">
        <v>0.5</v>
      </c>
      <c r="J120" s="20">
        <v>0</v>
      </c>
      <c r="K120" s="9">
        <v>0</v>
      </c>
      <c r="L120" s="20">
        <v>0</v>
      </c>
      <c r="M120" s="9">
        <v>0</v>
      </c>
      <c r="N120" s="20">
        <v>0</v>
      </c>
      <c r="O120" s="9">
        <v>0</v>
      </c>
      <c r="P120" s="20">
        <v>0</v>
      </c>
      <c r="Q120" s="9">
        <v>0</v>
      </c>
    </row>
    <row r="121" spans="4:17" x14ac:dyDescent="0.25">
      <c r="D121" s="8" t="s">
        <v>610</v>
      </c>
      <c r="E121" s="20">
        <v>5</v>
      </c>
      <c r="F121" s="20">
        <v>4</v>
      </c>
      <c r="G121" s="9">
        <v>0.8</v>
      </c>
      <c r="H121" s="20">
        <v>4</v>
      </c>
      <c r="I121" s="9">
        <v>1</v>
      </c>
      <c r="J121" s="20">
        <v>0</v>
      </c>
      <c r="K121" s="9">
        <v>0</v>
      </c>
      <c r="L121" s="20">
        <v>0</v>
      </c>
      <c r="M121" s="9">
        <v>0</v>
      </c>
      <c r="N121" s="20">
        <v>0</v>
      </c>
      <c r="O121" s="9">
        <v>0</v>
      </c>
      <c r="P121" s="20">
        <v>0</v>
      </c>
      <c r="Q121" s="9">
        <v>0</v>
      </c>
    </row>
    <row r="122" spans="4:17" x14ac:dyDescent="0.25">
      <c r="D122" s="8" t="s">
        <v>613</v>
      </c>
      <c r="E122" s="20">
        <v>34</v>
      </c>
      <c r="F122" s="20">
        <v>34</v>
      </c>
      <c r="G122" s="9">
        <v>1</v>
      </c>
      <c r="H122" s="20">
        <v>30</v>
      </c>
      <c r="I122" s="9">
        <v>0.88235294117647056</v>
      </c>
      <c r="J122" s="20">
        <v>0</v>
      </c>
      <c r="K122" s="9">
        <v>0</v>
      </c>
      <c r="L122" s="20">
        <v>0</v>
      </c>
      <c r="M122" s="9">
        <v>0</v>
      </c>
      <c r="N122" s="20">
        <v>0</v>
      </c>
      <c r="O122" s="9">
        <v>0</v>
      </c>
      <c r="P122" s="20">
        <v>0</v>
      </c>
      <c r="Q122" s="9">
        <v>0</v>
      </c>
    </row>
    <row r="123" spans="4:17" x14ac:dyDescent="0.25">
      <c r="D123" s="7" t="s">
        <v>602</v>
      </c>
      <c r="E123" s="20">
        <v>252</v>
      </c>
      <c r="F123" s="20">
        <v>239</v>
      </c>
      <c r="G123" s="9">
        <v>0.94841269841269837</v>
      </c>
      <c r="H123" s="20">
        <v>225</v>
      </c>
      <c r="I123" s="9">
        <v>0.94142259414225937</v>
      </c>
      <c r="J123" s="20">
        <v>0</v>
      </c>
      <c r="K123" s="9">
        <v>0</v>
      </c>
      <c r="L123" s="20">
        <v>5</v>
      </c>
      <c r="M123" s="9">
        <v>2.0920502092050208E-2</v>
      </c>
      <c r="N123" s="20">
        <v>1</v>
      </c>
      <c r="O123" s="9">
        <v>4.1841004184100415E-3</v>
      </c>
      <c r="P123" s="20">
        <v>1</v>
      </c>
      <c r="Q123" s="9">
        <v>4.1841004184100415E-3</v>
      </c>
    </row>
    <row r="124" spans="4:17" x14ac:dyDescent="0.25">
      <c r="D124" s="8" t="s">
        <v>603</v>
      </c>
      <c r="E124" s="20">
        <v>131</v>
      </c>
      <c r="F124" s="20">
        <v>123</v>
      </c>
      <c r="G124" s="9">
        <v>0.93893129770992367</v>
      </c>
      <c r="H124" s="20">
        <v>117</v>
      </c>
      <c r="I124" s="9">
        <v>0.95121951219512191</v>
      </c>
      <c r="J124" s="20">
        <v>0</v>
      </c>
      <c r="K124" s="9">
        <v>0</v>
      </c>
      <c r="L124" s="20">
        <v>4</v>
      </c>
      <c r="M124" s="9">
        <v>3.2520325203252036E-2</v>
      </c>
      <c r="N124" s="20">
        <v>1</v>
      </c>
      <c r="O124" s="9">
        <v>8.130081300813009E-3</v>
      </c>
      <c r="P124" s="20">
        <v>0</v>
      </c>
      <c r="Q124" s="9">
        <v>0</v>
      </c>
    </row>
    <row r="125" spans="4:17" x14ac:dyDescent="0.25">
      <c r="D125" s="8" t="s">
        <v>614</v>
      </c>
      <c r="E125" s="20">
        <v>22</v>
      </c>
      <c r="F125" s="20">
        <v>18</v>
      </c>
      <c r="G125" s="9">
        <v>0.81818181818181823</v>
      </c>
      <c r="H125" s="20">
        <v>15</v>
      </c>
      <c r="I125" s="9">
        <v>0.83333333333333337</v>
      </c>
      <c r="J125" s="20">
        <v>0</v>
      </c>
      <c r="K125" s="9">
        <v>0</v>
      </c>
      <c r="L125" s="20">
        <v>1</v>
      </c>
      <c r="M125" s="9">
        <v>5.5555555555555552E-2</v>
      </c>
      <c r="N125" s="20">
        <v>0</v>
      </c>
      <c r="O125" s="9">
        <v>0</v>
      </c>
      <c r="P125" s="20">
        <v>1</v>
      </c>
      <c r="Q125" s="9">
        <v>5.5555555555555552E-2</v>
      </c>
    </row>
    <row r="126" spans="4:17" x14ac:dyDescent="0.25">
      <c r="D126" s="8" t="s">
        <v>620</v>
      </c>
      <c r="E126" s="20">
        <v>99</v>
      </c>
      <c r="F126" s="20">
        <v>98</v>
      </c>
      <c r="G126" s="9">
        <v>0.98989898989898994</v>
      </c>
      <c r="H126" s="20">
        <v>93</v>
      </c>
      <c r="I126" s="9">
        <v>0.94897959183673475</v>
      </c>
      <c r="J126" s="20">
        <v>0</v>
      </c>
      <c r="K126" s="9">
        <v>0</v>
      </c>
      <c r="L126" s="20">
        <v>0</v>
      </c>
      <c r="M126" s="9">
        <v>0</v>
      </c>
      <c r="N126" s="20">
        <v>0</v>
      </c>
      <c r="O126" s="9">
        <v>0</v>
      </c>
      <c r="P126" s="20">
        <v>0</v>
      </c>
      <c r="Q126" s="9">
        <v>0</v>
      </c>
    </row>
    <row r="127" spans="4:17" x14ac:dyDescent="0.25">
      <c r="D127" s="7" t="s">
        <v>453</v>
      </c>
      <c r="E127" s="20">
        <v>249</v>
      </c>
      <c r="F127" s="20">
        <v>233</v>
      </c>
      <c r="G127" s="9">
        <v>0.93574297188755018</v>
      </c>
      <c r="H127" s="20">
        <v>220</v>
      </c>
      <c r="I127" s="9">
        <v>0.94420600858369097</v>
      </c>
      <c r="J127" s="20">
        <v>0</v>
      </c>
      <c r="K127" s="9">
        <v>0</v>
      </c>
      <c r="L127" s="20">
        <v>3</v>
      </c>
      <c r="M127" s="9">
        <v>1.2875536480686695E-2</v>
      </c>
      <c r="N127" s="20">
        <v>7</v>
      </c>
      <c r="O127" s="9">
        <v>3.0042918454935622E-2</v>
      </c>
      <c r="P127" s="20">
        <v>2</v>
      </c>
      <c r="Q127" s="9">
        <v>8.5836909871244635E-3</v>
      </c>
    </row>
    <row r="128" spans="4:17" x14ac:dyDescent="0.25">
      <c r="D128" s="8" t="s">
        <v>584</v>
      </c>
      <c r="E128" s="20">
        <v>0</v>
      </c>
      <c r="F128" s="20">
        <v>0</v>
      </c>
      <c r="G128" s="9">
        <v>0</v>
      </c>
      <c r="H128" s="20">
        <v>0</v>
      </c>
      <c r="I128" s="9">
        <v>0</v>
      </c>
      <c r="J128" s="20">
        <v>0</v>
      </c>
      <c r="K128" s="9">
        <v>0</v>
      </c>
      <c r="L128" s="20">
        <v>0</v>
      </c>
      <c r="M128" s="9">
        <v>0</v>
      </c>
      <c r="N128" s="20">
        <v>0</v>
      </c>
      <c r="O128" s="9">
        <v>0</v>
      </c>
      <c r="P128" s="20">
        <v>0</v>
      </c>
      <c r="Q128" s="9">
        <v>0</v>
      </c>
    </row>
    <row r="129" spans="4:17" x14ac:dyDescent="0.25">
      <c r="D129" s="8" t="s">
        <v>590</v>
      </c>
      <c r="E129" s="20">
        <v>6</v>
      </c>
      <c r="F129" s="20">
        <v>5</v>
      </c>
      <c r="G129" s="9">
        <v>0.83333333333333337</v>
      </c>
      <c r="H129" s="20">
        <v>4</v>
      </c>
      <c r="I129" s="9">
        <v>0.8</v>
      </c>
      <c r="J129" s="20">
        <v>0</v>
      </c>
      <c r="K129" s="9">
        <v>0</v>
      </c>
      <c r="L129" s="20">
        <v>0</v>
      </c>
      <c r="M129" s="9">
        <v>0</v>
      </c>
      <c r="N129" s="20">
        <v>0</v>
      </c>
      <c r="O129" s="9">
        <v>0</v>
      </c>
      <c r="P129" s="20">
        <v>1</v>
      </c>
      <c r="Q129" s="9">
        <v>0.2</v>
      </c>
    </row>
    <row r="130" spans="4:17" x14ac:dyDescent="0.25">
      <c r="D130" s="8" t="s">
        <v>592</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454</v>
      </c>
      <c r="E131" s="20">
        <v>11</v>
      </c>
      <c r="F131" s="20">
        <v>11</v>
      </c>
      <c r="G131" s="9">
        <v>1</v>
      </c>
      <c r="H131" s="20">
        <v>10</v>
      </c>
      <c r="I131" s="9">
        <v>0.90909090909090906</v>
      </c>
      <c r="J131" s="20">
        <v>0</v>
      </c>
      <c r="K131" s="9">
        <v>0</v>
      </c>
      <c r="L131" s="20">
        <v>0</v>
      </c>
      <c r="M131" s="9">
        <v>0</v>
      </c>
      <c r="N131" s="20">
        <v>0</v>
      </c>
      <c r="O131" s="9">
        <v>0</v>
      </c>
      <c r="P131" s="20">
        <v>0</v>
      </c>
      <c r="Q131" s="9">
        <v>0</v>
      </c>
    </row>
    <row r="132" spans="4:17" x14ac:dyDescent="0.25">
      <c r="D132" s="8" t="s">
        <v>594</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597</v>
      </c>
      <c r="E133" s="20">
        <v>19</v>
      </c>
      <c r="F133" s="20">
        <v>18</v>
      </c>
      <c r="G133" s="9">
        <v>0.94736842105263153</v>
      </c>
      <c r="H133" s="20">
        <v>17</v>
      </c>
      <c r="I133" s="9">
        <v>0.94444444444444442</v>
      </c>
      <c r="J133" s="20">
        <v>0</v>
      </c>
      <c r="K133" s="9">
        <v>0</v>
      </c>
      <c r="L133" s="20">
        <v>0</v>
      </c>
      <c r="M133" s="9">
        <v>0</v>
      </c>
      <c r="N133" s="20">
        <v>0</v>
      </c>
      <c r="O133" s="9">
        <v>0</v>
      </c>
      <c r="P133" s="20">
        <v>1</v>
      </c>
      <c r="Q133" s="9">
        <v>5.5555555555555552E-2</v>
      </c>
    </row>
    <row r="134" spans="4:17" x14ac:dyDescent="0.25">
      <c r="D134" s="8" t="s">
        <v>599</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457</v>
      </c>
      <c r="E135" s="20">
        <v>1</v>
      </c>
      <c r="F135" s="20">
        <v>1</v>
      </c>
      <c r="G135" s="9">
        <v>1</v>
      </c>
      <c r="H135" s="20">
        <v>0</v>
      </c>
      <c r="I135" s="9">
        <v>0</v>
      </c>
      <c r="J135" s="20">
        <v>0</v>
      </c>
      <c r="K135" s="9">
        <v>0</v>
      </c>
      <c r="L135" s="20">
        <v>0</v>
      </c>
      <c r="M135" s="9">
        <v>0</v>
      </c>
      <c r="N135" s="20">
        <v>0</v>
      </c>
      <c r="O135" s="9">
        <v>0</v>
      </c>
      <c r="P135" s="20">
        <v>0</v>
      </c>
      <c r="Q135" s="9">
        <v>0</v>
      </c>
    </row>
    <row r="136" spans="4:17" x14ac:dyDescent="0.25">
      <c r="D136" s="8" t="s">
        <v>600</v>
      </c>
      <c r="E136" s="20">
        <v>112</v>
      </c>
      <c r="F136" s="20">
        <v>98</v>
      </c>
      <c r="G136" s="9">
        <v>0.875</v>
      </c>
      <c r="H136" s="20">
        <v>93</v>
      </c>
      <c r="I136" s="9">
        <v>0.94897959183673475</v>
      </c>
      <c r="J136" s="20">
        <v>0</v>
      </c>
      <c r="K136" s="9">
        <v>0</v>
      </c>
      <c r="L136" s="20">
        <v>3</v>
      </c>
      <c r="M136" s="9">
        <v>3.0612244897959183E-2</v>
      </c>
      <c r="N136" s="20">
        <v>7</v>
      </c>
      <c r="O136" s="9">
        <v>7.1428571428571425E-2</v>
      </c>
      <c r="P136" s="20">
        <v>0</v>
      </c>
      <c r="Q136" s="9">
        <v>0</v>
      </c>
    </row>
    <row r="137" spans="4:17" x14ac:dyDescent="0.25">
      <c r="D137" s="8" t="s">
        <v>604</v>
      </c>
      <c r="E137" s="20">
        <v>21</v>
      </c>
      <c r="F137" s="20">
        <v>21</v>
      </c>
      <c r="G137" s="9">
        <v>1</v>
      </c>
      <c r="H137" s="20">
        <v>19</v>
      </c>
      <c r="I137" s="9">
        <v>0.90476190476190477</v>
      </c>
      <c r="J137" s="20">
        <v>0</v>
      </c>
      <c r="K137" s="9">
        <v>0</v>
      </c>
      <c r="L137" s="20">
        <v>0</v>
      </c>
      <c r="M137" s="9">
        <v>0</v>
      </c>
      <c r="N137" s="20">
        <v>0</v>
      </c>
      <c r="O137" s="9">
        <v>0</v>
      </c>
      <c r="P137" s="20">
        <v>0</v>
      </c>
      <c r="Q137" s="9">
        <v>0</v>
      </c>
    </row>
    <row r="138" spans="4:17" x14ac:dyDescent="0.25">
      <c r="D138" s="8" t="s">
        <v>605</v>
      </c>
      <c r="E138" s="20">
        <v>5</v>
      </c>
      <c r="F138" s="20">
        <v>5</v>
      </c>
      <c r="G138" s="9">
        <v>1</v>
      </c>
      <c r="H138" s="20">
        <v>5</v>
      </c>
      <c r="I138" s="9">
        <v>1</v>
      </c>
      <c r="J138" s="20">
        <v>0</v>
      </c>
      <c r="K138" s="9">
        <v>0</v>
      </c>
      <c r="L138" s="20">
        <v>0</v>
      </c>
      <c r="M138" s="9">
        <v>0</v>
      </c>
      <c r="N138" s="20">
        <v>0</v>
      </c>
      <c r="O138" s="9">
        <v>0</v>
      </c>
      <c r="P138" s="20">
        <v>0</v>
      </c>
      <c r="Q138" s="9">
        <v>0</v>
      </c>
    </row>
    <row r="139" spans="4:17" x14ac:dyDescent="0.25">
      <c r="D139" s="8" t="s">
        <v>458</v>
      </c>
      <c r="E139" s="20">
        <v>39</v>
      </c>
      <c r="F139" s="20">
        <v>39</v>
      </c>
      <c r="G139" s="9">
        <v>1</v>
      </c>
      <c r="H139" s="20">
        <v>38</v>
      </c>
      <c r="I139" s="9">
        <v>0.97435897435897434</v>
      </c>
      <c r="J139" s="20">
        <v>0</v>
      </c>
      <c r="K139" s="9">
        <v>0</v>
      </c>
      <c r="L139" s="20">
        <v>0</v>
      </c>
      <c r="M139" s="9">
        <v>0</v>
      </c>
      <c r="N139" s="20">
        <v>0</v>
      </c>
      <c r="O139" s="9">
        <v>0</v>
      </c>
      <c r="P139" s="20">
        <v>0</v>
      </c>
      <c r="Q139" s="9">
        <v>0</v>
      </c>
    </row>
    <row r="140" spans="4:17" x14ac:dyDescent="0.25">
      <c r="D140" s="8" t="s">
        <v>612</v>
      </c>
      <c r="E140" s="20">
        <v>34</v>
      </c>
      <c r="F140" s="20">
        <v>34</v>
      </c>
      <c r="G140" s="9">
        <v>1</v>
      </c>
      <c r="H140" s="20">
        <v>33</v>
      </c>
      <c r="I140" s="9">
        <v>0.97058823529411764</v>
      </c>
      <c r="J140" s="20">
        <v>0</v>
      </c>
      <c r="K140" s="9">
        <v>0</v>
      </c>
      <c r="L140" s="20">
        <v>0</v>
      </c>
      <c r="M140" s="9">
        <v>0</v>
      </c>
      <c r="N140" s="20">
        <v>0</v>
      </c>
      <c r="O140" s="9">
        <v>0</v>
      </c>
      <c r="P140" s="20">
        <v>0</v>
      </c>
      <c r="Q140" s="9">
        <v>0</v>
      </c>
    </row>
    <row r="141" spans="4:17" x14ac:dyDescent="0.25">
      <c r="D141" s="8" t="s">
        <v>615</v>
      </c>
      <c r="E141" s="20">
        <v>1</v>
      </c>
      <c r="F141" s="20">
        <v>1</v>
      </c>
      <c r="G141" s="9">
        <v>1</v>
      </c>
      <c r="H141" s="20">
        <v>1</v>
      </c>
      <c r="I141" s="9">
        <v>1</v>
      </c>
      <c r="J141" s="20">
        <v>0</v>
      </c>
      <c r="K141" s="9">
        <v>0</v>
      </c>
      <c r="L141" s="20">
        <v>0</v>
      </c>
      <c r="M141" s="9">
        <v>0</v>
      </c>
      <c r="N141" s="20">
        <v>0</v>
      </c>
      <c r="O141" s="9">
        <v>0</v>
      </c>
      <c r="P141" s="20">
        <v>0</v>
      </c>
      <c r="Q141" s="9">
        <v>0</v>
      </c>
    </row>
    <row r="142" spans="4:17" x14ac:dyDescent="0.25">
      <c r="D142" s="7" t="s">
        <v>455</v>
      </c>
      <c r="E142" s="20">
        <v>387</v>
      </c>
      <c r="F142" s="20">
        <v>377</v>
      </c>
      <c r="G142" s="9">
        <v>0.97416020671834624</v>
      </c>
      <c r="H142" s="20">
        <v>363</v>
      </c>
      <c r="I142" s="9">
        <v>0.96286472148541113</v>
      </c>
      <c r="J142" s="20">
        <v>0</v>
      </c>
      <c r="K142" s="9">
        <v>0</v>
      </c>
      <c r="L142" s="20">
        <v>2</v>
      </c>
      <c r="M142" s="9">
        <v>5.3050397877984082E-3</v>
      </c>
      <c r="N142" s="20">
        <v>2</v>
      </c>
      <c r="O142" s="9">
        <v>5.3050397877984082E-3</v>
      </c>
      <c r="P142" s="20">
        <v>1</v>
      </c>
      <c r="Q142" s="9">
        <v>2.6525198938992041E-3</v>
      </c>
    </row>
    <row r="143" spans="4:17" x14ac:dyDescent="0.25">
      <c r="D143" s="8" t="s">
        <v>585</v>
      </c>
      <c r="E143" s="20">
        <v>104</v>
      </c>
      <c r="F143" s="20">
        <v>102</v>
      </c>
      <c r="G143" s="9">
        <v>0.98076923076923073</v>
      </c>
      <c r="H143" s="20">
        <v>99</v>
      </c>
      <c r="I143" s="9">
        <v>0.97058823529411764</v>
      </c>
      <c r="J143" s="20">
        <v>0</v>
      </c>
      <c r="K143" s="9">
        <v>0</v>
      </c>
      <c r="L143" s="20">
        <v>0</v>
      </c>
      <c r="M143" s="9">
        <v>0</v>
      </c>
      <c r="N143" s="20">
        <v>0</v>
      </c>
      <c r="O143" s="9">
        <v>0</v>
      </c>
      <c r="P143" s="20">
        <v>0</v>
      </c>
      <c r="Q143" s="9">
        <v>0</v>
      </c>
    </row>
    <row r="144" spans="4:17" x14ac:dyDescent="0.25">
      <c r="D144" s="8" t="s">
        <v>586</v>
      </c>
      <c r="E144" s="20">
        <v>10</v>
      </c>
      <c r="F144" s="20">
        <v>10</v>
      </c>
      <c r="G144" s="9">
        <v>1</v>
      </c>
      <c r="H144" s="20">
        <v>10</v>
      </c>
      <c r="I144" s="9">
        <v>1</v>
      </c>
      <c r="J144" s="20">
        <v>0</v>
      </c>
      <c r="K144" s="9">
        <v>0</v>
      </c>
      <c r="L144" s="20">
        <v>0</v>
      </c>
      <c r="M144" s="9">
        <v>0</v>
      </c>
      <c r="N144" s="20">
        <v>0</v>
      </c>
      <c r="O144" s="9">
        <v>0</v>
      </c>
      <c r="P144" s="20">
        <v>0</v>
      </c>
      <c r="Q144" s="9">
        <v>0</v>
      </c>
    </row>
    <row r="145" spans="4:17" x14ac:dyDescent="0.25">
      <c r="D145" s="8" t="s">
        <v>593</v>
      </c>
      <c r="E145" s="20">
        <v>127</v>
      </c>
      <c r="F145" s="20">
        <v>126</v>
      </c>
      <c r="G145" s="9">
        <v>0.99212598425196852</v>
      </c>
      <c r="H145" s="20">
        <v>121</v>
      </c>
      <c r="I145" s="9">
        <v>0.96031746031746035</v>
      </c>
      <c r="J145" s="20">
        <v>0</v>
      </c>
      <c r="K145" s="9">
        <v>0</v>
      </c>
      <c r="L145" s="20">
        <v>1</v>
      </c>
      <c r="M145" s="9">
        <v>7.9365079365079361E-3</v>
      </c>
      <c r="N145" s="20">
        <v>0</v>
      </c>
      <c r="O145" s="9">
        <v>0</v>
      </c>
      <c r="P145" s="20">
        <v>0</v>
      </c>
      <c r="Q145" s="9">
        <v>0</v>
      </c>
    </row>
    <row r="146" spans="4:17" x14ac:dyDescent="0.25">
      <c r="D146" s="8" t="s">
        <v>595</v>
      </c>
      <c r="E146" s="20">
        <v>2</v>
      </c>
      <c r="F146" s="20">
        <v>2</v>
      </c>
      <c r="G146" s="9">
        <v>1</v>
      </c>
      <c r="H146" s="20">
        <v>2</v>
      </c>
      <c r="I146" s="9">
        <v>1</v>
      </c>
      <c r="J146" s="20">
        <v>0</v>
      </c>
      <c r="K146" s="9">
        <v>0</v>
      </c>
      <c r="L146" s="20">
        <v>0</v>
      </c>
      <c r="M146" s="9">
        <v>0</v>
      </c>
      <c r="N146" s="20">
        <v>0</v>
      </c>
      <c r="O146" s="9">
        <v>0</v>
      </c>
      <c r="P146" s="20">
        <v>0</v>
      </c>
      <c r="Q146" s="9">
        <v>0</v>
      </c>
    </row>
    <row r="147" spans="4:17" x14ac:dyDescent="0.25">
      <c r="D147" s="8" t="s">
        <v>596</v>
      </c>
      <c r="E147" s="20">
        <v>29</v>
      </c>
      <c r="F147" s="20">
        <v>28</v>
      </c>
      <c r="G147" s="9">
        <v>0.96551724137931039</v>
      </c>
      <c r="H147" s="20">
        <v>24</v>
      </c>
      <c r="I147" s="9">
        <v>0.8571428571428571</v>
      </c>
      <c r="J147" s="20">
        <v>0</v>
      </c>
      <c r="K147" s="9">
        <v>0</v>
      </c>
      <c r="L147" s="20">
        <v>1</v>
      </c>
      <c r="M147" s="9">
        <v>3.5714285714285712E-2</v>
      </c>
      <c r="N147" s="20">
        <v>0</v>
      </c>
      <c r="O147" s="9">
        <v>0</v>
      </c>
      <c r="P147" s="20">
        <v>0</v>
      </c>
      <c r="Q147" s="9">
        <v>0</v>
      </c>
    </row>
    <row r="148" spans="4:17" x14ac:dyDescent="0.25">
      <c r="D148" s="8" t="s">
        <v>456</v>
      </c>
      <c r="E148" s="20">
        <v>50</v>
      </c>
      <c r="F148" s="20">
        <v>50</v>
      </c>
      <c r="G148" s="9">
        <v>1</v>
      </c>
      <c r="H148" s="20">
        <v>49</v>
      </c>
      <c r="I148" s="9">
        <v>0.98</v>
      </c>
      <c r="J148" s="20">
        <v>0</v>
      </c>
      <c r="K148" s="9">
        <v>0</v>
      </c>
      <c r="L148" s="20">
        <v>0</v>
      </c>
      <c r="M148" s="9">
        <v>0</v>
      </c>
      <c r="N148" s="20">
        <v>0</v>
      </c>
      <c r="O148" s="9">
        <v>0</v>
      </c>
      <c r="P148" s="20">
        <v>0</v>
      </c>
      <c r="Q148" s="9">
        <v>0</v>
      </c>
    </row>
    <row r="149" spans="4:17" x14ac:dyDescent="0.25">
      <c r="D149" s="8" t="s">
        <v>601</v>
      </c>
      <c r="E149" s="20">
        <v>53</v>
      </c>
      <c r="F149" s="20">
        <v>47</v>
      </c>
      <c r="G149" s="9">
        <v>0.8867924528301887</v>
      </c>
      <c r="H149" s="20">
        <v>46</v>
      </c>
      <c r="I149" s="9">
        <v>0.97872340425531912</v>
      </c>
      <c r="J149" s="20">
        <v>0</v>
      </c>
      <c r="K149" s="9">
        <v>0</v>
      </c>
      <c r="L149" s="20">
        <v>0</v>
      </c>
      <c r="M149" s="9">
        <v>0</v>
      </c>
      <c r="N149" s="20">
        <v>2</v>
      </c>
      <c r="O149" s="9">
        <v>4.2553191489361701E-2</v>
      </c>
      <c r="P149" s="20">
        <v>1</v>
      </c>
      <c r="Q149" s="9">
        <v>2.1276595744680851E-2</v>
      </c>
    </row>
    <row r="150" spans="4:17" x14ac:dyDescent="0.25">
      <c r="D150" s="8" t="s">
        <v>606</v>
      </c>
      <c r="E150" s="20">
        <v>2</v>
      </c>
      <c r="F150" s="20">
        <v>2</v>
      </c>
      <c r="G150" s="9">
        <v>1</v>
      </c>
      <c r="H150" s="20">
        <v>2</v>
      </c>
      <c r="I150" s="9">
        <v>1</v>
      </c>
      <c r="J150" s="20">
        <v>0</v>
      </c>
      <c r="K150" s="9">
        <v>0</v>
      </c>
      <c r="L150" s="20">
        <v>0</v>
      </c>
      <c r="M150" s="9">
        <v>0</v>
      </c>
      <c r="N150" s="20">
        <v>0</v>
      </c>
      <c r="O150" s="9">
        <v>0</v>
      </c>
      <c r="P150" s="20">
        <v>0</v>
      </c>
      <c r="Q150" s="9">
        <v>0</v>
      </c>
    </row>
    <row r="151" spans="4:17" x14ac:dyDescent="0.25">
      <c r="D151" s="8" t="s">
        <v>609</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611</v>
      </c>
      <c r="E152" s="20">
        <v>3</v>
      </c>
      <c r="F152" s="20">
        <v>3</v>
      </c>
      <c r="G152" s="9">
        <v>1</v>
      </c>
      <c r="H152" s="20">
        <v>3</v>
      </c>
      <c r="I152" s="9">
        <v>1</v>
      </c>
      <c r="J152" s="20">
        <v>0</v>
      </c>
      <c r="K152" s="9">
        <v>0</v>
      </c>
      <c r="L152" s="20">
        <v>0</v>
      </c>
      <c r="M152" s="9">
        <v>0</v>
      </c>
      <c r="N152" s="20">
        <v>0</v>
      </c>
      <c r="O152" s="9">
        <v>0</v>
      </c>
      <c r="P152" s="20">
        <v>0</v>
      </c>
      <c r="Q152" s="9">
        <v>0</v>
      </c>
    </row>
    <row r="153" spans="4:17" x14ac:dyDescent="0.25">
      <c r="D153" s="8" t="s">
        <v>616</v>
      </c>
      <c r="E153" s="20">
        <v>3</v>
      </c>
      <c r="F153" s="20">
        <v>3</v>
      </c>
      <c r="G153" s="9">
        <v>1</v>
      </c>
      <c r="H153" s="20">
        <v>3</v>
      </c>
      <c r="I153" s="9">
        <v>1</v>
      </c>
      <c r="J153" s="20">
        <v>0</v>
      </c>
      <c r="K153" s="9">
        <v>0</v>
      </c>
      <c r="L153" s="20">
        <v>0</v>
      </c>
      <c r="M153" s="9">
        <v>0</v>
      </c>
      <c r="N153" s="20">
        <v>0</v>
      </c>
      <c r="O153" s="9">
        <v>0</v>
      </c>
      <c r="P153" s="20">
        <v>0</v>
      </c>
      <c r="Q153" s="9">
        <v>0</v>
      </c>
    </row>
    <row r="154" spans="4:17" x14ac:dyDescent="0.25">
      <c r="D154" s="8" t="s">
        <v>617</v>
      </c>
      <c r="E154" s="20">
        <v>1</v>
      </c>
      <c r="F154" s="20">
        <v>1</v>
      </c>
      <c r="G154" s="9">
        <v>1</v>
      </c>
      <c r="H154" s="20">
        <v>1</v>
      </c>
      <c r="I154" s="9">
        <v>1</v>
      </c>
      <c r="J154" s="20">
        <v>0</v>
      </c>
      <c r="K154" s="9">
        <v>0</v>
      </c>
      <c r="L154" s="20">
        <v>0</v>
      </c>
      <c r="M154" s="9">
        <v>0</v>
      </c>
      <c r="N154" s="20">
        <v>0</v>
      </c>
      <c r="O154" s="9">
        <v>0</v>
      </c>
      <c r="P154" s="20">
        <v>0</v>
      </c>
      <c r="Q154" s="9">
        <v>0</v>
      </c>
    </row>
    <row r="155" spans="4:17" x14ac:dyDescent="0.25">
      <c r="D155" s="8" t="s">
        <v>618</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619</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8" t="s">
        <v>621</v>
      </c>
      <c r="E157" s="20">
        <v>3</v>
      </c>
      <c r="F157" s="20">
        <v>3</v>
      </c>
      <c r="G157" s="9">
        <v>1</v>
      </c>
      <c r="H157" s="20">
        <v>3</v>
      </c>
      <c r="I157" s="9">
        <v>1</v>
      </c>
      <c r="J157" s="20">
        <v>0</v>
      </c>
      <c r="K157" s="9">
        <v>0</v>
      </c>
      <c r="L157" s="20">
        <v>0</v>
      </c>
      <c r="M157" s="9">
        <v>0</v>
      </c>
      <c r="N157" s="20">
        <v>0</v>
      </c>
      <c r="O157" s="9">
        <v>0</v>
      </c>
      <c r="P157" s="20">
        <v>0</v>
      </c>
      <c r="Q157" s="9">
        <v>0</v>
      </c>
    </row>
    <row r="158" spans="4:17" x14ac:dyDescent="0.25">
      <c r="D158" s="6" t="s">
        <v>405</v>
      </c>
      <c r="E158" s="20">
        <v>448</v>
      </c>
      <c r="F158" s="20">
        <v>400</v>
      </c>
      <c r="G158" s="9">
        <v>0.8928571428571429</v>
      </c>
      <c r="H158" s="20">
        <v>354</v>
      </c>
      <c r="I158" s="9">
        <v>0.88500000000000001</v>
      </c>
      <c r="J158" s="20">
        <v>0</v>
      </c>
      <c r="K158" s="9">
        <v>0</v>
      </c>
      <c r="L158" s="20">
        <v>22</v>
      </c>
      <c r="M158" s="9">
        <v>5.5E-2</v>
      </c>
      <c r="N158" s="20">
        <v>3</v>
      </c>
      <c r="O158" s="9">
        <v>7.4999999999999997E-3</v>
      </c>
      <c r="P158" s="20">
        <v>4</v>
      </c>
      <c r="Q158" s="9">
        <v>0.01</v>
      </c>
    </row>
    <row r="159" spans="4:17" x14ac:dyDescent="0.25">
      <c r="D159" s="7" t="s">
        <v>406</v>
      </c>
      <c r="E159" s="20">
        <v>132</v>
      </c>
      <c r="F159" s="20">
        <v>113</v>
      </c>
      <c r="G159" s="9">
        <v>0.85606060606060608</v>
      </c>
      <c r="H159" s="20">
        <v>102</v>
      </c>
      <c r="I159" s="9">
        <v>0.90265486725663713</v>
      </c>
      <c r="J159" s="20">
        <v>0</v>
      </c>
      <c r="K159" s="9">
        <v>0</v>
      </c>
      <c r="L159" s="20">
        <v>6</v>
      </c>
      <c r="M159" s="9">
        <v>5.3097345132743362E-2</v>
      </c>
      <c r="N159" s="20">
        <v>2</v>
      </c>
      <c r="O159" s="9">
        <v>1.7699115044247787E-2</v>
      </c>
      <c r="P159" s="20">
        <v>2</v>
      </c>
      <c r="Q159" s="9">
        <v>1.7699115044247787E-2</v>
      </c>
    </row>
    <row r="160" spans="4:17" x14ac:dyDescent="0.25">
      <c r="D160" s="8" t="s">
        <v>407</v>
      </c>
      <c r="E160" s="20">
        <v>2</v>
      </c>
      <c r="F160" s="20">
        <v>2</v>
      </c>
      <c r="G160" s="9">
        <v>1</v>
      </c>
      <c r="H160" s="20">
        <v>1</v>
      </c>
      <c r="I160" s="9">
        <v>0.5</v>
      </c>
      <c r="J160" s="20">
        <v>0</v>
      </c>
      <c r="K160" s="9">
        <v>0</v>
      </c>
      <c r="L160" s="20">
        <v>0</v>
      </c>
      <c r="M160" s="9">
        <v>0</v>
      </c>
      <c r="N160" s="20">
        <v>0</v>
      </c>
      <c r="O160" s="9">
        <v>0</v>
      </c>
      <c r="P160" s="20">
        <v>0</v>
      </c>
      <c r="Q160" s="9">
        <v>0</v>
      </c>
    </row>
    <row r="161" spans="4:17" x14ac:dyDescent="0.25">
      <c r="D161" s="8" t="s">
        <v>408</v>
      </c>
      <c r="E161" s="20">
        <v>2</v>
      </c>
      <c r="F161" s="20">
        <v>1</v>
      </c>
      <c r="G161" s="9">
        <v>0.5</v>
      </c>
      <c r="H161" s="20">
        <v>1</v>
      </c>
      <c r="I161" s="9">
        <v>1</v>
      </c>
      <c r="J161" s="20">
        <v>0</v>
      </c>
      <c r="K161" s="9">
        <v>0</v>
      </c>
      <c r="L161" s="20">
        <v>0</v>
      </c>
      <c r="M161" s="9">
        <v>0</v>
      </c>
      <c r="N161" s="20">
        <v>1</v>
      </c>
      <c r="O161" s="9">
        <v>1</v>
      </c>
      <c r="P161" s="20">
        <v>0</v>
      </c>
      <c r="Q161" s="9">
        <v>0</v>
      </c>
    </row>
    <row r="162" spans="4:17" x14ac:dyDescent="0.25">
      <c r="D162" s="8" t="s">
        <v>409</v>
      </c>
      <c r="E162" s="20">
        <v>125</v>
      </c>
      <c r="F162" s="20">
        <v>107</v>
      </c>
      <c r="G162" s="9">
        <v>0.85599999999999998</v>
      </c>
      <c r="H162" s="20">
        <v>98</v>
      </c>
      <c r="I162" s="9">
        <v>0.91588785046728971</v>
      </c>
      <c r="J162" s="20">
        <v>0</v>
      </c>
      <c r="K162" s="9">
        <v>0</v>
      </c>
      <c r="L162" s="20">
        <v>6</v>
      </c>
      <c r="M162" s="9">
        <v>5.6074766355140186E-2</v>
      </c>
      <c r="N162" s="20">
        <v>1</v>
      </c>
      <c r="O162" s="9">
        <v>9.3457943925233638E-3</v>
      </c>
      <c r="P162" s="20">
        <v>2</v>
      </c>
      <c r="Q162" s="9">
        <v>1.8691588785046728E-2</v>
      </c>
    </row>
    <row r="163" spans="4:17" x14ac:dyDescent="0.25">
      <c r="D163" s="8" t="s">
        <v>410</v>
      </c>
      <c r="E163" s="20">
        <v>2</v>
      </c>
      <c r="F163" s="20">
        <v>2</v>
      </c>
      <c r="G163" s="9">
        <v>1</v>
      </c>
      <c r="H163" s="20">
        <v>1</v>
      </c>
      <c r="I163" s="9">
        <v>0.5</v>
      </c>
      <c r="J163" s="20">
        <v>0</v>
      </c>
      <c r="K163" s="9">
        <v>0</v>
      </c>
      <c r="L163" s="20">
        <v>0</v>
      </c>
      <c r="M163" s="9">
        <v>0</v>
      </c>
      <c r="N163" s="20">
        <v>0</v>
      </c>
      <c r="O163" s="9">
        <v>0</v>
      </c>
      <c r="P163" s="20">
        <v>0</v>
      </c>
      <c r="Q163" s="9">
        <v>0</v>
      </c>
    </row>
    <row r="164" spans="4:17" x14ac:dyDescent="0.25">
      <c r="D164" s="8" t="s">
        <v>411</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412</v>
      </c>
      <c r="E165" s="20">
        <v>0</v>
      </c>
      <c r="F165" s="20">
        <v>0</v>
      </c>
      <c r="G165" s="9">
        <v>0</v>
      </c>
      <c r="H165" s="20">
        <v>0</v>
      </c>
      <c r="I165" s="9">
        <v>0</v>
      </c>
      <c r="J165" s="20">
        <v>0</v>
      </c>
      <c r="K165" s="9">
        <v>0</v>
      </c>
      <c r="L165" s="20">
        <v>0</v>
      </c>
      <c r="M165" s="9">
        <v>0</v>
      </c>
      <c r="N165" s="20">
        <v>0</v>
      </c>
      <c r="O165" s="9">
        <v>0</v>
      </c>
      <c r="P165" s="20">
        <v>0</v>
      </c>
      <c r="Q165" s="9">
        <v>0</v>
      </c>
    </row>
    <row r="166" spans="4:17" x14ac:dyDescent="0.25">
      <c r="D166" s="8" t="s">
        <v>648</v>
      </c>
      <c r="E166" s="20">
        <v>1</v>
      </c>
      <c r="F166" s="20">
        <v>1</v>
      </c>
      <c r="G166" s="9">
        <v>1</v>
      </c>
      <c r="H166" s="20">
        <v>1</v>
      </c>
      <c r="I166" s="9">
        <v>1</v>
      </c>
      <c r="J166" s="20">
        <v>0</v>
      </c>
      <c r="K166" s="9">
        <v>0</v>
      </c>
      <c r="L166" s="20">
        <v>0</v>
      </c>
      <c r="M166" s="9">
        <v>0</v>
      </c>
      <c r="N166" s="20">
        <v>0</v>
      </c>
      <c r="O166" s="9">
        <v>0</v>
      </c>
      <c r="P166" s="20">
        <v>0</v>
      </c>
      <c r="Q166" s="9">
        <v>0</v>
      </c>
    </row>
    <row r="167" spans="4:17" x14ac:dyDescent="0.25">
      <c r="D167" s="7" t="s">
        <v>463</v>
      </c>
      <c r="E167" s="20">
        <v>10</v>
      </c>
      <c r="F167" s="20">
        <v>8</v>
      </c>
      <c r="G167" s="9">
        <v>0.8</v>
      </c>
      <c r="H167" s="20">
        <v>6</v>
      </c>
      <c r="I167" s="9">
        <v>0.75</v>
      </c>
      <c r="J167" s="20">
        <v>0</v>
      </c>
      <c r="K167" s="9">
        <v>0</v>
      </c>
      <c r="L167" s="20">
        <v>1</v>
      </c>
      <c r="M167" s="9">
        <v>0.125</v>
      </c>
      <c r="N167" s="20">
        <v>0</v>
      </c>
      <c r="O167" s="9">
        <v>0</v>
      </c>
      <c r="P167" s="20">
        <v>0</v>
      </c>
      <c r="Q167" s="9">
        <v>0</v>
      </c>
    </row>
    <row r="168" spans="4:17" x14ac:dyDescent="0.25">
      <c r="D168" s="8" t="s">
        <v>642</v>
      </c>
      <c r="E168" s="20">
        <v>6</v>
      </c>
      <c r="F168" s="20">
        <v>5</v>
      </c>
      <c r="G168" s="9">
        <v>0.83333333333333337</v>
      </c>
      <c r="H168" s="20">
        <v>3</v>
      </c>
      <c r="I168" s="9">
        <v>0.6</v>
      </c>
      <c r="J168" s="20">
        <v>0</v>
      </c>
      <c r="K168" s="9">
        <v>0</v>
      </c>
      <c r="L168" s="20">
        <v>0</v>
      </c>
      <c r="M168" s="9">
        <v>0</v>
      </c>
      <c r="N168" s="20">
        <v>0</v>
      </c>
      <c r="O168" s="9">
        <v>0</v>
      </c>
      <c r="P168" s="20">
        <v>0</v>
      </c>
      <c r="Q168" s="9">
        <v>0</v>
      </c>
    </row>
    <row r="169" spans="4:17" x14ac:dyDescent="0.25">
      <c r="D169" s="8" t="s">
        <v>473</v>
      </c>
      <c r="E169" s="20">
        <v>2</v>
      </c>
      <c r="F169" s="20">
        <v>2</v>
      </c>
      <c r="G169" s="9">
        <v>1</v>
      </c>
      <c r="H169" s="20">
        <v>2</v>
      </c>
      <c r="I169" s="9">
        <v>1</v>
      </c>
      <c r="J169" s="20">
        <v>0</v>
      </c>
      <c r="K169" s="9">
        <v>0</v>
      </c>
      <c r="L169" s="20">
        <v>0</v>
      </c>
      <c r="M169" s="9">
        <v>0</v>
      </c>
      <c r="N169" s="20">
        <v>0</v>
      </c>
      <c r="O169" s="9">
        <v>0</v>
      </c>
      <c r="P169" s="20">
        <v>0</v>
      </c>
      <c r="Q169" s="9">
        <v>0</v>
      </c>
    </row>
    <row r="170" spans="4:17" x14ac:dyDescent="0.25">
      <c r="D170" s="8" t="s">
        <v>464</v>
      </c>
      <c r="E170" s="20">
        <v>2</v>
      </c>
      <c r="F170" s="20">
        <v>1</v>
      </c>
      <c r="G170" s="9">
        <v>0.5</v>
      </c>
      <c r="H170" s="20">
        <v>1</v>
      </c>
      <c r="I170" s="9">
        <v>1</v>
      </c>
      <c r="J170" s="20">
        <v>0</v>
      </c>
      <c r="K170" s="9">
        <v>0</v>
      </c>
      <c r="L170" s="20">
        <v>1</v>
      </c>
      <c r="M170" s="9">
        <v>1</v>
      </c>
      <c r="N170" s="20">
        <v>0</v>
      </c>
      <c r="O170" s="9">
        <v>0</v>
      </c>
      <c r="P170" s="20">
        <v>0</v>
      </c>
      <c r="Q170" s="9">
        <v>0</v>
      </c>
    </row>
    <row r="171" spans="4:17" x14ac:dyDescent="0.25">
      <c r="D171" s="7" t="s">
        <v>467</v>
      </c>
      <c r="E171" s="20">
        <v>62</v>
      </c>
      <c r="F171" s="20">
        <v>56</v>
      </c>
      <c r="G171" s="9">
        <v>0.90322580645161288</v>
      </c>
      <c r="H171" s="20">
        <v>46</v>
      </c>
      <c r="I171" s="9">
        <v>0.8214285714285714</v>
      </c>
      <c r="J171" s="20">
        <v>0</v>
      </c>
      <c r="K171" s="9">
        <v>0</v>
      </c>
      <c r="L171" s="20">
        <v>3</v>
      </c>
      <c r="M171" s="9">
        <v>5.3571428571428568E-2</v>
      </c>
      <c r="N171" s="20">
        <v>0</v>
      </c>
      <c r="O171" s="9">
        <v>0</v>
      </c>
      <c r="P171" s="20">
        <v>2</v>
      </c>
      <c r="Q171" s="9">
        <v>3.5714285714285712E-2</v>
      </c>
    </row>
    <row r="172" spans="4:17" x14ac:dyDescent="0.25">
      <c r="D172" s="8" t="s">
        <v>623</v>
      </c>
      <c r="E172" s="20">
        <v>9</v>
      </c>
      <c r="F172" s="20">
        <v>8</v>
      </c>
      <c r="G172" s="9">
        <v>0.88888888888888884</v>
      </c>
      <c r="H172" s="20">
        <v>5</v>
      </c>
      <c r="I172" s="9">
        <v>0.625</v>
      </c>
      <c r="J172" s="20">
        <v>0</v>
      </c>
      <c r="K172" s="9">
        <v>0</v>
      </c>
      <c r="L172" s="20">
        <v>0</v>
      </c>
      <c r="M172" s="9">
        <v>0</v>
      </c>
      <c r="N172" s="20">
        <v>0</v>
      </c>
      <c r="O172" s="9">
        <v>0</v>
      </c>
      <c r="P172" s="20">
        <v>0</v>
      </c>
      <c r="Q172" s="9">
        <v>0</v>
      </c>
    </row>
    <row r="173" spans="4:17" x14ac:dyDescent="0.25">
      <c r="D173" s="8" t="s">
        <v>625</v>
      </c>
      <c r="E173" s="20">
        <v>36</v>
      </c>
      <c r="F173" s="20">
        <v>35</v>
      </c>
      <c r="G173" s="9">
        <v>0.97222222222222221</v>
      </c>
      <c r="H173" s="20">
        <v>29</v>
      </c>
      <c r="I173" s="9">
        <v>0.82857142857142863</v>
      </c>
      <c r="J173" s="20">
        <v>0</v>
      </c>
      <c r="K173" s="9">
        <v>0</v>
      </c>
      <c r="L173" s="20">
        <v>1</v>
      </c>
      <c r="M173" s="9">
        <v>2.8571428571428571E-2</v>
      </c>
      <c r="N173" s="20">
        <v>0</v>
      </c>
      <c r="O173" s="9">
        <v>0</v>
      </c>
      <c r="P173" s="20">
        <v>0</v>
      </c>
      <c r="Q173" s="9">
        <v>0</v>
      </c>
    </row>
    <row r="174" spans="4:17" x14ac:dyDescent="0.25">
      <c r="D174" s="8" t="s">
        <v>636</v>
      </c>
      <c r="E174" s="20">
        <v>10</v>
      </c>
      <c r="F174" s="20">
        <v>8</v>
      </c>
      <c r="G174" s="9">
        <v>0.8</v>
      </c>
      <c r="H174" s="20">
        <v>7</v>
      </c>
      <c r="I174" s="9">
        <v>0.875</v>
      </c>
      <c r="J174" s="20">
        <v>0</v>
      </c>
      <c r="K174" s="9">
        <v>0</v>
      </c>
      <c r="L174" s="20">
        <v>2</v>
      </c>
      <c r="M174" s="9">
        <v>0.25</v>
      </c>
      <c r="N174" s="20">
        <v>0</v>
      </c>
      <c r="O174" s="9">
        <v>0</v>
      </c>
      <c r="P174" s="20">
        <v>0</v>
      </c>
      <c r="Q174" s="9">
        <v>0</v>
      </c>
    </row>
    <row r="175" spans="4:17" x14ac:dyDescent="0.25">
      <c r="D175" s="8" t="s">
        <v>468</v>
      </c>
      <c r="E175" s="20">
        <v>7</v>
      </c>
      <c r="F175" s="20">
        <v>5</v>
      </c>
      <c r="G175" s="9">
        <v>0.7142857142857143</v>
      </c>
      <c r="H175" s="20">
        <v>5</v>
      </c>
      <c r="I175" s="9">
        <v>1</v>
      </c>
      <c r="J175" s="20">
        <v>0</v>
      </c>
      <c r="K175" s="9">
        <v>0</v>
      </c>
      <c r="L175" s="20">
        <v>0</v>
      </c>
      <c r="M175" s="9">
        <v>0</v>
      </c>
      <c r="N175" s="20">
        <v>0</v>
      </c>
      <c r="O175" s="9">
        <v>0</v>
      </c>
      <c r="P175" s="20">
        <v>2</v>
      </c>
      <c r="Q175" s="9">
        <v>0.4</v>
      </c>
    </row>
    <row r="176" spans="4:17" x14ac:dyDescent="0.25">
      <c r="D176" s="7" t="s">
        <v>470</v>
      </c>
      <c r="E176" s="20">
        <v>96</v>
      </c>
      <c r="F176" s="20">
        <v>87</v>
      </c>
      <c r="G176" s="9">
        <v>0.90625</v>
      </c>
      <c r="H176" s="20">
        <v>75</v>
      </c>
      <c r="I176" s="9">
        <v>0.86206896551724133</v>
      </c>
      <c r="J176" s="20">
        <v>0</v>
      </c>
      <c r="K176" s="9">
        <v>0</v>
      </c>
      <c r="L176" s="20">
        <v>3</v>
      </c>
      <c r="M176" s="9">
        <v>3.4482758620689655E-2</v>
      </c>
      <c r="N176" s="20">
        <v>1</v>
      </c>
      <c r="O176" s="9">
        <v>1.1494252873563218E-2</v>
      </c>
      <c r="P176" s="20">
        <v>0</v>
      </c>
      <c r="Q176" s="9">
        <v>0</v>
      </c>
    </row>
    <row r="177" spans="4:17" x14ac:dyDescent="0.25">
      <c r="D177" s="8" t="s">
        <v>624</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629</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641</v>
      </c>
      <c r="E179" s="20">
        <v>81</v>
      </c>
      <c r="F179" s="20">
        <v>74</v>
      </c>
      <c r="G179" s="9">
        <v>0.9135802469135802</v>
      </c>
      <c r="H179" s="20">
        <v>63</v>
      </c>
      <c r="I179" s="9">
        <v>0.85135135135135132</v>
      </c>
      <c r="J179" s="20">
        <v>0</v>
      </c>
      <c r="K179" s="9">
        <v>0</v>
      </c>
      <c r="L179" s="20">
        <v>2</v>
      </c>
      <c r="M179" s="9">
        <v>2.7027027027027029E-2</v>
      </c>
      <c r="N179" s="20">
        <v>1</v>
      </c>
      <c r="O179" s="9">
        <v>1.3513513513513514E-2</v>
      </c>
      <c r="P179" s="20">
        <v>0</v>
      </c>
      <c r="Q179" s="9">
        <v>0</v>
      </c>
    </row>
    <row r="180" spans="4:17" x14ac:dyDescent="0.25">
      <c r="D180" s="8" t="s">
        <v>643</v>
      </c>
      <c r="E180" s="20">
        <v>12</v>
      </c>
      <c r="F180" s="20">
        <v>11</v>
      </c>
      <c r="G180" s="9">
        <v>0.91666666666666663</v>
      </c>
      <c r="H180" s="20">
        <v>10</v>
      </c>
      <c r="I180" s="9">
        <v>0.90909090909090906</v>
      </c>
      <c r="J180" s="20">
        <v>0</v>
      </c>
      <c r="K180" s="9">
        <v>0</v>
      </c>
      <c r="L180" s="20">
        <v>1</v>
      </c>
      <c r="M180" s="9">
        <v>9.0909090909090912E-2</v>
      </c>
      <c r="N180" s="20">
        <v>0</v>
      </c>
      <c r="O180" s="9">
        <v>0</v>
      </c>
      <c r="P180" s="20">
        <v>0</v>
      </c>
      <c r="Q180" s="9">
        <v>0</v>
      </c>
    </row>
    <row r="181" spans="4:17" x14ac:dyDescent="0.25">
      <c r="D181" s="8" t="s">
        <v>471</v>
      </c>
      <c r="E181" s="20">
        <v>1</v>
      </c>
      <c r="F181" s="20">
        <v>1</v>
      </c>
      <c r="G181" s="9">
        <v>1</v>
      </c>
      <c r="H181" s="20">
        <v>1</v>
      </c>
      <c r="I181" s="9">
        <v>1</v>
      </c>
      <c r="J181" s="20">
        <v>0</v>
      </c>
      <c r="K181" s="9">
        <v>0</v>
      </c>
      <c r="L181" s="20">
        <v>0</v>
      </c>
      <c r="M181" s="9">
        <v>0</v>
      </c>
      <c r="N181" s="20">
        <v>0</v>
      </c>
      <c r="O181" s="9">
        <v>0</v>
      </c>
      <c r="P181" s="20">
        <v>0</v>
      </c>
      <c r="Q181" s="9">
        <v>0</v>
      </c>
    </row>
    <row r="182" spans="4:17" x14ac:dyDescent="0.25">
      <c r="D182" s="8" t="s">
        <v>474</v>
      </c>
      <c r="E182" s="20">
        <v>2</v>
      </c>
      <c r="F182" s="20">
        <v>1</v>
      </c>
      <c r="G182" s="9">
        <v>0.5</v>
      </c>
      <c r="H182" s="20">
        <v>1</v>
      </c>
      <c r="I182" s="9">
        <v>1</v>
      </c>
      <c r="J182" s="20">
        <v>0</v>
      </c>
      <c r="K182" s="9">
        <v>0</v>
      </c>
      <c r="L182" s="20">
        <v>0</v>
      </c>
      <c r="M182" s="9">
        <v>0</v>
      </c>
      <c r="N182" s="20">
        <v>0</v>
      </c>
      <c r="O182" s="9">
        <v>0</v>
      </c>
      <c r="P182" s="20">
        <v>0</v>
      </c>
      <c r="Q182" s="9">
        <v>0</v>
      </c>
    </row>
    <row r="183" spans="4:17" x14ac:dyDescent="0.25">
      <c r="D183" s="7" t="s">
        <v>461</v>
      </c>
      <c r="E183" s="20">
        <v>6</v>
      </c>
      <c r="F183" s="20">
        <v>6</v>
      </c>
      <c r="G183" s="9">
        <v>1</v>
      </c>
      <c r="H183" s="20">
        <v>6</v>
      </c>
      <c r="I183" s="9">
        <v>1</v>
      </c>
      <c r="J183" s="20">
        <v>0</v>
      </c>
      <c r="K183" s="9">
        <v>0</v>
      </c>
      <c r="L183" s="20">
        <v>0</v>
      </c>
      <c r="M183" s="9">
        <v>0</v>
      </c>
      <c r="N183" s="20">
        <v>0</v>
      </c>
      <c r="O183" s="9">
        <v>0</v>
      </c>
      <c r="P183" s="20">
        <v>0</v>
      </c>
      <c r="Q183" s="9">
        <v>0</v>
      </c>
    </row>
    <row r="184" spans="4:17" x14ac:dyDescent="0.25">
      <c r="D184" s="8" t="s">
        <v>462</v>
      </c>
      <c r="E184" s="20">
        <v>1</v>
      </c>
      <c r="F184" s="20">
        <v>1</v>
      </c>
      <c r="G184" s="9">
        <v>1</v>
      </c>
      <c r="H184" s="20">
        <v>1</v>
      </c>
      <c r="I184" s="9">
        <v>1</v>
      </c>
      <c r="J184" s="20">
        <v>0</v>
      </c>
      <c r="K184" s="9">
        <v>0</v>
      </c>
      <c r="L184" s="20">
        <v>0</v>
      </c>
      <c r="M184" s="9">
        <v>0</v>
      </c>
      <c r="N184" s="20">
        <v>0</v>
      </c>
      <c r="O184" s="9">
        <v>0</v>
      </c>
      <c r="P184" s="20">
        <v>0</v>
      </c>
      <c r="Q184" s="9">
        <v>0</v>
      </c>
    </row>
    <row r="185" spans="4:17" x14ac:dyDescent="0.25">
      <c r="D185" s="8" t="s">
        <v>633</v>
      </c>
      <c r="E185" s="20">
        <v>3</v>
      </c>
      <c r="F185" s="20">
        <v>3</v>
      </c>
      <c r="G185" s="9">
        <v>1</v>
      </c>
      <c r="H185" s="20">
        <v>3</v>
      </c>
      <c r="I185" s="9">
        <v>1</v>
      </c>
      <c r="J185" s="20">
        <v>0</v>
      </c>
      <c r="K185" s="9">
        <v>0</v>
      </c>
      <c r="L185" s="20">
        <v>0</v>
      </c>
      <c r="M185" s="9">
        <v>0</v>
      </c>
      <c r="N185" s="20">
        <v>0</v>
      </c>
      <c r="O185" s="9">
        <v>0</v>
      </c>
      <c r="P185" s="20">
        <v>0</v>
      </c>
      <c r="Q185" s="9">
        <v>0</v>
      </c>
    </row>
    <row r="186" spans="4:17" x14ac:dyDescent="0.25">
      <c r="D186" s="8" t="s">
        <v>638</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644</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649</v>
      </c>
      <c r="E188" s="20">
        <v>0</v>
      </c>
      <c r="F188" s="20">
        <v>0</v>
      </c>
      <c r="G188" s="9">
        <v>0</v>
      </c>
      <c r="H188" s="20">
        <v>0</v>
      </c>
      <c r="I188" s="9">
        <v>0</v>
      </c>
      <c r="J188" s="20">
        <v>0</v>
      </c>
      <c r="K188" s="9">
        <v>0</v>
      </c>
      <c r="L188" s="20">
        <v>0</v>
      </c>
      <c r="M188" s="9">
        <v>0</v>
      </c>
      <c r="N188" s="20">
        <v>0</v>
      </c>
      <c r="O188" s="9">
        <v>0</v>
      </c>
      <c r="P188" s="20">
        <v>0</v>
      </c>
      <c r="Q188" s="9">
        <v>0</v>
      </c>
    </row>
    <row r="189" spans="4:17" x14ac:dyDescent="0.25">
      <c r="D189" s="8" t="s">
        <v>652</v>
      </c>
      <c r="E189" s="20">
        <v>2</v>
      </c>
      <c r="F189" s="20">
        <v>2</v>
      </c>
      <c r="G189" s="9">
        <v>1</v>
      </c>
      <c r="H189" s="20">
        <v>2</v>
      </c>
      <c r="I189" s="9">
        <v>1</v>
      </c>
      <c r="J189" s="20">
        <v>0</v>
      </c>
      <c r="K189" s="9">
        <v>0</v>
      </c>
      <c r="L189" s="20">
        <v>0</v>
      </c>
      <c r="M189" s="9">
        <v>0</v>
      </c>
      <c r="N189" s="20">
        <v>0</v>
      </c>
      <c r="O189" s="9">
        <v>0</v>
      </c>
      <c r="P189" s="20">
        <v>0</v>
      </c>
      <c r="Q189" s="9">
        <v>0</v>
      </c>
    </row>
    <row r="190" spans="4:17" x14ac:dyDescent="0.25">
      <c r="D190" s="7" t="s">
        <v>459</v>
      </c>
      <c r="E190" s="20">
        <v>3</v>
      </c>
      <c r="F190" s="20">
        <v>3</v>
      </c>
      <c r="G190" s="9">
        <v>1</v>
      </c>
      <c r="H190" s="20">
        <v>3</v>
      </c>
      <c r="I190" s="9">
        <v>1</v>
      </c>
      <c r="J190" s="20">
        <v>0</v>
      </c>
      <c r="K190" s="9">
        <v>0</v>
      </c>
      <c r="L190" s="20">
        <v>0</v>
      </c>
      <c r="M190" s="9">
        <v>0</v>
      </c>
      <c r="N190" s="20">
        <v>0</v>
      </c>
      <c r="O190" s="9">
        <v>0</v>
      </c>
      <c r="P190" s="20">
        <v>0</v>
      </c>
      <c r="Q190" s="9">
        <v>0</v>
      </c>
    </row>
    <row r="191" spans="4:17" x14ac:dyDescent="0.25">
      <c r="D191" s="8" t="s">
        <v>460</v>
      </c>
      <c r="E191" s="20">
        <v>3</v>
      </c>
      <c r="F191" s="20">
        <v>3</v>
      </c>
      <c r="G191" s="9">
        <v>1</v>
      </c>
      <c r="H191" s="20">
        <v>3</v>
      </c>
      <c r="I191" s="9">
        <v>1</v>
      </c>
      <c r="J191" s="20">
        <v>0</v>
      </c>
      <c r="K191" s="9">
        <v>0</v>
      </c>
      <c r="L191" s="20">
        <v>0</v>
      </c>
      <c r="M191" s="9">
        <v>0</v>
      </c>
      <c r="N191" s="20">
        <v>0</v>
      </c>
      <c r="O191" s="9">
        <v>0</v>
      </c>
      <c r="P191" s="20">
        <v>0</v>
      </c>
      <c r="Q191" s="9">
        <v>0</v>
      </c>
    </row>
    <row r="192" spans="4:17" x14ac:dyDescent="0.25">
      <c r="D192" s="8" t="s">
        <v>634</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8" t="s">
        <v>651</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7" t="s">
        <v>631</v>
      </c>
      <c r="E194" s="20">
        <v>33</v>
      </c>
      <c r="F194" s="20">
        <v>32</v>
      </c>
      <c r="G194" s="9">
        <v>0.96969696969696972</v>
      </c>
      <c r="H194" s="20">
        <v>30</v>
      </c>
      <c r="I194" s="9">
        <v>0.9375</v>
      </c>
      <c r="J194" s="20">
        <v>0</v>
      </c>
      <c r="K194" s="9">
        <v>0</v>
      </c>
      <c r="L194" s="20">
        <v>1</v>
      </c>
      <c r="M194" s="9">
        <v>3.125E-2</v>
      </c>
      <c r="N194" s="20">
        <v>0</v>
      </c>
      <c r="O194" s="9">
        <v>0</v>
      </c>
      <c r="P194" s="20">
        <v>0</v>
      </c>
      <c r="Q194" s="9">
        <v>0</v>
      </c>
    </row>
    <row r="195" spans="4:17" x14ac:dyDescent="0.25">
      <c r="D195" s="8" t="s">
        <v>632</v>
      </c>
      <c r="E195" s="20">
        <v>2</v>
      </c>
      <c r="F195" s="20">
        <v>2</v>
      </c>
      <c r="G195" s="9">
        <v>1</v>
      </c>
      <c r="H195" s="20">
        <v>2</v>
      </c>
      <c r="I195" s="9">
        <v>1</v>
      </c>
      <c r="J195" s="20">
        <v>0</v>
      </c>
      <c r="K195" s="9">
        <v>0</v>
      </c>
      <c r="L195" s="20">
        <v>0</v>
      </c>
      <c r="M195" s="9">
        <v>0</v>
      </c>
      <c r="N195" s="20">
        <v>0</v>
      </c>
      <c r="O195" s="9">
        <v>0</v>
      </c>
      <c r="P195" s="20">
        <v>0</v>
      </c>
      <c r="Q195" s="9">
        <v>0</v>
      </c>
    </row>
    <row r="196" spans="4:17" x14ac:dyDescent="0.25">
      <c r="D196" s="8" t="s">
        <v>635</v>
      </c>
      <c r="E196" s="20">
        <v>14</v>
      </c>
      <c r="F196" s="20">
        <v>14</v>
      </c>
      <c r="G196" s="9">
        <v>1</v>
      </c>
      <c r="H196" s="20">
        <v>13</v>
      </c>
      <c r="I196" s="9">
        <v>0.9285714285714286</v>
      </c>
      <c r="J196" s="20">
        <v>0</v>
      </c>
      <c r="K196" s="9">
        <v>0</v>
      </c>
      <c r="L196" s="20">
        <v>0</v>
      </c>
      <c r="M196" s="9">
        <v>0</v>
      </c>
      <c r="N196" s="20">
        <v>0</v>
      </c>
      <c r="O196" s="9">
        <v>0</v>
      </c>
      <c r="P196" s="20">
        <v>0</v>
      </c>
      <c r="Q196" s="9">
        <v>0</v>
      </c>
    </row>
    <row r="197" spans="4:17" x14ac:dyDescent="0.25">
      <c r="D197" s="8" t="s">
        <v>646</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647</v>
      </c>
      <c r="E198" s="20">
        <v>4</v>
      </c>
      <c r="F198" s="20">
        <v>4</v>
      </c>
      <c r="G198" s="9">
        <v>1</v>
      </c>
      <c r="H198" s="20">
        <v>4</v>
      </c>
      <c r="I198" s="9">
        <v>1</v>
      </c>
      <c r="J198" s="20">
        <v>0</v>
      </c>
      <c r="K198" s="9">
        <v>0</v>
      </c>
      <c r="L198" s="20">
        <v>0</v>
      </c>
      <c r="M198" s="9">
        <v>0</v>
      </c>
      <c r="N198" s="20">
        <v>0</v>
      </c>
      <c r="O198" s="9">
        <v>0</v>
      </c>
      <c r="P198" s="20">
        <v>0</v>
      </c>
      <c r="Q198" s="9">
        <v>0</v>
      </c>
    </row>
    <row r="199" spans="4:17" x14ac:dyDescent="0.25">
      <c r="D199" s="8" t="s">
        <v>650</v>
      </c>
      <c r="E199" s="20">
        <v>13</v>
      </c>
      <c r="F199" s="20">
        <v>12</v>
      </c>
      <c r="G199" s="9">
        <v>0.92307692307692313</v>
      </c>
      <c r="H199" s="20">
        <v>11</v>
      </c>
      <c r="I199" s="9">
        <v>0.91666666666666663</v>
      </c>
      <c r="J199" s="20">
        <v>0</v>
      </c>
      <c r="K199" s="9">
        <v>0</v>
      </c>
      <c r="L199" s="20">
        <v>1</v>
      </c>
      <c r="M199" s="9">
        <v>8.3333333333333329E-2</v>
      </c>
      <c r="N199" s="20">
        <v>0</v>
      </c>
      <c r="O199" s="9">
        <v>0</v>
      </c>
      <c r="P199" s="20">
        <v>0</v>
      </c>
      <c r="Q199" s="9">
        <v>0</v>
      </c>
    </row>
    <row r="200" spans="4:17" x14ac:dyDescent="0.25">
      <c r="D200" s="7" t="s">
        <v>626</v>
      </c>
      <c r="E200" s="20">
        <v>9</v>
      </c>
      <c r="F200" s="20">
        <v>9</v>
      </c>
      <c r="G200" s="9">
        <v>1</v>
      </c>
      <c r="H200" s="20">
        <v>9</v>
      </c>
      <c r="I200" s="9">
        <v>1</v>
      </c>
      <c r="J200" s="20">
        <v>0</v>
      </c>
      <c r="K200" s="9">
        <v>0</v>
      </c>
      <c r="L200" s="20">
        <v>0</v>
      </c>
      <c r="M200" s="9">
        <v>0</v>
      </c>
      <c r="N200" s="20">
        <v>0</v>
      </c>
      <c r="O200" s="9">
        <v>0</v>
      </c>
      <c r="P200" s="20">
        <v>0</v>
      </c>
      <c r="Q200" s="9">
        <v>0</v>
      </c>
    </row>
    <row r="201" spans="4:17" x14ac:dyDescent="0.25">
      <c r="D201" s="8" t="s">
        <v>627</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628</v>
      </c>
      <c r="E202" s="20">
        <v>1</v>
      </c>
      <c r="F202" s="20">
        <v>1</v>
      </c>
      <c r="G202" s="9">
        <v>1</v>
      </c>
      <c r="H202" s="20">
        <v>1</v>
      </c>
      <c r="I202" s="9">
        <v>1</v>
      </c>
      <c r="J202" s="20">
        <v>0</v>
      </c>
      <c r="K202" s="9">
        <v>0</v>
      </c>
      <c r="L202" s="20">
        <v>0</v>
      </c>
      <c r="M202" s="9">
        <v>0</v>
      </c>
      <c r="N202" s="20">
        <v>0</v>
      </c>
      <c r="O202" s="9">
        <v>0</v>
      </c>
      <c r="P202" s="20">
        <v>0</v>
      </c>
      <c r="Q202" s="9">
        <v>0</v>
      </c>
    </row>
    <row r="203" spans="4:17" x14ac:dyDescent="0.25">
      <c r="D203" s="8" t="s">
        <v>630</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637</v>
      </c>
      <c r="E204" s="20">
        <v>1</v>
      </c>
      <c r="F204" s="20">
        <v>1</v>
      </c>
      <c r="G204" s="9">
        <v>1</v>
      </c>
      <c r="H204" s="20">
        <v>1</v>
      </c>
      <c r="I204" s="9">
        <v>1</v>
      </c>
      <c r="J204" s="20">
        <v>0</v>
      </c>
      <c r="K204" s="9">
        <v>0</v>
      </c>
      <c r="L204" s="20">
        <v>0</v>
      </c>
      <c r="M204" s="9">
        <v>0</v>
      </c>
      <c r="N204" s="20">
        <v>0</v>
      </c>
      <c r="O204" s="9">
        <v>0</v>
      </c>
      <c r="P204" s="20">
        <v>0</v>
      </c>
      <c r="Q204" s="9">
        <v>0</v>
      </c>
    </row>
    <row r="205" spans="4:17" x14ac:dyDescent="0.25">
      <c r="D205" s="8" t="s">
        <v>645</v>
      </c>
      <c r="E205" s="20">
        <v>7</v>
      </c>
      <c r="F205" s="20">
        <v>7</v>
      </c>
      <c r="G205" s="9">
        <v>1</v>
      </c>
      <c r="H205" s="20">
        <v>7</v>
      </c>
      <c r="I205" s="9">
        <v>1</v>
      </c>
      <c r="J205" s="20">
        <v>0</v>
      </c>
      <c r="K205" s="9">
        <v>0</v>
      </c>
      <c r="L205" s="20">
        <v>0</v>
      </c>
      <c r="M205" s="9">
        <v>0</v>
      </c>
      <c r="N205" s="20">
        <v>0</v>
      </c>
      <c r="O205" s="9">
        <v>0</v>
      </c>
      <c r="P205" s="20">
        <v>0</v>
      </c>
      <c r="Q205" s="9">
        <v>0</v>
      </c>
    </row>
    <row r="206" spans="4:17" x14ac:dyDescent="0.25">
      <c r="D206" s="7" t="s">
        <v>465</v>
      </c>
      <c r="E206" s="20">
        <v>97</v>
      </c>
      <c r="F206" s="20">
        <v>86</v>
      </c>
      <c r="G206" s="9">
        <v>0.88659793814432986</v>
      </c>
      <c r="H206" s="20">
        <v>77</v>
      </c>
      <c r="I206" s="9">
        <v>0.89534883720930236</v>
      </c>
      <c r="J206" s="20">
        <v>0</v>
      </c>
      <c r="K206" s="9">
        <v>0</v>
      </c>
      <c r="L206" s="20">
        <v>8</v>
      </c>
      <c r="M206" s="9">
        <v>9.3023255813953487E-2</v>
      </c>
      <c r="N206" s="20">
        <v>0</v>
      </c>
      <c r="O206" s="9">
        <v>0</v>
      </c>
      <c r="P206" s="20">
        <v>0</v>
      </c>
      <c r="Q206" s="9">
        <v>0</v>
      </c>
    </row>
    <row r="207" spans="4:17" x14ac:dyDescent="0.25">
      <c r="D207" s="8" t="s">
        <v>622</v>
      </c>
      <c r="E207" s="20">
        <v>1</v>
      </c>
      <c r="F207" s="20">
        <v>1</v>
      </c>
      <c r="G207" s="9">
        <v>1</v>
      </c>
      <c r="H207" s="20">
        <v>1</v>
      </c>
      <c r="I207" s="9">
        <v>1</v>
      </c>
      <c r="J207" s="20">
        <v>0</v>
      </c>
      <c r="K207" s="9">
        <v>0</v>
      </c>
      <c r="L207" s="20">
        <v>0</v>
      </c>
      <c r="M207" s="9">
        <v>0</v>
      </c>
      <c r="N207" s="20">
        <v>0</v>
      </c>
      <c r="O207" s="9">
        <v>0</v>
      </c>
      <c r="P207" s="20">
        <v>0</v>
      </c>
      <c r="Q207" s="9">
        <v>0</v>
      </c>
    </row>
    <row r="208" spans="4:17" x14ac:dyDescent="0.25">
      <c r="D208" s="8" t="s">
        <v>466</v>
      </c>
      <c r="E208" s="20">
        <v>46</v>
      </c>
      <c r="F208" s="20">
        <v>39</v>
      </c>
      <c r="G208" s="9">
        <v>0.84782608695652173</v>
      </c>
      <c r="H208" s="20">
        <v>36</v>
      </c>
      <c r="I208" s="9">
        <v>0.92307692307692313</v>
      </c>
      <c r="J208" s="20">
        <v>0</v>
      </c>
      <c r="K208" s="9">
        <v>0</v>
      </c>
      <c r="L208" s="20">
        <v>4</v>
      </c>
      <c r="M208" s="9">
        <v>0.10256410256410256</v>
      </c>
      <c r="N208" s="20">
        <v>0</v>
      </c>
      <c r="O208" s="9">
        <v>0</v>
      </c>
      <c r="P208" s="20">
        <v>0</v>
      </c>
      <c r="Q208" s="9">
        <v>0</v>
      </c>
    </row>
    <row r="209" spans="4:17" x14ac:dyDescent="0.25">
      <c r="D209" s="8" t="s">
        <v>639</v>
      </c>
      <c r="E209" s="20">
        <v>0</v>
      </c>
      <c r="F209" s="20">
        <v>0</v>
      </c>
      <c r="G209" s="9">
        <v>0</v>
      </c>
      <c r="H209" s="20">
        <v>0</v>
      </c>
      <c r="I209" s="9">
        <v>0</v>
      </c>
      <c r="J209" s="20">
        <v>0</v>
      </c>
      <c r="K209" s="9">
        <v>0</v>
      </c>
      <c r="L209" s="20">
        <v>0</v>
      </c>
      <c r="M209" s="9">
        <v>0</v>
      </c>
      <c r="N209" s="20">
        <v>0</v>
      </c>
      <c r="O209" s="9">
        <v>0</v>
      </c>
      <c r="P209" s="20">
        <v>0</v>
      </c>
      <c r="Q209" s="9">
        <v>0</v>
      </c>
    </row>
    <row r="210" spans="4:17" x14ac:dyDescent="0.25">
      <c r="D210" s="8" t="s">
        <v>640</v>
      </c>
      <c r="E210" s="20">
        <v>3</v>
      </c>
      <c r="F210" s="20">
        <v>3</v>
      </c>
      <c r="G210" s="9">
        <v>1</v>
      </c>
      <c r="H210" s="20">
        <v>3</v>
      </c>
      <c r="I210" s="9">
        <v>1</v>
      </c>
      <c r="J210" s="20">
        <v>0</v>
      </c>
      <c r="K210" s="9">
        <v>0</v>
      </c>
      <c r="L210" s="20">
        <v>0</v>
      </c>
      <c r="M210" s="9">
        <v>0</v>
      </c>
      <c r="N210" s="20">
        <v>0</v>
      </c>
      <c r="O210" s="9">
        <v>0</v>
      </c>
      <c r="P210" s="20">
        <v>0</v>
      </c>
      <c r="Q210" s="9">
        <v>0</v>
      </c>
    </row>
    <row r="211" spans="4:17" x14ac:dyDescent="0.25">
      <c r="D211" s="8" t="s">
        <v>469</v>
      </c>
      <c r="E211" s="20">
        <v>0</v>
      </c>
      <c r="F211" s="20">
        <v>0</v>
      </c>
      <c r="G211" s="9">
        <v>0</v>
      </c>
      <c r="H211" s="20">
        <v>0</v>
      </c>
      <c r="I211" s="9">
        <v>0</v>
      </c>
      <c r="J211" s="20">
        <v>0</v>
      </c>
      <c r="K211" s="9">
        <v>0</v>
      </c>
      <c r="L211" s="20">
        <v>0</v>
      </c>
      <c r="M211" s="9">
        <v>0</v>
      </c>
      <c r="N211" s="20">
        <v>0</v>
      </c>
      <c r="O211" s="9">
        <v>0</v>
      </c>
      <c r="P211" s="20">
        <v>0</v>
      </c>
      <c r="Q211" s="9">
        <v>0</v>
      </c>
    </row>
    <row r="212" spans="4:17" x14ac:dyDescent="0.25">
      <c r="D212" s="8" t="s">
        <v>472</v>
      </c>
      <c r="E212" s="20">
        <v>47</v>
      </c>
      <c r="F212" s="20">
        <v>43</v>
      </c>
      <c r="G212" s="9">
        <v>0.91489361702127658</v>
      </c>
      <c r="H212" s="20">
        <v>37</v>
      </c>
      <c r="I212" s="9">
        <v>0.86046511627906974</v>
      </c>
      <c r="J212" s="20">
        <v>0</v>
      </c>
      <c r="K212" s="9">
        <v>0</v>
      </c>
      <c r="L212" s="20">
        <v>4</v>
      </c>
      <c r="M212" s="9">
        <v>9.3023255813953487E-2</v>
      </c>
      <c r="N212" s="20">
        <v>0</v>
      </c>
      <c r="O212" s="9">
        <v>0</v>
      </c>
      <c r="P212" s="20">
        <v>0</v>
      </c>
      <c r="Q212" s="9">
        <v>0</v>
      </c>
    </row>
    <row r="213" spans="4:17" x14ac:dyDescent="0.25">
      <c r="D213" s="6" t="s">
        <v>475</v>
      </c>
      <c r="E213" s="20">
        <v>833</v>
      </c>
      <c r="F213" s="20">
        <v>759</v>
      </c>
      <c r="G213" s="9">
        <v>0.91116446578631449</v>
      </c>
      <c r="H213" s="20">
        <v>642</v>
      </c>
      <c r="I213" s="9">
        <v>0.8458498023715415</v>
      </c>
      <c r="J213" s="20">
        <v>0</v>
      </c>
      <c r="K213" s="9">
        <v>0</v>
      </c>
      <c r="L213" s="20">
        <v>33</v>
      </c>
      <c r="M213" s="9">
        <v>4.3478260869565216E-2</v>
      </c>
      <c r="N213" s="20">
        <v>1</v>
      </c>
      <c r="O213" s="9">
        <v>1.3175230566534915E-3</v>
      </c>
      <c r="P213" s="20">
        <v>13</v>
      </c>
      <c r="Q213" s="9">
        <v>1.7127799736495388E-2</v>
      </c>
    </row>
    <row r="214" spans="4:17" x14ac:dyDescent="0.25">
      <c r="D214" s="7" t="s">
        <v>481</v>
      </c>
      <c r="E214" s="20">
        <v>182</v>
      </c>
      <c r="F214" s="20">
        <v>164</v>
      </c>
      <c r="G214" s="9">
        <v>0.90109890109890112</v>
      </c>
      <c r="H214" s="20">
        <v>145</v>
      </c>
      <c r="I214" s="9">
        <v>0.88414634146341464</v>
      </c>
      <c r="J214" s="20">
        <v>0</v>
      </c>
      <c r="K214" s="9">
        <v>0</v>
      </c>
      <c r="L214" s="20">
        <v>5</v>
      </c>
      <c r="M214" s="9">
        <v>3.048780487804878E-2</v>
      </c>
      <c r="N214" s="20">
        <v>1</v>
      </c>
      <c r="O214" s="9">
        <v>6.0975609756097563E-3</v>
      </c>
      <c r="P214" s="20">
        <v>4</v>
      </c>
      <c r="Q214" s="9">
        <v>2.4390243902439025E-2</v>
      </c>
    </row>
    <row r="215" spans="4:17" x14ac:dyDescent="0.25">
      <c r="D215" s="8" t="s">
        <v>654</v>
      </c>
      <c r="E215" s="20">
        <v>3</v>
      </c>
      <c r="F215" s="20">
        <v>3</v>
      </c>
      <c r="G215" s="9">
        <v>1</v>
      </c>
      <c r="H215" s="20">
        <v>2</v>
      </c>
      <c r="I215" s="9">
        <v>0.66666666666666663</v>
      </c>
      <c r="J215" s="20">
        <v>0</v>
      </c>
      <c r="K215" s="9">
        <v>0</v>
      </c>
      <c r="L215" s="20">
        <v>0</v>
      </c>
      <c r="M215" s="9">
        <v>0</v>
      </c>
      <c r="N215" s="20">
        <v>0</v>
      </c>
      <c r="O215" s="9">
        <v>0</v>
      </c>
      <c r="P215" s="20">
        <v>0</v>
      </c>
      <c r="Q215" s="9">
        <v>0</v>
      </c>
    </row>
    <row r="216" spans="4:17" x14ac:dyDescent="0.25">
      <c r="D216" s="8" t="s">
        <v>657</v>
      </c>
      <c r="E216" s="20">
        <v>4</v>
      </c>
      <c r="F216" s="20">
        <v>4</v>
      </c>
      <c r="G216" s="9">
        <v>1</v>
      </c>
      <c r="H216" s="20">
        <v>4</v>
      </c>
      <c r="I216" s="9">
        <v>1</v>
      </c>
      <c r="J216" s="20">
        <v>0</v>
      </c>
      <c r="K216" s="9">
        <v>0</v>
      </c>
      <c r="L216" s="20">
        <v>0</v>
      </c>
      <c r="M216" s="9">
        <v>0</v>
      </c>
      <c r="N216" s="20">
        <v>0</v>
      </c>
      <c r="O216" s="9">
        <v>0</v>
      </c>
      <c r="P216" s="20">
        <v>0</v>
      </c>
      <c r="Q216" s="9">
        <v>0</v>
      </c>
    </row>
    <row r="217" spans="4:17" x14ac:dyDescent="0.25">
      <c r="D217" s="8" t="s">
        <v>482</v>
      </c>
      <c r="E217" s="20">
        <v>24</v>
      </c>
      <c r="F217" s="20">
        <v>23</v>
      </c>
      <c r="G217" s="9">
        <v>0.95833333333333337</v>
      </c>
      <c r="H217" s="20">
        <v>21</v>
      </c>
      <c r="I217" s="9">
        <v>0.91304347826086951</v>
      </c>
      <c r="J217" s="20">
        <v>0</v>
      </c>
      <c r="K217" s="9">
        <v>0</v>
      </c>
      <c r="L217" s="20">
        <v>0</v>
      </c>
      <c r="M217" s="9">
        <v>0</v>
      </c>
      <c r="N217" s="20">
        <v>0</v>
      </c>
      <c r="O217" s="9">
        <v>0</v>
      </c>
      <c r="P217" s="20">
        <v>0</v>
      </c>
      <c r="Q217" s="9">
        <v>0</v>
      </c>
    </row>
    <row r="218" spans="4:17" x14ac:dyDescent="0.25">
      <c r="D218" s="8" t="s">
        <v>663</v>
      </c>
      <c r="E218" s="20">
        <v>64</v>
      </c>
      <c r="F218" s="20">
        <v>59</v>
      </c>
      <c r="G218" s="9">
        <v>0.921875</v>
      </c>
      <c r="H218" s="20">
        <v>58</v>
      </c>
      <c r="I218" s="9">
        <v>0.98305084745762716</v>
      </c>
      <c r="J218" s="20">
        <v>0</v>
      </c>
      <c r="K218" s="9">
        <v>0</v>
      </c>
      <c r="L218" s="20">
        <v>2</v>
      </c>
      <c r="M218" s="9">
        <v>3.3898305084745763E-2</v>
      </c>
      <c r="N218" s="20">
        <v>0</v>
      </c>
      <c r="O218" s="9">
        <v>0</v>
      </c>
      <c r="P218" s="20">
        <v>1</v>
      </c>
      <c r="Q218" s="9">
        <v>1.6949152542372881E-2</v>
      </c>
    </row>
    <row r="219" spans="4:17" x14ac:dyDescent="0.25">
      <c r="D219" s="8" t="s">
        <v>486</v>
      </c>
      <c r="E219" s="20">
        <v>7</v>
      </c>
      <c r="F219" s="20">
        <v>7</v>
      </c>
      <c r="G219" s="9">
        <v>1</v>
      </c>
      <c r="H219" s="20">
        <v>6</v>
      </c>
      <c r="I219" s="9">
        <v>0.8571428571428571</v>
      </c>
      <c r="J219" s="20">
        <v>0</v>
      </c>
      <c r="K219" s="9">
        <v>0</v>
      </c>
      <c r="L219" s="20">
        <v>0</v>
      </c>
      <c r="M219" s="9">
        <v>0</v>
      </c>
      <c r="N219" s="20">
        <v>0</v>
      </c>
      <c r="O219" s="9">
        <v>0</v>
      </c>
      <c r="P219" s="20">
        <v>0</v>
      </c>
      <c r="Q219" s="9">
        <v>0</v>
      </c>
    </row>
    <row r="220" spans="4:17" x14ac:dyDescent="0.25">
      <c r="D220" s="8" t="s">
        <v>669</v>
      </c>
      <c r="E220" s="20">
        <v>2</v>
      </c>
      <c r="F220" s="20">
        <v>2</v>
      </c>
      <c r="G220" s="9">
        <v>1</v>
      </c>
      <c r="H220" s="20">
        <v>2</v>
      </c>
      <c r="I220" s="9">
        <v>1</v>
      </c>
      <c r="J220" s="20">
        <v>0</v>
      </c>
      <c r="K220" s="9">
        <v>0</v>
      </c>
      <c r="L220" s="20">
        <v>0</v>
      </c>
      <c r="M220" s="9">
        <v>0</v>
      </c>
      <c r="N220" s="20">
        <v>0</v>
      </c>
      <c r="O220" s="9">
        <v>0</v>
      </c>
      <c r="P220" s="20">
        <v>0</v>
      </c>
      <c r="Q220" s="9">
        <v>0</v>
      </c>
    </row>
    <row r="221" spans="4:17" x14ac:dyDescent="0.25">
      <c r="D221" s="8" t="s">
        <v>498</v>
      </c>
      <c r="E221" s="20">
        <v>67</v>
      </c>
      <c r="F221" s="20">
        <v>59</v>
      </c>
      <c r="G221" s="9">
        <v>0.88059701492537312</v>
      </c>
      <c r="H221" s="20">
        <v>45</v>
      </c>
      <c r="I221" s="9">
        <v>0.76271186440677963</v>
      </c>
      <c r="J221" s="20">
        <v>0</v>
      </c>
      <c r="K221" s="9">
        <v>0</v>
      </c>
      <c r="L221" s="20">
        <v>3</v>
      </c>
      <c r="M221" s="9">
        <v>5.0847457627118647E-2</v>
      </c>
      <c r="N221" s="20">
        <v>0</v>
      </c>
      <c r="O221" s="9">
        <v>0</v>
      </c>
      <c r="P221" s="20">
        <v>2</v>
      </c>
      <c r="Q221" s="9">
        <v>3.3898305084745763E-2</v>
      </c>
    </row>
    <row r="222" spans="4:17" x14ac:dyDescent="0.25">
      <c r="D222" s="8" t="s">
        <v>500</v>
      </c>
      <c r="E222" s="20">
        <v>11</v>
      </c>
      <c r="F222" s="20">
        <v>7</v>
      </c>
      <c r="G222" s="9">
        <v>0.63636363636363635</v>
      </c>
      <c r="H222" s="20">
        <v>7</v>
      </c>
      <c r="I222" s="9">
        <v>1</v>
      </c>
      <c r="J222" s="20"/>
      <c r="K222" s="9">
        <v>0</v>
      </c>
      <c r="L222" s="20"/>
      <c r="M222" s="9">
        <v>0</v>
      </c>
      <c r="N222" s="20">
        <v>1</v>
      </c>
      <c r="O222" s="9">
        <v>0.14285714285714285</v>
      </c>
      <c r="P222" s="20">
        <v>1</v>
      </c>
      <c r="Q222" s="9">
        <v>0.14285714285714285</v>
      </c>
    </row>
    <row r="223" spans="4:17" x14ac:dyDescent="0.25">
      <c r="D223" s="7" t="s">
        <v>489</v>
      </c>
      <c r="E223" s="20">
        <v>57</v>
      </c>
      <c r="F223" s="20">
        <v>53</v>
      </c>
      <c r="G223" s="9">
        <v>0.92982456140350878</v>
      </c>
      <c r="H223" s="20">
        <v>45</v>
      </c>
      <c r="I223" s="9">
        <v>0.84905660377358494</v>
      </c>
      <c r="J223" s="20">
        <v>0</v>
      </c>
      <c r="K223" s="9">
        <v>0</v>
      </c>
      <c r="L223" s="20">
        <v>1</v>
      </c>
      <c r="M223" s="9">
        <v>1.8867924528301886E-2</v>
      </c>
      <c r="N223" s="20">
        <v>0</v>
      </c>
      <c r="O223" s="9">
        <v>0</v>
      </c>
      <c r="P223" s="20">
        <v>0</v>
      </c>
      <c r="Q223" s="9">
        <v>0</v>
      </c>
    </row>
    <row r="224" spans="4:17" x14ac:dyDescent="0.25">
      <c r="D224" s="8" t="s">
        <v>658</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660</v>
      </c>
      <c r="E225" s="20">
        <v>5</v>
      </c>
      <c r="F225" s="20">
        <v>3</v>
      </c>
      <c r="G225" s="9">
        <v>0.6</v>
      </c>
      <c r="H225" s="20">
        <v>2</v>
      </c>
      <c r="I225" s="9">
        <v>0.66666666666666663</v>
      </c>
      <c r="J225" s="20">
        <v>0</v>
      </c>
      <c r="K225" s="9">
        <v>0</v>
      </c>
      <c r="L225" s="20">
        <v>0</v>
      </c>
      <c r="M225" s="9">
        <v>0</v>
      </c>
      <c r="N225" s="20">
        <v>0</v>
      </c>
      <c r="O225" s="9">
        <v>0</v>
      </c>
      <c r="P225" s="20">
        <v>0</v>
      </c>
      <c r="Q225" s="9">
        <v>0</v>
      </c>
    </row>
    <row r="226" spans="4:17" x14ac:dyDescent="0.25">
      <c r="D226" s="8" t="s">
        <v>661</v>
      </c>
      <c r="E226" s="20">
        <v>39</v>
      </c>
      <c r="F226" s="20">
        <v>37</v>
      </c>
      <c r="G226" s="9">
        <v>0.94871794871794868</v>
      </c>
      <c r="H226" s="20">
        <v>34</v>
      </c>
      <c r="I226" s="9">
        <v>0.91891891891891897</v>
      </c>
      <c r="J226" s="20">
        <v>0</v>
      </c>
      <c r="K226" s="9">
        <v>0</v>
      </c>
      <c r="L226" s="20">
        <v>1</v>
      </c>
      <c r="M226" s="9">
        <v>2.7027027027027029E-2</v>
      </c>
      <c r="N226" s="20">
        <v>0</v>
      </c>
      <c r="O226" s="9">
        <v>0</v>
      </c>
      <c r="P226" s="20">
        <v>0</v>
      </c>
      <c r="Q226" s="9">
        <v>0</v>
      </c>
    </row>
    <row r="227" spans="4:17" x14ac:dyDescent="0.25">
      <c r="D227" s="8" t="s">
        <v>662</v>
      </c>
      <c r="E227" s="20">
        <v>2</v>
      </c>
      <c r="F227" s="20">
        <v>2</v>
      </c>
      <c r="G227" s="9">
        <v>1</v>
      </c>
      <c r="H227" s="20">
        <v>2</v>
      </c>
      <c r="I227" s="9">
        <v>1</v>
      </c>
      <c r="J227" s="20">
        <v>0</v>
      </c>
      <c r="K227" s="9">
        <v>0</v>
      </c>
      <c r="L227" s="20">
        <v>0</v>
      </c>
      <c r="M227" s="9">
        <v>0</v>
      </c>
      <c r="N227" s="20">
        <v>0</v>
      </c>
      <c r="O227" s="9">
        <v>0</v>
      </c>
      <c r="P227" s="20">
        <v>0</v>
      </c>
      <c r="Q227" s="9">
        <v>0</v>
      </c>
    </row>
    <row r="228" spans="4:17" x14ac:dyDescent="0.25">
      <c r="D228" s="8" t="s">
        <v>490</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666</v>
      </c>
      <c r="E229" s="20">
        <v>1</v>
      </c>
      <c r="F229" s="20">
        <v>1</v>
      </c>
      <c r="G229" s="9">
        <v>1</v>
      </c>
      <c r="H229" s="20">
        <v>0</v>
      </c>
      <c r="I229" s="9">
        <v>0</v>
      </c>
      <c r="J229" s="20">
        <v>0</v>
      </c>
      <c r="K229" s="9">
        <v>0</v>
      </c>
      <c r="L229" s="20">
        <v>0</v>
      </c>
      <c r="M229" s="9">
        <v>0</v>
      </c>
      <c r="N229" s="20">
        <v>0</v>
      </c>
      <c r="O229" s="9">
        <v>0</v>
      </c>
      <c r="P229" s="20">
        <v>0</v>
      </c>
      <c r="Q229" s="9">
        <v>0</v>
      </c>
    </row>
    <row r="230" spans="4:17" x14ac:dyDescent="0.25">
      <c r="D230" s="8" t="s">
        <v>674</v>
      </c>
      <c r="E230" s="20">
        <v>10</v>
      </c>
      <c r="F230" s="20">
        <v>10</v>
      </c>
      <c r="G230" s="9">
        <v>1</v>
      </c>
      <c r="H230" s="20">
        <v>7</v>
      </c>
      <c r="I230" s="9">
        <v>0.7</v>
      </c>
      <c r="J230" s="20">
        <v>0</v>
      </c>
      <c r="K230" s="9">
        <v>0</v>
      </c>
      <c r="L230" s="20">
        <v>0</v>
      </c>
      <c r="M230" s="9">
        <v>0</v>
      </c>
      <c r="N230" s="20">
        <v>0</v>
      </c>
      <c r="O230" s="9">
        <v>0</v>
      </c>
      <c r="P230" s="20">
        <v>0</v>
      </c>
      <c r="Q230" s="9">
        <v>0</v>
      </c>
    </row>
    <row r="231" spans="4:17" x14ac:dyDescent="0.25">
      <c r="D231" s="7" t="s">
        <v>491</v>
      </c>
      <c r="E231" s="20">
        <v>151</v>
      </c>
      <c r="F231" s="20">
        <v>135</v>
      </c>
      <c r="G231" s="9">
        <v>0.89403973509933776</v>
      </c>
      <c r="H231" s="20">
        <v>116</v>
      </c>
      <c r="I231" s="9">
        <v>0.85925925925925928</v>
      </c>
      <c r="J231" s="20">
        <v>0</v>
      </c>
      <c r="K231" s="9">
        <v>0</v>
      </c>
      <c r="L231" s="20">
        <v>11</v>
      </c>
      <c r="M231" s="9">
        <v>8.1481481481481488E-2</v>
      </c>
      <c r="N231" s="20">
        <v>0</v>
      </c>
      <c r="O231" s="9">
        <v>0</v>
      </c>
      <c r="P231" s="20">
        <v>2</v>
      </c>
      <c r="Q231" s="9">
        <v>1.4814814814814815E-2</v>
      </c>
    </row>
    <row r="232" spans="4:17" x14ac:dyDescent="0.25">
      <c r="D232" s="8" t="s">
        <v>493</v>
      </c>
      <c r="E232" s="20">
        <v>25</v>
      </c>
      <c r="F232" s="20">
        <v>24</v>
      </c>
      <c r="G232" s="9">
        <v>0.96</v>
      </c>
      <c r="H232" s="20">
        <v>23</v>
      </c>
      <c r="I232" s="9">
        <v>0.95833333333333337</v>
      </c>
      <c r="J232" s="20">
        <v>0</v>
      </c>
      <c r="K232" s="9">
        <v>0</v>
      </c>
      <c r="L232" s="20">
        <v>0</v>
      </c>
      <c r="M232" s="9">
        <v>0</v>
      </c>
      <c r="N232" s="20">
        <v>0</v>
      </c>
      <c r="O232" s="9">
        <v>0</v>
      </c>
      <c r="P232" s="20">
        <v>0</v>
      </c>
      <c r="Q232" s="9">
        <v>0</v>
      </c>
    </row>
    <row r="233" spans="4:17" x14ac:dyDescent="0.25">
      <c r="D233" s="8" t="s">
        <v>494</v>
      </c>
      <c r="E233" s="20">
        <v>0</v>
      </c>
      <c r="F233" s="20">
        <v>0</v>
      </c>
      <c r="G233" s="9">
        <v>0</v>
      </c>
      <c r="H233" s="20">
        <v>0</v>
      </c>
      <c r="I233" s="9">
        <v>0</v>
      </c>
      <c r="J233" s="20">
        <v>0</v>
      </c>
      <c r="K233" s="9">
        <v>0</v>
      </c>
      <c r="L233" s="20">
        <v>0</v>
      </c>
      <c r="M233" s="9">
        <v>0</v>
      </c>
      <c r="N233" s="20">
        <v>0</v>
      </c>
      <c r="O233" s="9">
        <v>0</v>
      </c>
      <c r="P233" s="20">
        <v>0</v>
      </c>
      <c r="Q233" s="9">
        <v>0</v>
      </c>
    </row>
    <row r="234" spans="4:17" x14ac:dyDescent="0.25">
      <c r="D234" s="8" t="s">
        <v>499</v>
      </c>
      <c r="E234" s="20">
        <v>107</v>
      </c>
      <c r="F234" s="20">
        <v>95</v>
      </c>
      <c r="G234" s="9">
        <v>0.88785046728971961</v>
      </c>
      <c r="H234" s="20">
        <v>80</v>
      </c>
      <c r="I234" s="9">
        <v>0.84210526315789469</v>
      </c>
      <c r="J234" s="20">
        <v>0</v>
      </c>
      <c r="K234" s="9">
        <v>0</v>
      </c>
      <c r="L234" s="20">
        <v>9</v>
      </c>
      <c r="M234" s="9">
        <v>9.4736842105263161E-2</v>
      </c>
      <c r="N234" s="20">
        <v>0</v>
      </c>
      <c r="O234" s="9">
        <v>0</v>
      </c>
      <c r="P234" s="20">
        <v>2</v>
      </c>
      <c r="Q234" s="9">
        <v>2.1052631578947368E-2</v>
      </c>
    </row>
    <row r="235" spans="4:17" x14ac:dyDescent="0.25">
      <c r="D235" s="8" t="s">
        <v>492</v>
      </c>
      <c r="E235" s="20">
        <v>4</v>
      </c>
      <c r="F235" s="20">
        <v>2</v>
      </c>
      <c r="G235" s="9">
        <v>0.5</v>
      </c>
      <c r="H235" s="20">
        <v>2</v>
      </c>
      <c r="I235" s="9">
        <v>1</v>
      </c>
      <c r="J235" s="20"/>
      <c r="K235" s="9">
        <v>0</v>
      </c>
      <c r="L235" s="20">
        <v>2</v>
      </c>
      <c r="M235" s="9">
        <v>1</v>
      </c>
      <c r="N235" s="20"/>
      <c r="O235" s="9">
        <v>0</v>
      </c>
      <c r="P235" s="20"/>
      <c r="Q235" s="9">
        <v>0</v>
      </c>
    </row>
    <row r="236" spans="4:17" x14ac:dyDescent="0.25">
      <c r="D236" s="8" t="s">
        <v>495</v>
      </c>
      <c r="E236" s="20">
        <v>15</v>
      </c>
      <c r="F236" s="20">
        <v>14</v>
      </c>
      <c r="G236" s="9">
        <v>0.93333333333333335</v>
      </c>
      <c r="H236" s="20">
        <v>11</v>
      </c>
      <c r="I236" s="9">
        <v>0.7857142857142857</v>
      </c>
      <c r="J236" s="20"/>
      <c r="K236" s="9">
        <v>0</v>
      </c>
      <c r="L236" s="20"/>
      <c r="M236" s="9">
        <v>0</v>
      </c>
      <c r="N236" s="20"/>
      <c r="O236" s="9">
        <v>0</v>
      </c>
      <c r="P236" s="20"/>
      <c r="Q236" s="9">
        <v>0</v>
      </c>
    </row>
    <row r="237" spans="4:17" x14ac:dyDescent="0.25">
      <c r="D237" s="7" t="s">
        <v>483</v>
      </c>
      <c r="E237" s="20">
        <v>80</v>
      </c>
      <c r="F237" s="20">
        <v>69</v>
      </c>
      <c r="G237" s="9">
        <v>0.86250000000000004</v>
      </c>
      <c r="H237" s="20">
        <v>53</v>
      </c>
      <c r="I237" s="9">
        <v>0.76811594202898548</v>
      </c>
      <c r="J237" s="20">
        <v>0</v>
      </c>
      <c r="K237" s="9">
        <v>0</v>
      </c>
      <c r="L237" s="20">
        <v>8</v>
      </c>
      <c r="M237" s="9">
        <v>0.11594202898550725</v>
      </c>
      <c r="N237" s="20">
        <v>0</v>
      </c>
      <c r="O237" s="9">
        <v>0</v>
      </c>
      <c r="P237" s="20">
        <v>0</v>
      </c>
      <c r="Q237" s="9">
        <v>0</v>
      </c>
    </row>
    <row r="238" spans="4:17" x14ac:dyDescent="0.25">
      <c r="D238" s="8" t="s">
        <v>484</v>
      </c>
      <c r="E238" s="20">
        <v>40</v>
      </c>
      <c r="F238" s="20">
        <v>37</v>
      </c>
      <c r="G238" s="9">
        <v>0.92500000000000004</v>
      </c>
      <c r="H238" s="20">
        <v>30</v>
      </c>
      <c r="I238" s="9">
        <v>0.81081081081081086</v>
      </c>
      <c r="J238" s="20">
        <v>0</v>
      </c>
      <c r="K238" s="9">
        <v>0</v>
      </c>
      <c r="L238" s="20">
        <v>2</v>
      </c>
      <c r="M238" s="9">
        <v>5.4054054054054057E-2</v>
      </c>
      <c r="N238" s="20">
        <v>0</v>
      </c>
      <c r="O238" s="9">
        <v>0</v>
      </c>
      <c r="P238" s="20">
        <v>0</v>
      </c>
      <c r="Q238" s="9">
        <v>0</v>
      </c>
    </row>
    <row r="239" spans="4:17" x14ac:dyDescent="0.25">
      <c r="D239" s="8" t="s">
        <v>488</v>
      </c>
      <c r="E239" s="20">
        <v>0</v>
      </c>
      <c r="F239" s="20">
        <v>0</v>
      </c>
      <c r="G239" s="9">
        <v>0</v>
      </c>
      <c r="H239" s="20">
        <v>0</v>
      </c>
      <c r="I239" s="9">
        <v>0</v>
      </c>
      <c r="J239" s="20">
        <v>0</v>
      </c>
      <c r="K239" s="9">
        <v>0</v>
      </c>
      <c r="L239" s="20">
        <v>0</v>
      </c>
      <c r="M239" s="9">
        <v>0</v>
      </c>
      <c r="N239" s="20">
        <v>0</v>
      </c>
      <c r="O239" s="9">
        <v>0</v>
      </c>
      <c r="P239" s="20">
        <v>0</v>
      </c>
      <c r="Q239" s="9">
        <v>0</v>
      </c>
    </row>
    <row r="240" spans="4:17" x14ac:dyDescent="0.25">
      <c r="D240" s="8" t="s">
        <v>667</v>
      </c>
      <c r="E240" s="20">
        <v>40</v>
      </c>
      <c r="F240" s="20">
        <v>32</v>
      </c>
      <c r="G240" s="9">
        <v>0.8</v>
      </c>
      <c r="H240" s="20">
        <v>23</v>
      </c>
      <c r="I240" s="9">
        <v>0.71875</v>
      </c>
      <c r="J240" s="20">
        <v>0</v>
      </c>
      <c r="K240" s="9">
        <v>0</v>
      </c>
      <c r="L240" s="20">
        <v>6</v>
      </c>
      <c r="M240" s="9">
        <v>0.1875</v>
      </c>
      <c r="N240" s="20">
        <v>0</v>
      </c>
      <c r="O240" s="9">
        <v>0</v>
      </c>
      <c r="P240" s="20">
        <v>0</v>
      </c>
      <c r="Q240" s="9">
        <v>0</v>
      </c>
    </row>
    <row r="241" spans="4:17" x14ac:dyDescent="0.25">
      <c r="D241" s="7" t="s">
        <v>478</v>
      </c>
      <c r="E241" s="20">
        <v>179</v>
      </c>
      <c r="F241" s="20">
        <v>160</v>
      </c>
      <c r="G241" s="9">
        <v>0.8938547486033519</v>
      </c>
      <c r="H241" s="20">
        <v>144</v>
      </c>
      <c r="I241" s="9">
        <v>0.9</v>
      </c>
      <c r="J241" s="20">
        <v>0</v>
      </c>
      <c r="K241" s="9">
        <v>0</v>
      </c>
      <c r="L241" s="20">
        <v>7</v>
      </c>
      <c r="M241" s="9">
        <v>4.3749999999999997E-2</v>
      </c>
      <c r="N241" s="20">
        <v>0</v>
      </c>
      <c r="O241" s="9">
        <v>0</v>
      </c>
      <c r="P241" s="20">
        <v>5</v>
      </c>
      <c r="Q241" s="9">
        <v>3.125E-2</v>
      </c>
    </row>
    <row r="242" spans="4:17" x14ac:dyDescent="0.25">
      <c r="D242" s="8" t="s">
        <v>655</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479</v>
      </c>
      <c r="E243" s="20">
        <v>101</v>
      </c>
      <c r="F243" s="20">
        <v>88</v>
      </c>
      <c r="G243" s="9">
        <v>0.87128712871287128</v>
      </c>
      <c r="H243" s="20">
        <v>76</v>
      </c>
      <c r="I243" s="9">
        <v>0.86363636363636365</v>
      </c>
      <c r="J243" s="20">
        <v>0</v>
      </c>
      <c r="K243" s="9">
        <v>0</v>
      </c>
      <c r="L243" s="20">
        <v>4</v>
      </c>
      <c r="M243" s="9">
        <v>4.5454545454545456E-2</v>
      </c>
      <c r="N243" s="20">
        <v>0</v>
      </c>
      <c r="O243" s="9">
        <v>0</v>
      </c>
      <c r="P243" s="20">
        <v>4</v>
      </c>
      <c r="Q243" s="9">
        <v>4.5454545454545456E-2</v>
      </c>
    </row>
    <row r="244" spans="4:17" x14ac:dyDescent="0.25">
      <c r="D244" s="8" t="s">
        <v>480</v>
      </c>
      <c r="E244" s="20">
        <v>8</v>
      </c>
      <c r="F244" s="20">
        <v>8</v>
      </c>
      <c r="G244" s="9">
        <v>1</v>
      </c>
      <c r="H244" s="20">
        <v>7</v>
      </c>
      <c r="I244" s="9">
        <v>0.875</v>
      </c>
      <c r="J244" s="20">
        <v>0</v>
      </c>
      <c r="K244" s="9">
        <v>0</v>
      </c>
      <c r="L244" s="20">
        <v>0</v>
      </c>
      <c r="M244" s="9">
        <v>0</v>
      </c>
      <c r="N244" s="20">
        <v>0</v>
      </c>
      <c r="O244" s="9">
        <v>0</v>
      </c>
      <c r="P244" s="20">
        <v>0</v>
      </c>
      <c r="Q244" s="9">
        <v>0</v>
      </c>
    </row>
    <row r="245" spans="4:17" x14ac:dyDescent="0.25">
      <c r="D245" s="8" t="s">
        <v>664</v>
      </c>
      <c r="E245" s="20">
        <v>26</v>
      </c>
      <c r="F245" s="20">
        <v>22</v>
      </c>
      <c r="G245" s="9">
        <v>0.84615384615384615</v>
      </c>
      <c r="H245" s="20">
        <v>21</v>
      </c>
      <c r="I245" s="9">
        <v>0.95454545454545459</v>
      </c>
      <c r="J245" s="20">
        <v>0</v>
      </c>
      <c r="K245" s="9">
        <v>0</v>
      </c>
      <c r="L245" s="20">
        <v>1</v>
      </c>
      <c r="M245" s="9">
        <v>4.5454545454545456E-2</v>
      </c>
      <c r="N245" s="20">
        <v>0</v>
      </c>
      <c r="O245" s="9">
        <v>0</v>
      </c>
      <c r="P245" s="20">
        <v>1</v>
      </c>
      <c r="Q245" s="9">
        <v>4.5454545454545456E-2</v>
      </c>
    </row>
    <row r="246" spans="4:17" x14ac:dyDescent="0.25">
      <c r="D246" s="8" t="s">
        <v>665</v>
      </c>
      <c r="E246" s="20">
        <v>2</v>
      </c>
      <c r="F246" s="20">
        <v>2</v>
      </c>
      <c r="G246" s="9">
        <v>1</v>
      </c>
      <c r="H246" s="20">
        <v>2</v>
      </c>
      <c r="I246" s="9">
        <v>1</v>
      </c>
      <c r="J246" s="20">
        <v>0</v>
      </c>
      <c r="K246" s="9">
        <v>0</v>
      </c>
      <c r="L246" s="20">
        <v>0</v>
      </c>
      <c r="M246" s="9">
        <v>0</v>
      </c>
      <c r="N246" s="20">
        <v>0</v>
      </c>
      <c r="O246" s="9">
        <v>0</v>
      </c>
      <c r="P246" s="20">
        <v>0</v>
      </c>
      <c r="Q246" s="9">
        <v>0</v>
      </c>
    </row>
    <row r="247" spans="4:17" x14ac:dyDescent="0.25">
      <c r="D247" s="8" t="s">
        <v>487</v>
      </c>
      <c r="E247" s="20">
        <v>37</v>
      </c>
      <c r="F247" s="20">
        <v>35</v>
      </c>
      <c r="G247" s="9">
        <v>0.94594594594594594</v>
      </c>
      <c r="H247" s="20">
        <v>33</v>
      </c>
      <c r="I247" s="9">
        <v>0.94285714285714284</v>
      </c>
      <c r="J247" s="20"/>
      <c r="K247" s="9">
        <v>0</v>
      </c>
      <c r="L247" s="20">
        <v>2</v>
      </c>
      <c r="M247" s="9">
        <v>5.7142857142857141E-2</v>
      </c>
      <c r="N247" s="20"/>
      <c r="O247" s="9">
        <v>0</v>
      </c>
      <c r="P247" s="20"/>
      <c r="Q247" s="9">
        <v>0</v>
      </c>
    </row>
    <row r="248" spans="4:17" x14ac:dyDescent="0.25">
      <c r="D248" s="8" t="s">
        <v>496</v>
      </c>
      <c r="E248" s="20">
        <v>2</v>
      </c>
      <c r="F248" s="20">
        <v>2</v>
      </c>
      <c r="G248" s="9">
        <v>1</v>
      </c>
      <c r="H248" s="20">
        <v>2</v>
      </c>
      <c r="I248" s="9">
        <v>1</v>
      </c>
      <c r="J248" s="20">
        <v>0</v>
      </c>
      <c r="K248" s="9">
        <v>0</v>
      </c>
      <c r="L248" s="20">
        <v>0</v>
      </c>
      <c r="M248" s="9">
        <v>0</v>
      </c>
      <c r="N248" s="20">
        <v>0</v>
      </c>
      <c r="O248" s="9">
        <v>0</v>
      </c>
      <c r="P248" s="20">
        <v>0</v>
      </c>
      <c r="Q248" s="9">
        <v>0</v>
      </c>
    </row>
    <row r="249" spans="4:17" x14ac:dyDescent="0.25">
      <c r="D249" s="8" t="s">
        <v>673</v>
      </c>
      <c r="E249" s="20">
        <v>3</v>
      </c>
      <c r="F249" s="20">
        <v>3</v>
      </c>
      <c r="G249" s="9">
        <v>1</v>
      </c>
      <c r="H249" s="20">
        <v>3</v>
      </c>
      <c r="I249" s="9">
        <v>1</v>
      </c>
      <c r="J249" s="20">
        <v>0</v>
      </c>
      <c r="K249" s="9">
        <v>0</v>
      </c>
      <c r="L249" s="20">
        <v>0</v>
      </c>
      <c r="M249" s="9">
        <v>0</v>
      </c>
      <c r="N249" s="20">
        <v>0</v>
      </c>
      <c r="O249" s="9">
        <v>0</v>
      </c>
      <c r="P249" s="20">
        <v>0</v>
      </c>
      <c r="Q249" s="9">
        <v>0</v>
      </c>
    </row>
    <row r="250" spans="4:17" x14ac:dyDescent="0.25">
      <c r="D250" s="7" t="s">
        <v>476</v>
      </c>
      <c r="E250" s="20">
        <v>184</v>
      </c>
      <c r="F250" s="20">
        <v>178</v>
      </c>
      <c r="G250" s="9">
        <v>0.96739130434782605</v>
      </c>
      <c r="H250" s="20">
        <v>139</v>
      </c>
      <c r="I250" s="9">
        <v>0.7808988764044944</v>
      </c>
      <c r="J250" s="20">
        <v>0</v>
      </c>
      <c r="K250" s="9">
        <v>0</v>
      </c>
      <c r="L250" s="20">
        <v>1</v>
      </c>
      <c r="M250" s="9">
        <v>5.6179775280898875E-3</v>
      </c>
      <c r="N250" s="20">
        <v>0</v>
      </c>
      <c r="O250" s="9">
        <v>0</v>
      </c>
      <c r="P250" s="20">
        <v>2</v>
      </c>
      <c r="Q250" s="9">
        <v>1.1235955056179775E-2</v>
      </c>
    </row>
    <row r="251" spans="4:17" x14ac:dyDescent="0.25">
      <c r="D251" s="8" t="s">
        <v>653</v>
      </c>
      <c r="E251" s="20">
        <v>0</v>
      </c>
      <c r="F251" s="20">
        <v>0</v>
      </c>
      <c r="G251" s="9">
        <v>0</v>
      </c>
      <c r="H251" s="20">
        <v>0</v>
      </c>
      <c r="I251" s="9">
        <v>0</v>
      </c>
      <c r="J251" s="20">
        <v>0</v>
      </c>
      <c r="K251" s="9">
        <v>0</v>
      </c>
      <c r="L251" s="20">
        <v>0</v>
      </c>
      <c r="M251" s="9">
        <v>0</v>
      </c>
      <c r="N251" s="20">
        <v>0</v>
      </c>
      <c r="O251" s="9">
        <v>0</v>
      </c>
      <c r="P251" s="20">
        <v>0</v>
      </c>
      <c r="Q251" s="9">
        <v>0</v>
      </c>
    </row>
    <row r="252" spans="4:17" x14ac:dyDescent="0.25">
      <c r="D252" s="8" t="s">
        <v>656</v>
      </c>
      <c r="E252" s="20">
        <v>3</v>
      </c>
      <c r="F252" s="20">
        <v>3</v>
      </c>
      <c r="G252" s="9">
        <v>1</v>
      </c>
      <c r="H252" s="20">
        <v>3</v>
      </c>
      <c r="I252" s="9">
        <v>1</v>
      </c>
      <c r="J252" s="20">
        <v>0</v>
      </c>
      <c r="K252" s="9">
        <v>0</v>
      </c>
      <c r="L252" s="20">
        <v>0</v>
      </c>
      <c r="M252" s="9">
        <v>0</v>
      </c>
      <c r="N252" s="20">
        <v>0</v>
      </c>
      <c r="O252" s="9">
        <v>0</v>
      </c>
      <c r="P252" s="20">
        <v>0</v>
      </c>
      <c r="Q252" s="9">
        <v>0</v>
      </c>
    </row>
    <row r="253" spans="4:17" x14ac:dyDescent="0.25">
      <c r="D253" s="8" t="s">
        <v>659</v>
      </c>
      <c r="E253" s="20">
        <v>6</v>
      </c>
      <c r="F253" s="20">
        <v>6</v>
      </c>
      <c r="G253" s="9">
        <v>1</v>
      </c>
      <c r="H253" s="20">
        <v>3</v>
      </c>
      <c r="I253" s="9">
        <v>0.5</v>
      </c>
      <c r="J253" s="20">
        <v>0</v>
      </c>
      <c r="K253" s="9">
        <v>0</v>
      </c>
      <c r="L253" s="20">
        <v>0</v>
      </c>
      <c r="M253" s="9">
        <v>0</v>
      </c>
      <c r="N253" s="20">
        <v>0</v>
      </c>
      <c r="O253" s="9">
        <v>0</v>
      </c>
      <c r="P253" s="20">
        <v>0</v>
      </c>
      <c r="Q253" s="9">
        <v>0</v>
      </c>
    </row>
    <row r="254" spans="4:17" x14ac:dyDescent="0.25">
      <c r="D254" s="8" t="s">
        <v>485</v>
      </c>
      <c r="E254" s="20">
        <v>0</v>
      </c>
      <c r="F254" s="20">
        <v>0</v>
      </c>
      <c r="G254" s="9">
        <v>0</v>
      </c>
      <c r="H254" s="20">
        <v>0</v>
      </c>
      <c r="I254" s="9">
        <v>0</v>
      </c>
      <c r="J254" s="20">
        <v>0</v>
      </c>
      <c r="K254" s="9">
        <v>0</v>
      </c>
      <c r="L254" s="20">
        <v>0</v>
      </c>
      <c r="M254" s="9">
        <v>0</v>
      </c>
      <c r="N254" s="20">
        <v>0</v>
      </c>
      <c r="O254" s="9">
        <v>0</v>
      </c>
      <c r="P254" s="20">
        <v>0</v>
      </c>
      <c r="Q254" s="9">
        <v>0</v>
      </c>
    </row>
    <row r="255" spans="4:17" x14ac:dyDescent="0.25">
      <c r="D255" s="8" t="s">
        <v>668</v>
      </c>
      <c r="E255" s="20">
        <v>9</v>
      </c>
      <c r="F255" s="20">
        <v>9</v>
      </c>
      <c r="G255" s="9">
        <v>1</v>
      </c>
      <c r="H255" s="20">
        <v>8</v>
      </c>
      <c r="I255" s="9">
        <v>0.88888888888888884</v>
      </c>
      <c r="J255" s="20">
        <v>0</v>
      </c>
      <c r="K255" s="9">
        <v>0</v>
      </c>
      <c r="L255" s="20">
        <v>0</v>
      </c>
      <c r="M255" s="9">
        <v>0</v>
      </c>
      <c r="N255" s="20">
        <v>0</v>
      </c>
      <c r="O255" s="9">
        <v>0</v>
      </c>
      <c r="P255" s="20">
        <v>0</v>
      </c>
      <c r="Q255" s="9">
        <v>0</v>
      </c>
    </row>
    <row r="256" spans="4:17" x14ac:dyDescent="0.25">
      <c r="D256" s="8" t="s">
        <v>670</v>
      </c>
      <c r="E256" s="20">
        <v>29</v>
      </c>
      <c r="F256" s="20">
        <v>29</v>
      </c>
      <c r="G256" s="9">
        <v>1</v>
      </c>
      <c r="H256" s="20">
        <v>20</v>
      </c>
      <c r="I256" s="9">
        <v>0.68965517241379315</v>
      </c>
      <c r="J256" s="20">
        <v>0</v>
      </c>
      <c r="K256" s="9">
        <v>0</v>
      </c>
      <c r="L256" s="20">
        <v>0</v>
      </c>
      <c r="M256" s="9">
        <v>0</v>
      </c>
      <c r="N256" s="20">
        <v>0</v>
      </c>
      <c r="O256" s="9">
        <v>0</v>
      </c>
      <c r="P256" s="20">
        <v>0</v>
      </c>
      <c r="Q256" s="9">
        <v>0</v>
      </c>
    </row>
    <row r="257" spans="4:17" x14ac:dyDescent="0.25">
      <c r="D257" s="8" t="s">
        <v>671</v>
      </c>
      <c r="E257" s="20">
        <v>11</v>
      </c>
      <c r="F257" s="20">
        <v>11</v>
      </c>
      <c r="G257" s="9">
        <v>1</v>
      </c>
      <c r="H257" s="20">
        <v>8</v>
      </c>
      <c r="I257" s="9">
        <v>0.72727272727272729</v>
      </c>
      <c r="J257" s="20">
        <v>0</v>
      </c>
      <c r="K257" s="9">
        <v>0</v>
      </c>
      <c r="L257" s="20">
        <v>0</v>
      </c>
      <c r="M257" s="9">
        <v>0</v>
      </c>
      <c r="N257" s="20">
        <v>0</v>
      </c>
      <c r="O257" s="9">
        <v>0</v>
      </c>
      <c r="P257" s="20">
        <v>0</v>
      </c>
      <c r="Q257" s="9">
        <v>0</v>
      </c>
    </row>
    <row r="258" spans="4:17" x14ac:dyDescent="0.25">
      <c r="D258" s="8" t="s">
        <v>497</v>
      </c>
      <c r="E258" s="20">
        <v>16</v>
      </c>
      <c r="F258" s="20">
        <v>15</v>
      </c>
      <c r="G258" s="9">
        <v>0.9375</v>
      </c>
      <c r="H258" s="20">
        <v>13</v>
      </c>
      <c r="I258" s="9">
        <v>0.8666666666666667</v>
      </c>
      <c r="J258" s="20">
        <v>0</v>
      </c>
      <c r="K258" s="9">
        <v>0</v>
      </c>
      <c r="L258" s="20">
        <v>0</v>
      </c>
      <c r="M258" s="9">
        <v>0</v>
      </c>
      <c r="N258" s="20">
        <v>0</v>
      </c>
      <c r="O258" s="9">
        <v>0</v>
      </c>
      <c r="P258" s="20">
        <v>0</v>
      </c>
      <c r="Q258" s="9">
        <v>0</v>
      </c>
    </row>
    <row r="259" spans="4:17" x14ac:dyDescent="0.25">
      <c r="D259" s="8" t="s">
        <v>672</v>
      </c>
      <c r="E259" s="20">
        <v>83</v>
      </c>
      <c r="F259" s="20">
        <v>81</v>
      </c>
      <c r="G259" s="9">
        <v>0.97590361445783136</v>
      </c>
      <c r="H259" s="20">
        <v>70</v>
      </c>
      <c r="I259" s="9">
        <v>0.86419753086419748</v>
      </c>
      <c r="J259" s="20">
        <v>0</v>
      </c>
      <c r="K259" s="9">
        <v>0</v>
      </c>
      <c r="L259" s="20">
        <v>1</v>
      </c>
      <c r="M259" s="9">
        <v>1.2345679012345678E-2</v>
      </c>
      <c r="N259" s="20">
        <v>0</v>
      </c>
      <c r="O259" s="9">
        <v>0</v>
      </c>
      <c r="P259" s="20">
        <v>0</v>
      </c>
      <c r="Q259" s="9">
        <v>0</v>
      </c>
    </row>
    <row r="260" spans="4:17" x14ac:dyDescent="0.25">
      <c r="D260" s="8" t="s">
        <v>675</v>
      </c>
      <c r="E260" s="20">
        <v>21</v>
      </c>
      <c r="F260" s="20">
        <v>19</v>
      </c>
      <c r="G260" s="9">
        <v>0.90476190476190477</v>
      </c>
      <c r="H260" s="20">
        <v>8</v>
      </c>
      <c r="I260" s="9">
        <v>0.42105263157894735</v>
      </c>
      <c r="J260" s="20">
        <v>0</v>
      </c>
      <c r="K260" s="9">
        <v>0</v>
      </c>
      <c r="L260" s="20">
        <v>0</v>
      </c>
      <c r="M260" s="9">
        <v>0</v>
      </c>
      <c r="N260" s="20">
        <v>0</v>
      </c>
      <c r="O260" s="9">
        <v>0</v>
      </c>
      <c r="P260" s="20">
        <v>2</v>
      </c>
      <c r="Q260" s="9">
        <v>0.10526315789473684</v>
      </c>
    </row>
    <row r="261" spans="4:17" x14ac:dyDescent="0.25">
      <c r="D261" s="8" t="s">
        <v>477</v>
      </c>
      <c r="E261" s="20">
        <v>6</v>
      </c>
      <c r="F261" s="20">
        <v>5</v>
      </c>
      <c r="G261" s="9">
        <v>0.83333333333333337</v>
      </c>
      <c r="H261" s="20">
        <v>6</v>
      </c>
      <c r="I261" s="9">
        <v>1.2</v>
      </c>
      <c r="J261" s="20"/>
      <c r="K261" s="9">
        <v>0</v>
      </c>
      <c r="L261" s="20"/>
      <c r="M261" s="9">
        <v>0</v>
      </c>
      <c r="N261" s="20"/>
      <c r="O261" s="9">
        <v>0</v>
      </c>
      <c r="P261" s="20"/>
      <c r="Q261" s="9">
        <v>0</v>
      </c>
    </row>
    <row r="262" spans="4:17" x14ac:dyDescent="0.25">
      <c r="D262" s="6" t="s">
        <v>676</v>
      </c>
      <c r="E262" s="20">
        <v>466</v>
      </c>
      <c r="F262" s="20">
        <v>439</v>
      </c>
      <c r="G262" s="9">
        <v>0.94206008583690992</v>
      </c>
      <c r="H262" s="20">
        <v>373</v>
      </c>
      <c r="I262" s="9">
        <v>0.84965831435079731</v>
      </c>
      <c r="J262" s="20">
        <v>0</v>
      </c>
      <c r="K262" s="9">
        <v>0</v>
      </c>
      <c r="L262" s="20">
        <v>12</v>
      </c>
      <c r="M262" s="9">
        <v>2.7334851936218679E-2</v>
      </c>
      <c r="N262" s="20">
        <v>1</v>
      </c>
      <c r="O262" s="9">
        <v>2.2779043280182231E-3</v>
      </c>
      <c r="P262" s="20">
        <v>4</v>
      </c>
      <c r="Q262" s="9">
        <v>9.1116173120728925E-3</v>
      </c>
    </row>
    <row r="263" spans="4:17" x14ac:dyDescent="0.25">
      <c r="D263" s="7" t="s">
        <v>693</v>
      </c>
      <c r="E263" s="20">
        <v>34</v>
      </c>
      <c r="F263" s="20">
        <v>31</v>
      </c>
      <c r="G263" s="9">
        <v>0.91176470588235292</v>
      </c>
      <c r="H263" s="20">
        <v>27</v>
      </c>
      <c r="I263" s="9">
        <v>0.87096774193548387</v>
      </c>
      <c r="J263" s="20">
        <v>0</v>
      </c>
      <c r="K263" s="9">
        <v>0</v>
      </c>
      <c r="L263" s="20">
        <v>2</v>
      </c>
      <c r="M263" s="9">
        <v>6.4516129032258063E-2</v>
      </c>
      <c r="N263" s="20">
        <v>0</v>
      </c>
      <c r="O263" s="9">
        <v>0</v>
      </c>
      <c r="P263" s="20">
        <v>0</v>
      </c>
      <c r="Q263" s="9">
        <v>0</v>
      </c>
    </row>
    <row r="264" spans="4:17" x14ac:dyDescent="0.25">
      <c r="D264" s="8" t="s">
        <v>694</v>
      </c>
      <c r="E264" s="20">
        <v>0</v>
      </c>
      <c r="F264" s="20">
        <v>0</v>
      </c>
      <c r="G264" s="9">
        <v>0</v>
      </c>
      <c r="H264" s="20">
        <v>0</v>
      </c>
      <c r="I264" s="9">
        <v>0</v>
      </c>
      <c r="J264" s="20">
        <v>0</v>
      </c>
      <c r="K264" s="9">
        <v>0</v>
      </c>
      <c r="L264" s="20">
        <v>0</v>
      </c>
      <c r="M264" s="9">
        <v>0</v>
      </c>
      <c r="N264" s="20">
        <v>0</v>
      </c>
      <c r="O264" s="9">
        <v>0</v>
      </c>
      <c r="P264" s="20">
        <v>0</v>
      </c>
      <c r="Q264" s="9">
        <v>0</v>
      </c>
    </row>
    <row r="265" spans="4:17" x14ac:dyDescent="0.25">
      <c r="D265" s="8" t="s">
        <v>696</v>
      </c>
      <c r="E265" s="20">
        <v>7</v>
      </c>
      <c r="F265" s="20">
        <v>6</v>
      </c>
      <c r="G265" s="9">
        <v>0.8571428571428571</v>
      </c>
      <c r="H265" s="20">
        <v>5</v>
      </c>
      <c r="I265" s="9">
        <v>0.83333333333333337</v>
      </c>
      <c r="J265" s="20">
        <v>0</v>
      </c>
      <c r="K265" s="9">
        <v>0</v>
      </c>
      <c r="L265" s="20">
        <v>1</v>
      </c>
      <c r="M265" s="9">
        <v>0.16666666666666666</v>
      </c>
      <c r="N265" s="20">
        <v>0</v>
      </c>
      <c r="O265" s="9">
        <v>0</v>
      </c>
      <c r="P265" s="20">
        <v>0</v>
      </c>
      <c r="Q265" s="9">
        <v>0</v>
      </c>
    </row>
    <row r="266" spans="4:17" x14ac:dyDescent="0.25">
      <c r="D266" s="8" t="s">
        <v>704</v>
      </c>
      <c r="E266" s="20">
        <v>6</v>
      </c>
      <c r="F266" s="20">
        <v>5</v>
      </c>
      <c r="G266" s="9">
        <v>0.83333333333333337</v>
      </c>
      <c r="H266" s="20">
        <v>4</v>
      </c>
      <c r="I266" s="9">
        <v>0.8</v>
      </c>
      <c r="J266" s="20">
        <v>0</v>
      </c>
      <c r="K266" s="9">
        <v>0</v>
      </c>
      <c r="L266" s="20">
        <v>0</v>
      </c>
      <c r="M266" s="9">
        <v>0</v>
      </c>
      <c r="N266" s="20">
        <v>0</v>
      </c>
      <c r="O266" s="9">
        <v>0</v>
      </c>
      <c r="P266" s="20">
        <v>0</v>
      </c>
      <c r="Q266" s="9">
        <v>0</v>
      </c>
    </row>
    <row r="267" spans="4:17" x14ac:dyDescent="0.25">
      <c r="D267" s="8" t="s">
        <v>709</v>
      </c>
      <c r="E267" s="20">
        <v>18</v>
      </c>
      <c r="F267" s="20">
        <v>17</v>
      </c>
      <c r="G267" s="9">
        <v>0.94444444444444442</v>
      </c>
      <c r="H267" s="20">
        <v>16</v>
      </c>
      <c r="I267" s="9">
        <v>0.94117647058823528</v>
      </c>
      <c r="J267" s="20">
        <v>0</v>
      </c>
      <c r="K267" s="9">
        <v>0</v>
      </c>
      <c r="L267" s="20">
        <v>1</v>
      </c>
      <c r="M267" s="9">
        <v>5.8823529411764705E-2</v>
      </c>
      <c r="N267" s="20">
        <v>0</v>
      </c>
      <c r="O267" s="9">
        <v>0</v>
      </c>
      <c r="P267" s="20">
        <v>0</v>
      </c>
      <c r="Q267" s="9">
        <v>0</v>
      </c>
    </row>
    <row r="268" spans="4:17" x14ac:dyDescent="0.25">
      <c r="D268" s="8" t="s">
        <v>713</v>
      </c>
      <c r="E268" s="20">
        <v>3</v>
      </c>
      <c r="F268" s="20">
        <v>3</v>
      </c>
      <c r="G268" s="9">
        <v>1</v>
      </c>
      <c r="H268" s="20">
        <v>2</v>
      </c>
      <c r="I268" s="9">
        <v>0.66666666666666663</v>
      </c>
      <c r="J268" s="20">
        <v>0</v>
      </c>
      <c r="K268" s="9">
        <v>0</v>
      </c>
      <c r="L268" s="20">
        <v>0</v>
      </c>
      <c r="M268" s="9">
        <v>0</v>
      </c>
      <c r="N268" s="20">
        <v>0</v>
      </c>
      <c r="O268" s="9">
        <v>0</v>
      </c>
      <c r="P268" s="20">
        <v>0</v>
      </c>
      <c r="Q268" s="9">
        <v>0</v>
      </c>
    </row>
    <row r="269" spans="4:17" x14ac:dyDescent="0.25">
      <c r="D269" s="7" t="s">
        <v>679</v>
      </c>
      <c r="E269" s="20">
        <v>13</v>
      </c>
      <c r="F269" s="20">
        <v>12</v>
      </c>
      <c r="G269" s="9">
        <v>0.92307692307692313</v>
      </c>
      <c r="H269" s="20">
        <v>7</v>
      </c>
      <c r="I269" s="9">
        <v>0.58333333333333337</v>
      </c>
      <c r="J269" s="20">
        <v>0</v>
      </c>
      <c r="K269" s="9">
        <v>0</v>
      </c>
      <c r="L269" s="20">
        <v>0</v>
      </c>
      <c r="M269" s="9">
        <v>0</v>
      </c>
      <c r="N269" s="20">
        <v>0</v>
      </c>
      <c r="O269" s="9">
        <v>0</v>
      </c>
      <c r="P269" s="20">
        <v>1</v>
      </c>
      <c r="Q269" s="9">
        <v>8.3333333333333329E-2</v>
      </c>
    </row>
    <row r="270" spans="4:17" x14ac:dyDescent="0.25">
      <c r="D270" s="8" t="s">
        <v>680</v>
      </c>
      <c r="E270" s="20">
        <v>2</v>
      </c>
      <c r="F270" s="20">
        <v>2</v>
      </c>
      <c r="G270" s="9">
        <v>1</v>
      </c>
      <c r="H270" s="20">
        <v>2</v>
      </c>
      <c r="I270" s="9">
        <v>1</v>
      </c>
      <c r="J270" s="20">
        <v>0</v>
      </c>
      <c r="K270" s="9">
        <v>0</v>
      </c>
      <c r="L270" s="20">
        <v>0</v>
      </c>
      <c r="M270" s="9">
        <v>0</v>
      </c>
      <c r="N270" s="20">
        <v>0</v>
      </c>
      <c r="O270" s="9">
        <v>0</v>
      </c>
      <c r="P270" s="20">
        <v>0</v>
      </c>
      <c r="Q270" s="9">
        <v>0</v>
      </c>
    </row>
    <row r="271" spans="4:17" x14ac:dyDescent="0.25">
      <c r="D271" s="8" t="s">
        <v>685</v>
      </c>
      <c r="E271" s="20">
        <v>5</v>
      </c>
      <c r="F271" s="20">
        <v>5</v>
      </c>
      <c r="G271" s="9">
        <v>1</v>
      </c>
      <c r="H271" s="20">
        <v>4</v>
      </c>
      <c r="I271" s="9">
        <v>0.8</v>
      </c>
      <c r="J271" s="20">
        <v>0</v>
      </c>
      <c r="K271" s="9">
        <v>0</v>
      </c>
      <c r="L271" s="20">
        <v>0</v>
      </c>
      <c r="M271" s="9">
        <v>0</v>
      </c>
      <c r="N271" s="20">
        <v>0</v>
      </c>
      <c r="O271" s="9">
        <v>0</v>
      </c>
      <c r="P271" s="20">
        <v>0</v>
      </c>
      <c r="Q271" s="9">
        <v>0</v>
      </c>
    </row>
    <row r="272" spans="4:17" x14ac:dyDescent="0.25">
      <c r="D272" s="8" t="s">
        <v>697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705</v>
      </c>
      <c r="E273" s="20">
        <v>6</v>
      </c>
      <c r="F273" s="20">
        <v>5</v>
      </c>
      <c r="G273" s="9">
        <v>0.83333333333333337</v>
      </c>
      <c r="H273" s="20">
        <v>1</v>
      </c>
      <c r="I273" s="9">
        <v>0.2</v>
      </c>
      <c r="J273" s="20">
        <v>0</v>
      </c>
      <c r="K273" s="9">
        <v>0</v>
      </c>
      <c r="L273" s="20">
        <v>0</v>
      </c>
      <c r="M273" s="9">
        <v>0</v>
      </c>
      <c r="N273" s="20">
        <v>0</v>
      </c>
      <c r="O273" s="9">
        <v>0</v>
      </c>
      <c r="P273" s="20">
        <v>1</v>
      </c>
      <c r="Q273" s="9">
        <v>0.2</v>
      </c>
    </row>
    <row r="274" spans="4:17" x14ac:dyDescent="0.25">
      <c r="D274" s="7" t="s">
        <v>681</v>
      </c>
      <c r="E274" s="20">
        <v>25</v>
      </c>
      <c r="F274" s="20">
        <v>23</v>
      </c>
      <c r="G274" s="9">
        <v>0.92</v>
      </c>
      <c r="H274" s="20">
        <v>15</v>
      </c>
      <c r="I274" s="9">
        <v>0.65217391304347827</v>
      </c>
      <c r="J274" s="20">
        <v>0</v>
      </c>
      <c r="K274" s="9">
        <v>0</v>
      </c>
      <c r="L274" s="20">
        <v>1</v>
      </c>
      <c r="M274" s="9">
        <v>4.3478260869565216E-2</v>
      </c>
      <c r="N274" s="20">
        <v>0</v>
      </c>
      <c r="O274" s="9">
        <v>0</v>
      </c>
      <c r="P274" s="20">
        <v>0</v>
      </c>
      <c r="Q274" s="9">
        <v>0</v>
      </c>
    </row>
    <row r="275" spans="4:17" x14ac:dyDescent="0.25">
      <c r="D275" s="8" t="s">
        <v>682</v>
      </c>
      <c r="E275" s="20">
        <v>24</v>
      </c>
      <c r="F275" s="20">
        <v>22</v>
      </c>
      <c r="G275" s="9">
        <v>0.91666666666666663</v>
      </c>
      <c r="H275" s="20">
        <v>14</v>
      </c>
      <c r="I275" s="9">
        <v>0.63636363636363635</v>
      </c>
      <c r="J275" s="20">
        <v>0</v>
      </c>
      <c r="K275" s="9">
        <v>0</v>
      </c>
      <c r="L275" s="20">
        <v>1</v>
      </c>
      <c r="M275" s="9">
        <v>4.5454545454545456E-2</v>
      </c>
      <c r="N275" s="20">
        <v>0</v>
      </c>
      <c r="O275" s="9">
        <v>0</v>
      </c>
      <c r="P275" s="20">
        <v>0</v>
      </c>
      <c r="Q275" s="9">
        <v>0</v>
      </c>
    </row>
    <row r="276" spans="4:17" x14ac:dyDescent="0.25">
      <c r="D276" s="8" t="s">
        <v>689</v>
      </c>
      <c r="E276" s="20">
        <v>0</v>
      </c>
      <c r="F276" s="20">
        <v>0</v>
      </c>
      <c r="G276" s="9">
        <v>0</v>
      </c>
      <c r="H276" s="20">
        <v>0</v>
      </c>
      <c r="I276" s="9">
        <v>0</v>
      </c>
      <c r="J276" s="20">
        <v>0</v>
      </c>
      <c r="K276" s="9">
        <v>0</v>
      </c>
      <c r="L276" s="20">
        <v>0</v>
      </c>
      <c r="M276" s="9">
        <v>0</v>
      </c>
      <c r="N276" s="20">
        <v>0</v>
      </c>
      <c r="O276" s="9">
        <v>0</v>
      </c>
      <c r="P276" s="20">
        <v>0</v>
      </c>
      <c r="Q276" s="9">
        <v>0</v>
      </c>
    </row>
    <row r="277" spans="4:17" x14ac:dyDescent="0.25">
      <c r="D277" s="8" t="s">
        <v>698</v>
      </c>
      <c r="E277" s="20">
        <v>1</v>
      </c>
      <c r="F277" s="20">
        <v>1</v>
      </c>
      <c r="G277" s="9">
        <v>1</v>
      </c>
      <c r="H277" s="20">
        <v>1</v>
      </c>
      <c r="I277" s="9">
        <v>1</v>
      </c>
      <c r="J277" s="20">
        <v>0</v>
      </c>
      <c r="K277" s="9">
        <v>0</v>
      </c>
      <c r="L277" s="20">
        <v>0</v>
      </c>
      <c r="M277" s="9">
        <v>0</v>
      </c>
      <c r="N277" s="20">
        <v>0</v>
      </c>
      <c r="O277" s="9">
        <v>0</v>
      </c>
      <c r="P277" s="20">
        <v>0</v>
      </c>
      <c r="Q277" s="9">
        <v>0</v>
      </c>
    </row>
    <row r="278" spans="4:17" x14ac:dyDescent="0.25">
      <c r="D278" s="8" t="s">
        <v>699</v>
      </c>
      <c r="E278" s="20">
        <v>0</v>
      </c>
      <c r="F278" s="20">
        <v>0</v>
      </c>
      <c r="G278" s="9">
        <v>0</v>
      </c>
      <c r="H278" s="20">
        <v>0</v>
      </c>
      <c r="I278" s="9">
        <v>0</v>
      </c>
      <c r="J278" s="20">
        <v>0</v>
      </c>
      <c r="K278" s="9">
        <v>0</v>
      </c>
      <c r="L278" s="20">
        <v>0</v>
      </c>
      <c r="M278" s="9">
        <v>0</v>
      </c>
      <c r="N278" s="20">
        <v>0</v>
      </c>
      <c r="O278" s="9">
        <v>0</v>
      </c>
      <c r="P278" s="20">
        <v>0</v>
      </c>
      <c r="Q278" s="9">
        <v>0</v>
      </c>
    </row>
    <row r="279" spans="4:17" x14ac:dyDescent="0.25">
      <c r="D279" s="7" t="s">
        <v>702</v>
      </c>
      <c r="E279" s="20">
        <v>108</v>
      </c>
      <c r="F279" s="20">
        <v>98</v>
      </c>
      <c r="G279" s="9">
        <v>0.90740740740740744</v>
      </c>
      <c r="H279" s="20">
        <v>88</v>
      </c>
      <c r="I279" s="9">
        <v>0.89795918367346939</v>
      </c>
      <c r="J279" s="20">
        <v>0</v>
      </c>
      <c r="K279" s="9">
        <v>0</v>
      </c>
      <c r="L279" s="20">
        <v>5</v>
      </c>
      <c r="M279" s="9">
        <v>5.1020408163265307E-2</v>
      </c>
      <c r="N279" s="20">
        <v>1</v>
      </c>
      <c r="O279" s="9">
        <v>1.020408163265306E-2</v>
      </c>
      <c r="P279" s="20">
        <v>1</v>
      </c>
      <c r="Q279" s="9">
        <v>1.020408163265306E-2</v>
      </c>
    </row>
    <row r="280" spans="4:17" x14ac:dyDescent="0.25">
      <c r="D280" s="8" t="s">
        <v>703</v>
      </c>
      <c r="E280" s="20">
        <v>61</v>
      </c>
      <c r="F280" s="20">
        <v>52</v>
      </c>
      <c r="G280" s="9">
        <v>0.85245901639344257</v>
      </c>
      <c r="H280" s="20">
        <v>50</v>
      </c>
      <c r="I280" s="9">
        <v>0.96153846153846156</v>
      </c>
      <c r="J280" s="20">
        <v>0</v>
      </c>
      <c r="K280" s="9">
        <v>0</v>
      </c>
      <c r="L280" s="20">
        <v>5</v>
      </c>
      <c r="M280" s="9">
        <v>9.6153846153846159E-2</v>
      </c>
      <c r="N280" s="20">
        <v>1</v>
      </c>
      <c r="O280" s="9">
        <v>1.9230769230769232E-2</v>
      </c>
      <c r="P280" s="20">
        <v>1</v>
      </c>
      <c r="Q280" s="9">
        <v>1.9230769230769232E-2</v>
      </c>
    </row>
    <row r="281" spans="4:17" x14ac:dyDescent="0.25">
      <c r="D281" s="8" t="s">
        <v>706</v>
      </c>
      <c r="E281" s="20">
        <v>4</v>
      </c>
      <c r="F281" s="20">
        <v>4</v>
      </c>
      <c r="G281" s="9">
        <v>1</v>
      </c>
      <c r="H281" s="20">
        <v>0</v>
      </c>
      <c r="I281" s="9">
        <v>0</v>
      </c>
      <c r="J281" s="20">
        <v>0</v>
      </c>
      <c r="K281" s="9">
        <v>0</v>
      </c>
      <c r="L281" s="20">
        <v>0</v>
      </c>
      <c r="M281" s="9">
        <v>0</v>
      </c>
      <c r="N281" s="20">
        <v>0</v>
      </c>
      <c r="O281" s="9">
        <v>0</v>
      </c>
      <c r="P281" s="20">
        <v>0</v>
      </c>
      <c r="Q281" s="9">
        <v>0</v>
      </c>
    </row>
    <row r="282" spans="4:17" x14ac:dyDescent="0.25">
      <c r="D282" s="8" t="s">
        <v>708</v>
      </c>
      <c r="E282" s="20">
        <v>17</v>
      </c>
      <c r="F282" s="20">
        <v>17</v>
      </c>
      <c r="G282" s="9">
        <v>1</v>
      </c>
      <c r="H282" s="20">
        <v>13</v>
      </c>
      <c r="I282" s="9">
        <v>0.76470588235294112</v>
      </c>
      <c r="J282" s="20">
        <v>0</v>
      </c>
      <c r="K282" s="9">
        <v>0</v>
      </c>
      <c r="L282" s="20">
        <v>0</v>
      </c>
      <c r="M282" s="9">
        <v>0</v>
      </c>
      <c r="N282" s="20">
        <v>0</v>
      </c>
      <c r="O282" s="9">
        <v>0</v>
      </c>
      <c r="P282" s="20">
        <v>0</v>
      </c>
      <c r="Q282" s="9">
        <v>0</v>
      </c>
    </row>
    <row r="283" spans="4:17" x14ac:dyDescent="0.25">
      <c r="D283" s="8" t="s">
        <v>710</v>
      </c>
      <c r="E283" s="20">
        <v>0</v>
      </c>
      <c r="F283" s="20">
        <v>0</v>
      </c>
      <c r="G283" s="9">
        <v>0</v>
      </c>
      <c r="H283" s="20">
        <v>0</v>
      </c>
      <c r="I283" s="9">
        <v>0</v>
      </c>
      <c r="J283" s="20">
        <v>0</v>
      </c>
      <c r="K283" s="9">
        <v>0</v>
      </c>
      <c r="L283" s="20">
        <v>0</v>
      </c>
      <c r="M283" s="9">
        <v>0</v>
      </c>
      <c r="N283" s="20">
        <v>0</v>
      </c>
      <c r="O283" s="9">
        <v>0</v>
      </c>
      <c r="P283" s="20">
        <v>0</v>
      </c>
      <c r="Q283" s="9">
        <v>0</v>
      </c>
    </row>
    <row r="284" spans="4:17" x14ac:dyDescent="0.25">
      <c r="D284" s="8" t="s">
        <v>715</v>
      </c>
      <c r="E284" s="20">
        <v>26</v>
      </c>
      <c r="F284" s="20">
        <v>25</v>
      </c>
      <c r="G284" s="9">
        <v>0.96153846153846156</v>
      </c>
      <c r="H284" s="20">
        <v>25</v>
      </c>
      <c r="I284" s="9">
        <v>1</v>
      </c>
      <c r="J284" s="20">
        <v>0</v>
      </c>
      <c r="K284" s="9">
        <v>0</v>
      </c>
      <c r="L284" s="20">
        <v>0</v>
      </c>
      <c r="M284" s="9">
        <v>0</v>
      </c>
      <c r="N284" s="20">
        <v>0</v>
      </c>
      <c r="O284" s="9">
        <v>0</v>
      </c>
      <c r="P284" s="20">
        <v>0</v>
      </c>
      <c r="Q284" s="9">
        <v>0</v>
      </c>
    </row>
    <row r="285" spans="4:17" x14ac:dyDescent="0.25">
      <c r="D285" s="7" t="s">
        <v>677</v>
      </c>
      <c r="E285" s="20">
        <v>104</v>
      </c>
      <c r="F285" s="20">
        <v>99</v>
      </c>
      <c r="G285" s="9">
        <v>0.95192307692307687</v>
      </c>
      <c r="H285" s="20">
        <v>89</v>
      </c>
      <c r="I285" s="9">
        <v>0.89898989898989901</v>
      </c>
      <c r="J285" s="20">
        <v>0</v>
      </c>
      <c r="K285" s="9">
        <v>0</v>
      </c>
      <c r="L285" s="20">
        <v>1</v>
      </c>
      <c r="M285" s="9">
        <v>1.0101010101010102E-2</v>
      </c>
      <c r="N285" s="20">
        <v>0</v>
      </c>
      <c r="O285" s="9">
        <v>0</v>
      </c>
      <c r="P285" s="20">
        <v>1</v>
      </c>
      <c r="Q285" s="9">
        <v>1.0101010101010102E-2</v>
      </c>
    </row>
    <row r="286" spans="4:17" x14ac:dyDescent="0.25">
      <c r="D286" s="8" t="s">
        <v>678</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686</v>
      </c>
      <c r="E287" s="20">
        <v>45</v>
      </c>
      <c r="F287" s="20">
        <v>41</v>
      </c>
      <c r="G287" s="9">
        <v>0.91111111111111109</v>
      </c>
      <c r="H287" s="20">
        <v>35</v>
      </c>
      <c r="I287" s="9">
        <v>0.85365853658536583</v>
      </c>
      <c r="J287" s="20">
        <v>0</v>
      </c>
      <c r="K287" s="9">
        <v>0</v>
      </c>
      <c r="L287" s="20">
        <v>0</v>
      </c>
      <c r="M287" s="9">
        <v>0</v>
      </c>
      <c r="N287" s="20">
        <v>0</v>
      </c>
      <c r="O287" s="9">
        <v>0</v>
      </c>
      <c r="P287" s="20">
        <v>1</v>
      </c>
      <c r="Q287" s="9">
        <v>2.4390243902439025E-2</v>
      </c>
    </row>
    <row r="288" spans="4:17" x14ac:dyDescent="0.25">
      <c r="D288" s="8" t="s">
        <v>692</v>
      </c>
      <c r="E288" s="20">
        <v>57</v>
      </c>
      <c r="F288" s="20">
        <v>56</v>
      </c>
      <c r="G288" s="9">
        <v>0.98245614035087714</v>
      </c>
      <c r="H288" s="20">
        <v>52</v>
      </c>
      <c r="I288" s="9">
        <v>0.9285714285714286</v>
      </c>
      <c r="J288" s="20">
        <v>0</v>
      </c>
      <c r="K288" s="9">
        <v>0</v>
      </c>
      <c r="L288" s="20">
        <v>1</v>
      </c>
      <c r="M288" s="9">
        <v>1.7857142857142856E-2</v>
      </c>
      <c r="N288" s="20">
        <v>0</v>
      </c>
      <c r="O288" s="9">
        <v>0</v>
      </c>
      <c r="P288" s="20">
        <v>0</v>
      </c>
      <c r="Q288" s="9">
        <v>0</v>
      </c>
    </row>
    <row r="289" spans="4:17" x14ac:dyDescent="0.25">
      <c r="D289" s="8" t="s">
        <v>701</v>
      </c>
      <c r="E289" s="20">
        <v>2</v>
      </c>
      <c r="F289" s="20">
        <v>2</v>
      </c>
      <c r="G289" s="9">
        <v>1</v>
      </c>
      <c r="H289" s="20">
        <v>2</v>
      </c>
      <c r="I289" s="9">
        <v>1</v>
      </c>
      <c r="J289" s="20">
        <v>0</v>
      </c>
      <c r="K289" s="9">
        <v>0</v>
      </c>
      <c r="L289" s="20">
        <v>0</v>
      </c>
      <c r="M289" s="9">
        <v>0</v>
      </c>
      <c r="N289" s="20">
        <v>0</v>
      </c>
      <c r="O289" s="9">
        <v>0</v>
      </c>
      <c r="P289" s="20">
        <v>0</v>
      </c>
      <c r="Q289" s="9">
        <v>0</v>
      </c>
    </row>
    <row r="290" spans="4:17" x14ac:dyDescent="0.25">
      <c r="D290" s="7" t="s">
        <v>683</v>
      </c>
      <c r="E290" s="20">
        <v>45</v>
      </c>
      <c r="F290" s="20">
        <v>44</v>
      </c>
      <c r="G290" s="9">
        <v>0.97777777777777775</v>
      </c>
      <c r="H290" s="20">
        <v>39</v>
      </c>
      <c r="I290" s="9">
        <v>0.88636363636363635</v>
      </c>
      <c r="J290" s="20">
        <v>0</v>
      </c>
      <c r="K290" s="9">
        <v>0</v>
      </c>
      <c r="L290" s="20">
        <v>0</v>
      </c>
      <c r="M290" s="9">
        <v>0</v>
      </c>
      <c r="N290" s="20">
        <v>0</v>
      </c>
      <c r="O290" s="9">
        <v>0</v>
      </c>
      <c r="P290" s="20">
        <v>0</v>
      </c>
      <c r="Q290" s="9">
        <v>0</v>
      </c>
    </row>
    <row r="291" spans="4:17" x14ac:dyDescent="0.25">
      <c r="D291" s="8" t="s">
        <v>684</v>
      </c>
      <c r="E291" s="20">
        <v>35</v>
      </c>
      <c r="F291" s="20">
        <v>34</v>
      </c>
      <c r="G291" s="9">
        <v>0.97142857142857142</v>
      </c>
      <c r="H291" s="20">
        <v>30</v>
      </c>
      <c r="I291" s="9">
        <v>0.88235294117647056</v>
      </c>
      <c r="J291" s="20">
        <v>0</v>
      </c>
      <c r="K291" s="9">
        <v>0</v>
      </c>
      <c r="L291" s="20">
        <v>0</v>
      </c>
      <c r="M291" s="9">
        <v>0</v>
      </c>
      <c r="N291" s="20">
        <v>0</v>
      </c>
      <c r="O291" s="9">
        <v>0</v>
      </c>
      <c r="P291" s="20">
        <v>0</v>
      </c>
      <c r="Q291" s="9">
        <v>0</v>
      </c>
    </row>
    <row r="292" spans="4:17" x14ac:dyDescent="0.25">
      <c r="D292" s="8" t="s">
        <v>690</v>
      </c>
      <c r="E292" s="20">
        <v>2</v>
      </c>
      <c r="F292" s="20">
        <v>2</v>
      </c>
      <c r="G292" s="9">
        <v>1</v>
      </c>
      <c r="H292" s="20">
        <v>2</v>
      </c>
      <c r="I292" s="9">
        <v>1</v>
      </c>
      <c r="J292" s="20">
        <v>0</v>
      </c>
      <c r="K292" s="9">
        <v>0</v>
      </c>
      <c r="L292" s="20">
        <v>0</v>
      </c>
      <c r="M292" s="9">
        <v>0</v>
      </c>
      <c r="N292" s="20">
        <v>0</v>
      </c>
      <c r="O292" s="9">
        <v>0</v>
      </c>
      <c r="P292" s="20">
        <v>0</v>
      </c>
      <c r="Q292" s="9">
        <v>0</v>
      </c>
    </row>
    <row r="293" spans="4:17" x14ac:dyDescent="0.25">
      <c r="D293" s="8" t="s">
        <v>711</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8" t="s">
        <v>712</v>
      </c>
      <c r="E294" s="20">
        <v>8</v>
      </c>
      <c r="F294" s="20">
        <v>8</v>
      </c>
      <c r="G294" s="9">
        <v>1</v>
      </c>
      <c r="H294" s="20">
        <v>7</v>
      </c>
      <c r="I294" s="9">
        <v>0.875</v>
      </c>
      <c r="J294" s="20">
        <v>0</v>
      </c>
      <c r="K294" s="9">
        <v>0</v>
      </c>
      <c r="L294" s="20">
        <v>0</v>
      </c>
      <c r="M294" s="9">
        <v>0</v>
      </c>
      <c r="N294" s="20">
        <v>0</v>
      </c>
      <c r="O294" s="9">
        <v>0</v>
      </c>
      <c r="P294" s="20">
        <v>0</v>
      </c>
      <c r="Q294" s="9">
        <v>0</v>
      </c>
    </row>
    <row r="295" spans="4:17" x14ac:dyDescent="0.25">
      <c r="D295" s="7" t="s">
        <v>687</v>
      </c>
      <c r="E295" s="20">
        <v>137</v>
      </c>
      <c r="F295" s="20">
        <v>132</v>
      </c>
      <c r="G295" s="9">
        <v>0.96350364963503654</v>
      </c>
      <c r="H295" s="20">
        <v>108</v>
      </c>
      <c r="I295" s="9">
        <v>0.81818181818181823</v>
      </c>
      <c r="J295" s="20">
        <v>0</v>
      </c>
      <c r="K295" s="9">
        <v>0</v>
      </c>
      <c r="L295" s="20">
        <v>3</v>
      </c>
      <c r="M295" s="9">
        <v>2.2727272727272728E-2</v>
      </c>
      <c r="N295" s="20">
        <v>0</v>
      </c>
      <c r="O295" s="9">
        <v>0</v>
      </c>
      <c r="P295" s="20">
        <v>1</v>
      </c>
      <c r="Q295" s="9">
        <v>7.575757575757576E-3</v>
      </c>
    </row>
    <row r="296" spans="4:17" x14ac:dyDescent="0.25">
      <c r="D296" s="8" t="s">
        <v>688</v>
      </c>
      <c r="E296" s="20">
        <v>37</v>
      </c>
      <c r="F296" s="20">
        <v>35</v>
      </c>
      <c r="G296" s="9">
        <v>0.94594594594594594</v>
      </c>
      <c r="H296" s="20">
        <v>28</v>
      </c>
      <c r="I296" s="9">
        <v>0.8</v>
      </c>
      <c r="J296" s="20">
        <v>0</v>
      </c>
      <c r="K296" s="9">
        <v>0</v>
      </c>
      <c r="L296" s="20">
        <v>2</v>
      </c>
      <c r="M296" s="9">
        <v>5.7142857142857141E-2</v>
      </c>
      <c r="N296" s="20">
        <v>0</v>
      </c>
      <c r="O296" s="9">
        <v>0</v>
      </c>
      <c r="P296" s="20">
        <v>0</v>
      </c>
      <c r="Q296" s="9">
        <v>0</v>
      </c>
    </row>
    <row r="297" spans="4:17" x14ac:dyDescent="0.25">
      <c r="D297" s="8" t="s">
        <v>691</v>
      </c>
      <c r="E297" s="20">
        <v>40</v>
      </c>
      <c r="F297" s="20">
        <v>38</v>
      </c>
      <c r="G297" s="9">
        <v>0.95</v>
      </c>
      <c r="H297" s="20">
        <v>29</v>
      </c>
      <c r="I297" s="9">
        <v>0.76315789473684215</v>
      </c>
      <c r="J297" s="20">
        <v>0</v>
      </c>
      <c r="K297" s="9">
        <v>0</v>
      </c>
      <c r="L297" s="20">
        <v>1</v>
      </c>
      <c r="M297" s="9">
        <v>2.6315789473684209E-2</v>
      </c>
      <c r="N297" s="20">
        <v>0</v>
      </c>
      <c r="O297" s="9">
        <v>0</v>
      </c>
      <c r="P297" s="20">
        <v>0</v>
      </c>
      <c r="Q297" s="9">
        <v>0</v>
      </c>
    </row>
    <row r="298" spans="4:17" x14ac:dyDescent="0.25">
      <c r="D298" s="8" t="s">
        <v>695</v>
      </c>
      <c r="E298" s="20">
        <v>10</v>
      </c>
      <c r="F298" s="20">
        <v>10</v>
      </c>
      <c r="G298" s="9">
        <v>1</v>
      </c>
      <c r="H298" s="20">
        <v>7</v>
      </c>
      <c r="I298" s="9">
        <v>0.7</v>
      </c>
      <c r="J298" s="20">
        <v>0</v>
      </c>
      <c r="K298" s="9">
        <v>0</v>
      </c>
      <c r="L298" s="20">
        <v>0</v>
      </c>
      <c r="M298" s="9">
        <v>0</v>
      </c>
      <c r="N298" s="20">
        <v>0</v>
      </c>
      <c r="O298" s="9">
        <v>0</v>
      </c>
      <c r="P298" s="20">
        <v>0</v>
      </c>
      <c r="Q298" s="9">
        <v>0</v>
      </c>
    </row>
    <row r="299" spans="4:17" x14ac:dyDescent="0.25">
      <c r="D299" s="8" t="s">
        <v>700</v>
      </c>
      <c r="E299" s="20">
        <v>49</v>
      </c>
      <c r="F299" s="20">
        <v>48</v>
      </c>
      <c r="G299" s="9">
        <v>0.97959183673469385</v>
      </c>
      <c r="H299" s="20">
        <v>43</v>
      </c>
      <c r="I299" s="9">
        <v>0.89583333333333337</v>
      </c>
      <c r="J299" s="20">
        <v>0</v>
      </c>
      <c r="K299" s="9">
        <v>0</v>
      </c>
      <c r="L299" s="20">
        <v>0</v>
      </c>
      <c r="M299" s="9">
        <v>0</v>
      </c>
      <c r="N299" s="20">
        <v>0</v>
      </c>
      <c r="O299" s="9">
        <v>0</v>
      </c>
      <c r="P299" s="20">
        <v>1</v>
      </c>
      <c r="Q299" s="9">
        <v>2.0833333333333332E-2</v>
      </c>
    </row>
    <row r="300" spans="4:17" x14ac:dyDescent="0.25">
      <c r="D300" s="8" t="s">
        <v>707</v>
      </c>
      <c r="E300" s="20">
        <v>1</v>
      </c>
      <c r="F300" s="20">
        <v>1</v>
      </c>
      <c r="G300" s="9">
        <v>1</v>
      </c>
      <c r="H300" s="20">
        <v>1</v>
      </c>
      <c r="I300" s="9">
        <v>1</v>
      </c>
      <c r="J300" s="20">
        <v>0</v>
      </c>
      <c r="K300" s="9">
        <v>0</v>
      </c>
      <c r="L300" s="20">
        <v>0</v>
      </c>
      <c r="M300" s="9">
        <v>0</v>
      </c>
      <c r="N300" s="20">
        <v>0</v>
      </c>
      <c r="O300" s="9">
        <v>0</v>
      </c>
      <c r="P300" s="20">
        <v>0</v>
      </c>
      <c r="Q300" s="9">
        <v>0</v>
      </c>
    </row>
    <row r="301" spans="4:17" x14ac:dyDescent="0.25">
      <c r="D301" s="8" t="s">
        <v>714</v>
      </c>
      <c r="E301" s="20">
        <v>0</v>
      </c>
      <c r="F301" s="20">
        <v>0</v>
      </c>
      <c r="G301" s="9">
        <v>0</v>
      </c>
      <c r="H301" s="20">
        <v>0</v>
      </c>
      <c r="I301" s="9">
        <v>0</v>
      </c>
      <c r="J301" s="20">
        <v>0</v>
      </c>
      <c r="K301" s="9">
        <v>0</v>
      </c>
      <c r="L301" s="20">
        <v>0</v>
      </c>
      <c r="M301" s="9">
        <v>0</v>
      </c>
      <c r="N301" s="20">
        <v>0</v>
      </c>
      <c r="O301" s="9">
        <v>0</v>
      </c>
      <c r="P301" s="20">
        <v>0</v>
      </c>
      <c r="Q301" s="9">
        <v>0</v>
      </c>
    </row>
    <row r="302" spans="4:17" x14ac:dyDescent="0.25">
      <c r="D302" s="6" t="s">
        <v>501</v>
      </c>
      <c r="E302" s="20">
        <v>647</v>
      </c>
      <c r="F302" s="20">
        <v>593</v>
      </c>
      <c r="G302" s="9">
        <v>0.91653786707882534</v>
      </c>
      <c r="H302" s="20">
        <v>524</v>
      </c>
      <c r="I302" s="9">
        <v>0.88364249578414844</v>
      </c>
      <c r="J302" s="20">
        <v>0</v>
      </c>
      <c r="K302" s="9">
        <v>0</v>
      </c>
      <c r="L302" s="20">
        <v>18</v>
      </c>
      <c r="M302" s="9">
        <v>3.0354131534569982E-2</v>
      </c>
      <c r="N302" s="20">
        <v>12</v>
      </c>
      <c r="O302" s="9">
        <v>2.0236087689713321E-2</v>
      </c>
      <c r="P302" s="20">
        <v>3</v>
      </c>
      <c r="Q302" s="9">
        <v>5.0590219224283303E-3</v>
      </c>
    </row>
    <row r="303" spans="4:17" x14ac:dyDescent="0.25">
      <c r="D303" s="7" t="s">
        <v>717</v>
      </c>
      <c r="E303" s="20">
        <v>88</v>
      </c>
      <c r="F303" s="20">
        <v>85</v>
      </c>
      <c r="G303" s="9">
        <v>0.96590909090909094</v>
      </c>
      <c r="H303" s="20">
        <v>78</v>
      </c>
      <c r="I303" s="9">
        <v>0.91764705882352937</v>
      </c>
      <c r="J303" s="20">
        <v>0</v>
      </c>
      <c r="K303" s="9">
        <v>0</v>
      </c>
      <c r="L303" s="20">
        <v>1</v>
      </c>
      <c r="M303" s="9">
        <v>1.1764705882352941E-2</v>
      </c>
      <c r="N303" s="20">
        <v>1</v>
      </c>
      <c r="O303" s="9">
        <v>1.1764705882352941E-2</v>
      </c>
      <c r="P303" s="20">
        <v>1</v>
      </c>
      <c r="Q303" s="9">
        <v>1.1764705882352941E-2</v>
      </c>
    </row>
    <row r="304" spans="4:17" x14ac:dyDescent="0.25">
      <c r="D304" s="8" t="s">
        <v>718</v>
      </c>
      <c r="E304" s="20">
        <v>1</v>
      </c>
      <c r="F304" s="20">
        <v>1</v>
      </c>
      <c r="G304" s="9">
        <v>1</v>
      </c>
      <c r="H304" s="20">
        <v>1</v>
      </c>
      <c r="I304" s="9">
        <v>1</v>
      </c>
      <c r="J304" s="20">
        <v>0</v>
      </c>
      <c r="K304" s="9">
        <v>0</v>
      </c>
      <c r="L304" s="20">
        <v>0</v>
      </c>
      <c r="M304" s="9">
        <v>0</v>
      </c>
      <c r="N304" s="20">
        <v>0</v>
      </c>
      <c r="O304" s="9">
        <v>0</v>
      </c>
      <c r="P304" s="20">
        <v>0</v>
      </c>
      <c r="Q304" s="9">
        <v>0</v>
      </c>
    </row>
    <row r="305" spans="4:17" x14ac:dyDescent="0.25">
      <c r="D305" s="8" t="s">
        <v>720</v>
      </c>
      <c r="E305" s="20">
        <v>40</v>
      </c>
      <c r="F305" s="20">
        <v>37</v>
      </c>
      <c r="G305" s="9">
        <v>0.92500000000000004</v>
      </c>
      <c r="H305" s="20">
        <v>34</v>
      </c>
      <c r="I305" s="9">
        <v>0.91891891891891897</v>
      </c>
      <c r="J305" s="20">
        <v>0</v>
      </c>
      <c r="K305" s="9">
        <v>0</v>
      </c>
      <c r="L305" s="20">
        <v>1</v>
      </c>
      <c r="M305" s="9">
        <v>2.7027027027027029E-2</v>
      </c>
      <c r="N305" s="20">
        <v>1</v>
      </c>
      <c r="O305" s="9">
        <v>2.7027027027027029E-2</v>
      </c>
      <c r="P305" s="20">
        <v>1</v>
      </c>
      <c r="Q305" s="9">
        <v>2.7027027027027029E-2</v>
      </c>
    </row>
    <row r="306" spans="4:17" x14ac:dyDescent="0.25">
      <c r="D306" s="8" t="s">
        <v>722</v>
      </c>
      <c r="E306" s="20">
        <v>0</v>
      </c>
      <c r="F306" s="20">
        <v>0</v>
      </c>
      <c r="G306" s="9">
        <v>0</v>
      </c>
      <c r="H306" s="20">
        <v>0</v>
      </c>
      <c r="I306" s="9">
        <v>0</v>
      </c>
      <c r="J306" s="20">
        <v>0</v>
      </c>
      <c r="K306" s="9">
        <v>0</v>
      </c>
      <c r="L306" s="20">
        <v>0</v>
      </c>
      <c r="M306" s="9">
        <v>0</v>
      </c>
      <c r="N306" s="20">
        <v>0</v>
      </c>
      <c r="O306" s="9">
        <v>0</v>
      </c>
      <c r="P306" s="20">
        <v>0</v>
      </c>
      <c r="Q306" s="9">
        <v>0</v>
      </c>
    </row>
    <row r="307" spans="4:17" x14ac:dyDescent="0.25">
      <c r="D307" s="8" t="s">
        <v>723</v>
      </c>
      <c r="E307" s="20">
        <v>2</v>
      </c>
      <c r="F307" s="20">
        <v>2</v>
      </c>
      <c r="G307" s="9">
        <v>1</v>
      </c>
      <c r="H307" s="20">
        <v>2</v>
      </c>
      <c r="I307" s="9">
        <v>1</v>
      </c>
      <c r="J307" s="20">
        <v>0</v>
      </c>
      <c r="K307" s="9">
        <v>0</v>
      </c>
      <c r="L307" s="20">
        <v>0</v>
      </c>
      <c r="M307" s="9">
        <v>0</v>
      </c>
      <c r="N307" s="20">
        <v>0</v>
      </c>
      <c r="O307" s="9">
        <v>0</v>
      </c>
      <c r="P307" s="20">
        <v>0</v>
      </c>
      <c r="Q307" s="9">
        <v>0</v>
      </c>
    </row>
    <row r="308" spans="4:17" x14ac:dyDescent="0.25">
      <c r="D308" s="8" t="s">
        <v>749</v>
      </c>
      <c r="E308" s="20">
        <v>45</v>
      </c>
      <c r="F308" s="20">
        <v>45</v>
      </c>
      <c r="G308" s="9">
        <v>1</v>
      </c>
      <c r="H308" s="20">
        <v>41</v>
      </c>
      <c r="I308" s="9">
        <v>0.91111111111111109</v>
      </c>
      <c r="J308" s="20">
        <v>0</v>
      </c>
      <c r="K308" s="9">
        <v>0</v>
      </c>
      <c r="L308" s="20">
        <v>0</v>
      </c>
      <c r="M308" s="9">
        <v>0</v>
      </c>
      <c r="N308" s="20">
        <v>0</v>
      </c>
      <c r="O308" s="9">
        <v>0</v>
      </c>
      <c r="P308" s="20">
        <v>0</v>
      </c>
      <c r="Q308" s="9">
        <v>0</v>
      </c>
    </row>
    <row r="309" spans="4:17" x14ac:dyDescent="0.25">
      <c r="D309" s="7" t="s">
        <v>502</v>
      </c>
      <c r="E309" s="20">
        <v>227</v>
      </c>
      <c r="F309" s="20">
        <v>212</v>
      </c>
      <c r="G309" s="9">
        <v>0.93392070484581502</v>
      </c>
      <c r="H309" s="20">
        <v>202</v>
      </c>
      <c r="I309" s="9">
        <v>0.95283018867924529</v>
      </c>
      <c r="J309" s="20">
        <v>0</v>
      </c>
      <c r="K309" s="9">
        <v>0</v>
      </c>
      <c r="L309" s="20">
        <v>6</v>
      </c>
      <c r="M309" s="9">
        <v>2.8301886792452831E-2</v>
      </c>
      <c r="N309" s="20">
        <v>1</v>
      </c>
      <c r="O309" s="9">
        <v>4.7169811320754715E-3</v>
      </c>
      <c r="P309" s="20">
        <v>0</v>
      </c>
      <c r="Q309" s="9">
        <v>0</v>
      </c>
    </row>
    <row r="310" spans="4:17" x14ac:dyDescent="0.25">
      <c r="D310" s="8" t="s">
        <v>503</v>
      </c>
      <c r="E310" s="20">
        <v>34</v>
      </c>
      <c r="F310" s="20">
        <v>32</v>
      </c>
      <c r="G310" s="9">
        <v>0.94117647058823528</v>
      </c>
      <c r="H310" s="20">
        <v>32</v>
      </c>
      <c r="I310" s="9">
        <v>1</v>
      </c>
      <c r="J310" s="20">
        <v>0</v>
      </c>
      <c r="K310" s="9">
        <v>0</v>
      </c>
      <c r="L310" s="20">
        <v>2</v>
      </c>
      <c r="M310" s="9">
        <v>6.25E-2</v>
      </c>
      <c r="N310" s="20">
        <v>0</v>
      </c>
      <c r="O310" s="9">
        <v>0</v>
      </c>
      <c r="P310" s="20">
        <v>0</v>
      </c>
      <c r="Q310" s="9">
        <v>0</v>
      </c>
    </row>
    <row r="311" spans="4:17" x14ac:dyDescent="0.25">
      <c r="D311" s="8" t="s">
        <v>721</v>
      </c>
      <c r="E311" s="20">
        <v>77</v>
      </c>
      <c r="F311" s="20">
        <v>70</v>
      </c>
      <c r="G311" s="9">
        <v>0.90909090909090906</v>
      </c>
      <c r="H311" s="20">
        <v>66</v>
      </c>
      <c r="I311" s="9">
        <v>0.94285714285714284</v>
      </c>
      <c r="J311" s="20">
        <v>0</v>
      </c>
      <c r="K311" s="9">
        <v>0</v>
      </c>
      <c r="L311" s="20">
        <v>3</v>
      </c>
      <c r="M311" s="9">
        <v>4.2857142857142858E-2</v>
      </c>
      <c r="N311" s="20">
        <v>1</v>
      </c>
      <c r="O311" s="9">
        <v>1.4285714285714285E-2</v>
      </c>
      <c r="P311" s="20">
        <v>0</v>
      </c>
      <c r="Q311" s="9">
        <v>0</v>
      </c>
    </row>
    <row r="312" spans="4:17" x14ac:dyDescent="0.25">
      <c r="D312" s="8" t="s">
        <v>506</v>
      </c>
      <c r="E312" s="20">
        <v>26</v>
      </c>
      <c r="F312" s="20">
        <v>23</v>
      </c>
      <c r="G312" s="9">
        <v>0.88461538461538458</v>
      </c>
      <c r="H312" s="20">
        <v>22</v>
      </c>
      <c r="I312" s="9">
        <v>0.95652173913043481</v>
      </c>
      <c r="J312" s="20"/>
      <c r="K312" s="9">
        <v>0</v>
      </c>
      <c r="L312" s="20">
        <v>1</v>
      </c>
      <c r="M312" s="9">
        <v>4.3478260869565216E-2</v>
      </c>
      <c r="N312" s="20"/>
      <c r="O312" s="9">
        <v>0</v>
      </c>
      <c r="P312" s="20"/>
      <c r="Q312" s="9">
        <v>0</v>
      </c>
    </row>
    <row r="313" spans="4:17" x14ac:dyDescent="0.25">
      <c r="D313" s="8" t="s">
        <v>738</v>
      </c>
      <c r="E313" s="20">
        <v>74</v>
      </c>
      <c r="F313" s="20">
        <v>72</v>
      </c>
      <c r="G313" s="9">
        <v>0.97297297297297303</v>
      </c>
      <c r="H313" s="20">
        <v>67</v>
      </c>
      <c r="I313" s="9">
        <v>0.93055555555555558</v>
      </c>
      <c r="J313" s="20">
        <v>0</v>
      </c>
      <c r="K313" s="9">
        <v>0</v>
      </c>
      <c r="L313" s="20">
        <v>0</v>
      </c>
      <c r="M313" s="9">
        <v>0</v>
      </c>
      <c r="N313" s="20">
        <v>0</v>
      </c>
      <c r="O313" s="9">
        <v>0</v>
      </c>
      <c r="P313" s="20">
        <v>0</v>
      </c>
      <c r="Q313" s="9">
        <v>0</v>
      </c>
    </row>
    <row r="314" spans="4:17" x14ac:dyDescent="0.25">
      <c r="D314" s="8" t="s">
        <v>748</v>
      </c>
      <c r="E314" s="20">
        <v>16</v>
      </c>
      <c r="F314" s="20">
        <v>15</v>
      </c>
      <c r="G314" s="9">
        <v>0.9375</v>
      </c>
      <c r="H314" s="20">
        <v>15</v>
      </c>
      <c r="I314" s="9">
        <v>1</v>
      </c>
      <c r="J314" s="20">
        <v>0</v>
      </c>
      <c r="K314" s="9">
        <v>0</v>
      </c>
      <c r="L314" s="20">
        <v>0</v>
      </c>
      <c r="M314" s="9">
        <v>0</v>
      </c>
      <c r="N314" s="20">
        <v>0</v>
      </c>
      <c r="O314" s="9">
        <v>0</v>
      </c>
      <c r="P314" s="20">
        <v>0</v>
      </c>
      <c r="Q314" s="9">
        <v>0</v>
      </c>
    </row>
    <row r="315" spans="4:17" x14ac:dyDescent="0.25">
      <c r="D315" s="7" t="s">
        <v>504</v>
      </c>
      <c r="E315" s="20">
        <v>55</v>
      </c>
      <c r="F315" s="20">
        <v>53</v>
      </c>
      <c r="G315" s="9">
        <v>0.96363636363636362</v>
      </c>
      <c r="H315" s="20">
        <v>45</v>
      </c>
      <c r="I315" s="9">
        <v>0.84905660377358494</v>
      </c>
      <c r="J315" s="20">
        <v>0</v>
      </c>
      <c r="K315" s="9">
        <v>0</v>
      </c>
      <c r="L315" s="20">
        <v>0</v>
      </c>
      <c r="M315" s="9">
        <v>0</v>
      </c>
      <c r="N315" s="20">
        <v>0</v>
      </c>
      <c r="O315" s="9">
        <v>0</v>
      </c>
      <c r="P315" s="20">
        <v>1</v>
      </c>
      <c r="Q315" s="9">
        <v>1.8867924528301886E-2</v>
      </c>
    </row>
    <row r="316" spans="4:17" x14ac:dyDescent="0.25">
      <c r="D316" s="8" t="s">
        <v>719</v>
      </c>
      <c r="E316" s="20">
        <v>1</v>
      </c>
      <c r="F316" s="20">
        <v>1</v>
      </c>
      <c r="G316" s="9">
        <v>1</v>
      </c>
      <c r="H316" s="20">
        <v>1</v>
      </c>
      <c r="I316" s="9">
        <v>1</v>
      </c>
      <c r="J316" s="20">
        <v>0</v>
      </c>
      <c r="K316" s="9">
        <v>0</v>
      </c>
      <c r="L316" s="20">
        <v>0</v>
      </c>
      <c r="M316" s="9">
        <v>0</v>
      </c>
      <c r="N316" s="20">
        <v>0</v>
      </c>
      <c r="O316" s="9">
        <v>0</v>
      </c>
      <c r="P316" s="20">
        <v>0</v>
      </c>
      <c r="Q316" s="9">
        <v>0</v>
      </c>
    </row>
    <row r="317" spans="4:17" x14ac:dyDescent="0.25">
      <c r="D317" s="8" t="s">
        <v>724</v>
      </c>
      <c r="E317" s="20">
        <v>2</v>
      </c>
      <c r="F317" s="20">
        <v>2</v>
      </c>
      <c r="G317" s="9">
        <v>1</v>
      </c>
      <c r="H317" s="20">
        <v>2</v>
      </c>
      <c r="I317" s="9">
        <v>1</v>
      </c>
      <c r="J317" s="20">
        <v>0</v>
      </c>
      <c r="K317" s="9">
        <v>0</v>
      </c>
      <c r="L317" s="20">
        <v>0</v>
      </c>
      <c r="M317" s="9">
        <v>0</v>
      </c>
      <c r="N317" s="20">
        <v>0</v>
      </c>
      <c r="O317" s="9">
        <v>0</v>
      </c>
      <c r="P317" s="20">
        <v>0</v>
      </c>
      <c r="Q317" s="9">
        <v>0</v>
      </c>
    </row>
    <row r="318" spans="4:17" x14ac:dyDescent="0.25">
      <c r="D318" s="8" t="s">
        <v>505</v>
      </c>
      <c r="E318" s="20">
        <v>4</v>
      </c>
      <c r="F318" s="20">
        <v>4</v>
      </c>
      <c r="G318" s="9">
        <v>1</v>
      </c>
      <c r="H318" s="20">
        <v>3</v>
      </c>
      <c r="I318" s="9">
        <v>0.75</v>
      </c>
      <c r="J318" s="20"/>
      <c r="K318" s="9">
        <v>0</v>
      </c>
      <c r="L318" s="20"/>
      <c r="M318" s="9">
        <v>0</v>
      </c>
      <c r="N318" s="20"/>
      <c r="O318" s="9">
        <v>0</v>
      </c>
      <c r="P318" s="20"/>
      <c r="Q318" s="9">
        <v>0</v>
      </c>
    </row>
    <row r="319" spans="4:17" x14ac:dyDescent="0.25">
      <c r="D319" s="8" t="s">
        <v>732</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734</v>
      </c>
      <c r="E320" s="20">
        <v>3</v>
      </c>
      <c r="F320" s="20">
        <v>3</v>
      </c>
      <c r="G320" s="9">
        <v>1</v>
      </c>
      <c r="H320" s="20">
        <v>3</v>
      </c>
      <c r="I320" s="9">
        <v>1</v>
      </c>
      <c r="J320" s="20">
        <v>0</v>
      </c>
      <c r="K320" s="9">
        <v>0</v>
      </c>
      <c r="L320" s="20">
        <v>0</v>
      </c>
      <c r="M320" s="9">
        <v>0</v>
      </c>
      <c r="N320" s="20">
        <v>0</v>
      </c>
      <c r="O320" s="9">
        <v>0</v>
      </c>
      <c r="P320" s="20">
        <v>0</v>
      </c>
      <c r="Q320" s="9">
        <v>0</v>
      </c>
    </row>
    <row r="321" spans="4:17" x14ac:dyDescent="0.25">
      <c r="D321" s="8" t="s">
        <v>735</v>
      </c>
      <c r="E321" s="20">
        <v>0</v>
      </c>
      <c r="F321" s="20">
        <v>0</v>
      </c>
      <c r="G321" s="9">
        <v>0</v>
      </c>
      <c r="H321" s="20">
        <v>0</v>
      </c>
      <c r="I321" s="9">
        <v>0</v>
      </c>
      <c r="J321" s="20">
        <v>0</v>
      </c>
      <c r="K321" s="9">
        <v>0</v>
      </c>
      <c r="L321" s="20">
        <v>0</v>
      </c>
      <c r="M321" s="9">
        <v>0</v>
      </c>
      <c r="N321" s="20">
        <v>0</v>
      </c>
      <c r="O321" s="9">
        <v>0</v>
      </c>
      <c r="P321" s="20">
        <v>0</v>
      </c>
      <c r="Q321" s="9">
        <v>0</v>
      </c>
    </row>
    <row r="322" spans="4:17" x14ac:dyDescent="0.25">
      <c r="D322" s="8" t="s">
        <v>744</v>
      </c>
      <c r="E322" s="20">
        <v>2</v>
      </c>
      <c r="F322" s="20">
        <v>2</v>
      </c>
      <c r="G322" s="9">
        <v>1</v>
      </c>
      <c r="H322" s="20">
        <v>2</v>
      </c>
      <c r="I322" s="9">
        <v>1</v>
      </c>
      <c r="J322" s="20">
        <v>0</v>
      </c>
      <c r="K322" s="9">
        <v>0</v>
      </c>
      <c r="L322" s="20">
        <v>0</v>
      </c>
      <c r="M322" s="9">
        <v>0</v>
      </c>
      <c r="N322" s="20">
        <v>0</v>
      </c>
      <c r="O322" s="9">
        <v>0</v>
      </c>
      <c r="P322" s="20">
        <v>0</v>
      </c>
      <c r="Q322" s="9">
        <v>0</v>
      </c>
    </row>
    <row r="323" spans="4:17" x14ac:dyDescent="0.25">
      <c r="D323" s="8" t="s">
        <v>512</v>
      </c>
      <c r="E323" s="20">
        <v>43</v>
      </c>
      <c r="F323" s="20">
        <v>41</v>
      </c>
      <c r="G323" s="9">
        <v>0.95348837209302328</v>
      </c>
      <c r="H323" s="20">
        <v>34</v>
      </c>
      <c r="I323" s="9">
        <v>0.82926829268292679</v>
      </c>
      <c r="J323" s="20"/>
      <c r="K323" s="9">
        <v>0</v>
      </c>
      <c r="L323" s="20"/>
      <c r="M323" s="9">
        <v>0</v>
      </c>
      <c r="N323" s="20"/>
      <c r="O323" s="9">
        <v>0</v>
      </c>
      <c r="P323" s="20">
        <v>1</v>
      </c>
      <c r="Q323" s="9">
        <v>2.4390243902439025E-2</v>
      </c>
    </row>
    <row r="324" spans="4:17" x14ac:dyDescent="0.25">
      <c r="D324" s="7" t="s">
        <v>509</v>
      </c>
      <c r="E324" s="20">
        <v>46</v>
      </c>
      <c r="F324" s="20">
        <v>42</v>
      </c>
      <c r="G324" s="9">
        <v>0.91304347826086951</v>
      </c>
      <c r="H324" s="20">
        <v>38</v>
      </c>
      <c r="I324" s="9">
        <v>0.90476190476190477</v>
      </c>
      <c r="J324" s="20">
        <v>0</v>
      </c>
      <c r="K324" s="9">
        <v>0</v>
      </c>
      <c r="L324" s="20">
        <v>0</v>
      </c>
      <c r="M324" s="9">
        <v>0</v>
      </c>
      <c r="N324" s="20">
        <v>0</v>
      </c>
      <c r="O324" s="9">
        <v>0</v>
      </c>
      <c r="P324" s="20">
        <v>0</v>
      </c>
      <c r="Q324" s="9">
        <v>0</v>
      </c>
    </row>
    <row r="325" spans="4:17" x14ac:dyDescent="0.25">
      <c r="D325" s="8" t="s">
        <v>716</v>
      </c>
      <c r="E325" s="20">
        <v>1</v>
      </c>
      <c r="F325" s="20">
        <v>1</v>
      </c>
      <c r="G325" s="9">
        <v>1</v>
      </c>
      <c r="H325" s="20">
        <v>0</v>
      </c>
      <c r="I325" s="9">
        <v>0</v>
      </c>
      <c r="J325" s="20">
        <v>0</v>
      </c>
      <c r="K325" s="9">
        <v>0</v>
      </c>
      <c r="L325" s="20">
        <v>0</v>
      </c>
      <c r="M325" s="9">
        <v>0</v>
      </c>
      <c r="N325" s="20">
        <v>0</v>
      </c>
      <c r="O325" s="9">
        <v>0</v>
      </c>
      <c r="P325" s="20">
        <v>0</v>
      </c>
      <c r="Q325" s="9">
        <v>0</v>
      </c>
    </row>
    <row r="326" spans="4:17" x14ac:dyDescent="0.25">
      <c r="D326" s="8" t="s">
        <v>725</v>
      </c>
      <c r="E326" s="20">
        <v>1</v>
      </c>
      <c r="F326" s="20">
        <v>1</v>
      </c>
      <c r="G326" s="9">
        <v>1</v>
      </c>
      <c r="H326" s="20">
        <v>1</v>
      </c>
      <c r="I326" s="9">
        <v>1</v>
      </c>
      <c r="J326" s="20">
        <v>0</v>
      </c>
      <c r="K326" s="9">
        <v>0</v>
      </c>
      <c r="L326" s="20">
        <v>0</v>
      </c>
      <c r="M326" s="9">
        <v>0</v>
      </c>
      <c r="N326" s="20">
        <v>0</v>
      </c>
      <c r="O326" s="9">
        <v>0</v>
      </c>
      <c r="P326" s="20">
        <v>0</v>
      </c>
      <c r="Q326" s="9">
        <v>0</v>
      </c>
    </row>
    <row r="327" spans="4:17" x14ac:dyDescent="0.25">
      <c r="D327" s="8" t="s">
        <v>729</v>
      </c>
      <c r="E327" s="20">
        <v>2</v>
      </c>
      <c r="F327" s="20">
        <v>2</v>
      </c>
      <c r="G327" s="9">
        <v>1</v>
      </c>
      <c r="H327" s="20">
        <v>2</v>
      </c>
      <c r="I327" s="9">
        <v>1</v>
      </c>
      <c r="J327" s="20">
        <v>0</v>
      </c>
      <c r="K327" s="9">
        <v>0</v>
      </c>
      <c r="L327" s="20">
        <v>0</v>
      </c>
      <c r="M327" s="9">
        <v>0</v>
      </c>
      <c r="N327" s="20">
        <v>0</v>
      </c>
      <c r="O327" s="9">
        <v>0</v>
      </c>
      <c r="P327" s="20">
        <v>0</v>
      </c>
      <c r="Q327" s="9">
        <v>0</v>
      </c>
    </row>
    <row r="328" spans="4:17" x14ac:dyDescent="0.25">
      <c r="D328" s="8" t="s">
        <v>736</v>
      </c>
      <c r="E328" s="20">
        <v>1</v>
      </c>
      <c r="F328" s="20">
        <v>1</v>
      </c>
      <c r="G328" s="9">
        <v>1</v>
      </c>
      <c r="H328" s="20">
        <v>1</v>
      </c>
      <c r="I328" s="9">
        <v>1</v>
      </c>
      <c r="J328" s="20">
        <v>0</v>
      </c>
      <c r="K328" s="9">
        <v>0</v>
      </c>
      <c r="L328" s="20">
        <v>0</v>
      </c>
      <c r="M328" s="9">
        <v>0</v>
      </c>
      <c r="N328" s="20">
        <v>0</v>
      </c>
      <c r="O328" s="9">
        <v>0</v>
      </c>
      <c r="P328" s="20">
        <v>0</v>
      </c>
      <c r="Q328" s="9">
        <v>0</v>
      </c>
    </row>
    <row r="329" spans="4:17" x14ac:dyDescent="0.25">
      <c r="D329" s="8" t="s">
        <v>743</v>
      </c>
      <c r="E329" s="20">
        <v>40</v>
      </c>
      <c r="F329" s="20">
        <v>36</v>
      </c>
      <c r="G329" s="9">
        <v>0.9</v>
      </c>
      <c r="H329" s="20">
        <v>33</v>
      </c>
      <c r="I329" s="9">
        <v>0.91666666666666663</v>
      </c>
      <c r="J329" s="20">
        <v>0</v>
      </c>
      <c r="K329" s="9">
        <v>0</v>
      </c>
      <c r="L329" s="20">
        <v>0</v>
      </c>
      <c r="M329" s="9">
        <v>0</v>
      </c>
      <c r="N329" s="20">
        <v>0</v>
      </c>
      <c r="O329" s="9">
        <v>0</v>
      </c>
      <c r="P329" s="20">
        <v>0</v>
      </c>
      <c r="Q329" s="9">
        <v>0</v>
      </c>
    </row>
    <row r="330" spans="4:17" x14ac:dyDescent="0.25">
      <c r="D330" s="8" t="s">
        <v>510</v>
      </c>
      <c r="E330" s="20">
        <v>1</v>
      </c>
      <c r="F330" s="20">
        <v>1</v>
      </c>
      <c r="G330" s="9">
        <v>1</v>
      </c>
      <c r="H330" s="20">
        <v>1</v>
      </c>
      <c r="I330" s="9">
        <v>1</v>
      </c>
      <c r="J330" s="20"/>
      <c r="K330" s="9">
        <v>0</v>
      </c>
      <c r="L330" s="20"/>
      <c r="M330" s="9">
        <v>0</v>
      </c>
      <c r="N330" s="20"/>
      <c r="O330" s="9">
        <v>0</v>
      </c>
      <c r="P330" s="20"/>
      <c r="Q330" s="9">
        <v>0</v>
      </c>
    </row>
    <row r="331" spans="4:17" x14ac:dyDescent="0.25">
      <c r="D331" s="8" t="s">
        <v>747</v>
      </c>
      <c r="E331" s="20">
        <v>0</v>
      </c>
      <c r="F331" s="20">
        <v>0</v>
      </c>
      <c r="G331" s="9">
        <v>0</v>
      </c>
      <c r="H331" s="20">
        <v>0</v>
      </c>
      <c r="I331" s="9">
        <v>0</v>
      </c>
      <c r="J331" s="20">
        <v>0</v>
      </c>
      <c r="K331" s="9">
        <v>0</v>
      </c>
      <c r="L331" s="20">
        <v>0</v>
      </c>
      <c r="M331" s="9">
        <v>0</v>
      </c>
      <c r="N331" s="20">
        <v>0</v>
      </c>
      <c r="O331" s="9">
        <v>0</v>
      </c>
      <c r="P331" s="20">
        <v>0</v>
      </c>
      <c r="Q331" s="9">
        <v>0</v>
      </c>
    </row>
    <row r="332" spans="4:17" x14ac:dyDescent="0.25">
      <c r="D332" s="7" t="s">
        <v>507</v>
      </c>
      <c r="E332" s="20">
        <v>116</v>
      </c>
      <c r="F332" s="20">
        <v>98</v>
      </c>
      <c r="G332" s="9">
        <v>0.84482758620689657</v>
      </c>
      <c r="H332" s="20">
        <v>66</v>
      </c>
      <c r="I332" s="9">
        <v>0.67346938775510201</v>
      </c>
      <c r="J332" s="20">
        <v>0</v>
      </c>
      <c r="K332" s="9">
        <v>0</v>
      </c>
      <c r="L332" s="20">
        <v>7</v>
      </c>
      <c r="M332" s="9">
        <v>7.1428571428571425E-2</v>
      </c>
      <c r="N332" s="20">
        <v>6</v>
      </c>
      <c r="O332" s="9">
        <v>6.1224489795918366E-2</v>
      </c>
      <c r="P332" s="20">
        <v>0</v>
      </c>
      <c r="Q332" s="9">
        <v>0</v>
      </c>
    </row>
    <row r="333" spans="4:17" x14ac:dyDescent="0.25">
      <c r="D333" s="8" t="s">
        <v>508</v>
      </c>
      <c r="E333" s="20">
        <v>11</v>
      </c>
      <c r="F333" s="20">
        <v>9</v>
      </c>
      <c r="G333" s="9">
        <v>0.81818181818181823</v>
      </c>
      <c r="H333" s="20">
        <v>9</v>
      </c>
      <c r="I333" s="9">
        <v>1</v>
      </c>
      <c r="J333" s="20"/>
      <c r="K333" s="9">
        <v>0</v>
      </c>
      <c r="L333" s="20">
        <v>1</v>
      </c>
      <c r="M333" s="9">
        <v>0.1111111111111111</v>
      </c>
      <c r="N333" s="20"/>
      <c r="O333" s="9">
        <v>0</v>
      </c>
      <c r="P333" s="20"/>
      <c r="Q333" s="9">
        <v>0</v>
      </c>
    </row>
    <row r="334" spans="4:17" x14ac:dyDescent="0.25">
      <c r="D334" s="8" t="s">
        <v>741</v>
      </c>
      <c r="E334" s="20">
        <v>2</v>
      </c>
      <c r="F334" s="20">
        <v>2</v>
      </c>
      <c r="G334" s="9">
        <v>1</v>
      </c>
      <c r="H334" s="20">
        <v>1</v>
      </c>
      <c r="I334" s="9">
        <v>0.5</v>
      </c>
      <c r="J334" s="20">
        <v>0</v>
      </c>
      <c r="K334" s="9">
        <v>0</v>
      </c>
      <c r="L334" s="20">
        <v>0</v>
      </c>
      <c r="M334" s="9">
        <v>0</v>
      </c>
      <c r="N334" s="20">
        <v>0</v>
      </c>
      <c r="O334" s="9">
        <v>0</v>
      </c>
      <c r="P334" s="20">
        <v>0</v>
      </c>
      <c r="Q334" s="9">
        <v>0</v>
      </c>
    </row>
    <row r="335" spans="4:17" x14ac:dyDescent="0.25">
      <c r="D335" s="8" t="s">
        <v>511</v>
      </c>
      <c r="E335" s="20">
        <v>103</v>
      </c>
      <c r="F335" s="20">
        <v>87</v>
      </c>
      <c r="G335" s="9">
        <v>0.84466019417475724</v>
      </c>
      <c r="H335" s="20">
        <v>56</v>
      </c>
      <c r="I335" s="9">
        <v>0.64367816091954022</v>
      </c>
      <c r="J335" s="20">
        <v>0</v>
      </c>
      <c r="K335" s="9">
        <v>0</v>
      </c>
      <c r="L335" s="20">
        <v>6</v>
      </c>
      <c r="M335" s="9">
        <v>6.8965517241379309E-2</v>
      </c>
      <c r="N335" s="20">
        <v>6</v>
      </c>
      <c r="O335" s="9">
        <v>6.8965517241379309E-2</v>
      </c>
      <c r="P335" s="20">
        <v>0</v>
      </c>
      <c r="Q335" s="9">
        <v>0</v>
      </c>
    </row>
    <row r="336" spans="4:17" x14ac:dyDescent="0.25">
      <c r="D336" s="7" t="s">
        <v>726</v>
      </c>
      <c r="E336" s="20">
        <v>81</v>
      </c>
      <c r="F336" s="20">
        <v>71</v>
      </c>
      <c r="G336" s="9">
        <v>0.87654320987654322</v>
      </c>
      <c r="H336" s="20">
        <v>64</v>
      </c>
      <c r="I336" s="9">
        <v>0.90140845070422537</v>
      </c>
      <c r="J336" s="20">
        <v>0</v>
      </c>
      <c r="K336" s="9">
        <v>0</v>
      </c>
      <c r="L336" s="20">
        <v>4</v>
      </c>
      <c r="M336" s="9">
        <v>5.6338028169014086E-2</v>
      </c>
      <c r="N336" s="20">
        <v>4</v>
      </c>
      <c r="O336" s="9">
        <v>5.6338028169014086E-2</v>
      </c>
      <c r="P336" s="20">
        <v>1</v>
      </c>
      <c r="Q336" s="9">
        <v>1.4084507042253521E-2</v>
      </c>
    </row>
    <row r="337" spans="4:17" x14ac:dyDescent="0.25">
      <c r="D337" s="8" t="s">
        <v>727</v>
      </c>
      <c r="E337" s="20">
        <v>1</v>
      </c>
      <c r="F337" s="20">
        <v>1</v>
      </c>
      <c r="G337" s="9">
        <v>1</v>
      </c>
      <c r="H337" s="20">
        <v>1</v>
      </c>
      <c r="I337" s="9">
        <v>1</v>
      </c>
      <c r="J337" s="20">
        <v>0</v>
      </c>
      <c r="K337" s="9">
        <v>0</v>
      </c>
      <c r="L337" s="20">
        <v>0</v>
      </c>
      <c r="M337" s="9">
        <v>0</v>
      </c>
      <c r="N337" s="20">
        <v>0</v>
      </c>
      <c r="O337" s="9">
        <v>0</v>
      </c>
      <c r="P337" s="20">
        <v>0</v>
      </c>
      <c r="Q337" s="9">
        <v>0</v>
      </c>
    </row>
    <row r="338" spans="4:17" x14ac:dyDescent="0.25">
      <c r="D338" s="8" t="s">
        <v>730</v>
      </c>
      <c r="E338" s="20">
        <v>0</v>
      </c>
      <c r="F338" s="20">
        <v>0</v>
      </c>
      <c r="G338" s="9">
        <v>0</v>
      </c>
      <c r="H338" s="20">
        <v>0</v>
      </c>
      <c r="I338" s="9">
        <v>0</v>
      </c>
      <c r="J338" s="20">
        <v>0</v>
      </c>
      <c r="K338" s="9">
        <v>0</v>
      </c>
      <c r="L338" s="20">
        <v>0</v>
      </c>
      <c r="M338" s="9">
        <v>0</v>
      </c>
      <c r="N338" s="20">
        <v>0</v>
      </c>
      <c r="O338" s="9">
        <v>0</v>
      </c>
      <c r="P338" s="20">
        <v>0</v>
      </c>
      <c r="Q338" s="9">
        <v>0</v>
      </c>
    </row>
    <row r="339" spans="4:17" x14ac:dyDescent="0.25">
      <c r="D339" s="8" t="s">
        <v>733</v>
      </c>
      <c r="E339" s="20">
        <v>7</v>
      </c>
      <c r="F339" s="20">
        <v>7</v>
      </c>
      <c r="G339" s="9">
        <v>1</v>
      </c>
      <c r="H339" s="20">
        <v>7</v>
      </c>
      <c r="I339" s="9">
        <v>1</v>
      </c>
      <c r="J339" s="20">
        <v>0</v>
      </c>
      <c r="K339" s="9">
        <v>0</v>
      </c>
      <c r="L339" s="20">
        <v>0</v>
      </c>
      <c r="M339" s="9">
        <v>0</v>
      </c>
      <c r="N339" s="20">
        <v>0</v>
      </c>
      <c r="O339" s="9">
        <v>0</v>
      </c>
      <c r="P339" s="20">
        <v>0</v>
      </c>
      <c r="Q339" s="9">
        <v>0</v>
      </c>
    </row>
    <row r="340" spans="4:17" x14ac:dyDescent="0.25">
      <c r="D340" s="8" t="s">
        <v>737</v>
      </c>
      <c r="E340" s="20">
        <v>4</v>
      </c>
      <c r="F340" s="20">
        <v>4</v>
      </c>
      <c r="G340" s="9">
        <v>1</v>
      </c>
      <c r="H340" s="20">
        <v>3</v>
      </c>
      <c r="I340" s="9">
        <v>0.75</v>
      </c>
      <c r="J340" s="20">
        <v>0</v>
      </c>
      <c r="K340" s="9">
        <v>0</v>
      </c>
      <c r="L340" s="20">
        <v>0</v>
      </c>
      <c r="M340" s="9">
        <v>0</v>
      </c>
      <c r="N340" s="20">
        <v>0</v>
      </c>
      <c r="O340" s="9">
        <v>0</v>
      </c>
      <c r="P340" s="20">
        <v>0</v>
      </c>
      <c r="Q340" s="9">
        <v>0</v>
      </c>
    </row>
    <row r="341" spans="4:17" x14ac:dyDescent="0.25">
      <c r="D341" s="8" t="s">
        <v>745</v>
      </c>
      <c r="E341" s="20">
        <v>69</v>
      </c>
      <c r="F341" s="20">
        <v>59</v>
      </c>
      <c r="G341" s="9">
        <v>0.85507246376811596</v>
      </c>
      <c r="H341" s="20">
        <v>53</v>
      </c>
      <c r="I341" s="9">
        <v>0.89830508474576276</v>
      </c>
      <c r="J341" s="20">
        <v>0</v>
      </c>
      <c r="K341" s="9">
        <v>0</v>
      </c>
      <c r="L341" s="20">
        <v>4</v>
      </c>
      <c r="M341" s="9">
        <v>6.7796610169491525E-2</v>
      </c>
      <c r="N341" s="20">
        <v>4</v>
      </c>
      <c r="O341" s="9">
        <v>6.7796610169491525E-2</v>
      </c>
      <c r="P341" s="20">
        <v>1</v>
      </c>
      <c r="Q341" s="9">
        <v>1.6949152542372881E-2</v>
      </c>
    </row>
    <row r="342" spans="4:17" x14ac:dyDescent="0.25">
      <c r="D342" s="8" t="s">
        <v>746</v>
      </c>
      <c r="E342" s="20">
        <v>0</v>
      </c>
      <c r="F342" s="20">
        <v>0</v>
      </c>
      <c r="G342" s="9">
        <v>0</v>
      </c>
      <c r="H342" s="20">
        <v>0</v>
      </c>
      <c r="I342" s="9">
        <v>0</v>
      </c>
      <c r="J342" s="20">
        <v>0</v>
      </c>
      <c r="K342" s="9">
        <v>0</v>
      </c>
      <c r="L342" s="20">
        <v>0</v>
      </c>
      <c r="M342" s="9">
        <v>0</v>
      </c>
      <c r="N342" s="20">
        <v>0</v>
      </c>
      <c r="O342" s="9">
        <v>0</v>
      </c>
      <c r="P342" s="20">
        <v>0</v>
      </c>
      <c r="Q342" s="9">
        <v>0</v>
      </c>
    </row>
    <row r="343" spans="4:17" x14ac:dyDescent="0.25">
      <c r="D343" s="7" t="s">
        <v>728</v>
      </c>
      <c r="E343" s="20">
        <v>34</v>
      </c>
      <c r="F343" s="20">
        <v>32</v>
      </c>
      <c r="G343" s="9">
        <v>0.94117647058823528</v>
      </c>
      <c r="H343" s="20">
        <v>31</v>
      </c>
      <c r="I343" s="9">
        <v>0.96875</v>
      </c>
      <c r="J343" s="20">
        <v>0</v>
      </c>
      <c r="K343" s="9">
        <v>0</v>
      </c>
      <c r="L343" s="20">
        <v>0</v>
      </c>
      <c r="M343" s="9">
        <v>0</v>
      </c>
      <c r="N343" s="20">
        <v>0</v>
      </c>
      <c r="O343" s="9">
        <v>0</v>
      </c>
      <c r="P343" s="20">
        <v>0</v>
      </c>
      <c r="Q343" s="9">
        <v>0</v>
      </c>
    </row>
    <row r="344" spans="4:17" x14ac:dyDescent="0.25">
      <c r="D344" s="8" t="s">
        <v>487</v>
      </c>
      <c r="E344" s="20">
        <v>14</v>
      </c>
      <c r="F344" s="20">
        <v>13</v>
      </c>
      <c r="G344" s="9">
        <v>0.9285714285714286</v>
      </c>
      <c r="H344" s="20">
        <v>12</v>
      </c>
      <c r="I344" s="9">
        <v>0.92307692307692313</v>
      </c>
      <c r="J344" s="20">
        <v>0</v>
      </c>
      <c r="K344" s="9">
        <v>0</v>
      </c>
      <c r="L344" s="20">
        <v>0</v>
      </c>
      <c r="M344" s="9">
        <v>0</v>
      </c>
      <c r="N344" s="20">
        <v>0</v>
      </c>
      <c r="O344" s="9">
        <v>0</v>
      </c>
      <c r="P344" s="20">
        <v>0</v>
      </c>
      <c r="Q344" s="9">
        <v>0</v>
      </c>
    </row>
    <row r="345" spans="4:17" x14ac:dyDescent="0.25">
      <c r="D345" s="8" t="s">
        <v>731</v>
      </c>
      <c r="E345" s="20">
        <v>18</v>
      </c>
      <c r="F345" s="20">
        <v>17</v>
      </c>
      <c r="G345" s="9">
        <v>0.94444444444444442</v>
      </c>
      <c r="H345" s="20">
        <v>17</v>
      </c>
      <c r="I345" s="9">
        <v>1</v>
      </c>
      <c r="J345" s="20">
        <v>0</v>
      </c>
      <c r="K345" s="9">
        <v>0</v>
      </c>
      <c r="L345" s="20">
        <v>0</v>
      </c>
      <c r="M345" s="9">
        <v>0</v>
      </c>
      <c r="N345" s="20">
        <v>0</v>
      </c>
      <c r="O345" s="9">
        <v>0</v>
      </c>
      <c r="P345" s="20">
        <v>0</v>
      </c>
      <c r="Q345" s="9">
        <v>0</v>
      </c>
    </row>
    <row r="346" spans="4:17" x14ac:dyDescent="0.25">
      <c r="D346" s="8" t="s">
        <v>739</v>
      </c>
      <c r="E346" s="20">
        <v>0</v>
      </c>
      <c r="F346" s="20">
        <v>0</v>
      </c>
      <c r="G346" s="9">
        <v>0</v>
      </c>
      <c r="H346" s="20">
        <v>0</v>
      </c>
      <c r="I346" s="9">
        <v>0</v>
      </c>
      <c r="J346" s="20">
        <v>0</v>
      </c>
      <c r="K346" s="9">
        <v>0</v>
      </c>
      <c r="L346" s="20">
        <v>0</v>
      </c>
      <c r="M346" s="9">
        <v>0</v>
      </c>
      <c r="N346" s="20">
        <v>0</v>
      </c>
      <c r="O346" s="9">
        <v>0</v>
      </c>
      <c r="P346" s="20">
        <v>0</v>
      </c>
      <c r="Q346" s="9">
        <v>0</v>
      </c>
    </row>
    <row r="347" spans="4:17" x14ac:dyDescent="0.25">
      <c r="D347" s="8" t="s">
        <v>740</v>
      </c>
      <c r="E347" s="20">
        <v>0</v>
      </c>
      <c r="F347" s="20">
        <v>0</v>
      </c>
      <c r="G347" s="9">
        <v>0</v>
      </c>
      <c r="H347" s="20">
        <v>0</v>
      </c>
      <c r="I347" s="9">
        <v>0</v>
      </c>
      <c r="J347" s="20">
        <v>0</v>
      </c>
      <c r="K347" s="9">
        <v>0</v>
      </c>
      <c r="L347" s="20">
        <v>0</v>
      </c>
      <c r="M347" s="9">
        <v>0</v>
      </c>
      <c r="N347" s="20">
        <v>0</v>
      </c>
      <c r="O347" s="9">
        <v>0</v>
      </c>
      <c r="P347" s="20">
        <v>0</v>
      </c>
      <c r="Q347" s="9">
        <v>0</v>
      </c>
    </row>
    <row r="348" spans="4:17" x14ac:dyDescent="0.25">
      <c r="D348" s="8" t="s">
        <v>742</v>
      </c>
      <c r="E348" s="20">
        <v>2</v>
      </c>
      <c r="F348" s="20">
        <v>2</v>
      </c>
      <c r="G348" s="9">
        <v>1</v>
      </c>
      <c r="H348" s="20">
        <v>2</v>
      </c>
      <c r="I348" s="9">
        <v>1</v>
      </c>
      <c r="J348" s="20">
        <v>0</v>
      </c>
      <c r="K348" s="9">
        <v>0</v>
      </c>
      <c r="L348" s="20">
        <v>0</v>
      </c>
      <c r="M348" s="9">
        <v>0</v>
      </c>
      <c r="N348" s="20">
        <v>0</v>
      </c>
      <c r="O348" s="9">
        <v>0</v>
      </c>
      <c r="P348" s="20">
        <v>0</v>
      </c>
      <c r="Q348" s="9">
        <v>0</v>
      </c>
    </row>
    <row r="349" spans="4:17" x14ac:dyDescent="0.25">
      <c r="D349" s="6" t="s">
        <v>208</v>
      </c>
      <c r="E349" s="20">
        <v>4282</v>
      </c>
      <c r="F349" s="20">
        <v>3924</v>
      </c>
      <c r="G349" s="9">
        <v>0.91639420831387197</v>
      </c>
      <c r="H349" s="20">
        <v>3467</v>
      </c>
      <c r="I349" s="9">
        <v>0.88353720693170235</v>
      </c>
      <c r="J349" s="20">
        <v>0</v>
      </c>
      <c r="K349" s="9">
        <v>0</v>
      </c>
      <c r="L349" s="20">
        <v>129</v>
      </c>
      <c r="M349" s="9">
        <v>3.2874617737003058E-2</v>
      </c>
      <c r="N349" s="20">
        <v>35</v>
      </c>
      <c r="O349" s="9">
        <v>8.9194699286442407E-3</v>
      </c>
      <c r="P349" s="20">
        <v>46</v>
      </c>
      <c r="Q349" s="9">
        <v>1.1722731906218144E-2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44613</v>
      </c>
    </row>
    <row r="3" spans="2:4" ht="32.25" customHeight="1" x14ac:dyDescent="0.25"/>
    <row r="21" spans="4:17" ht="45" x14ac:dyDescent="0.25">
      <c r="D21" s="10"/>
      <c r="E21" s="11" t="s">
        <v>266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03 Adults aged 70 yrs or over",$D$23)</f>
        <v>128059</v>
      </c>
      <c r="F22" s="15">
        <f>GETPIVOTDATA("Sum of 03f Second Vaccination",$D$23)</f>
        <v>111866</v>
      </c>
      <c r="G22" s="16">
        <f>GETPIVOTDATA("Sum of 03f%",$D$23)</f>
        <v>0.87355047282893039</v>
      </c>
      <c r="H22" s="15">
        <f>GETPIVOTDATA("Sum of 03a Vaccinated (Booster)",$D$23)</f>
        <v>103344</v>
      </c>
      <c r="I22" s="16">
        <f>GETPIVOTDATA("Sum of 03a%",$D$23)</f>
        <v>0.92381956984249014</v>
      </c>
      <c r="J22" s="15">
        <f>GETPIVOTDATA("Sum of 03b Contraindicated (inc allergies, exclu vaccinated)",$D$23)</f>
        <v>6</v>
      </c>
      <c r="K22" s="16">
        <f>GETPIVOTDATA("Sum of 03b%",$D$23)</f>
        <v>5.3635599735397707E-5</v>
      </c>
      <c r="L22" s="15">
        <f>GETPIVOTDATA("Sum of 03c Declined (excl vaccinated or contraindicated)",$D$23)</f>
        <v>6213</v>
      </c>
      <c r="M22" s="16">
        <f>GETPIVOTDATA("Sum of 03c%",$D$23)</f>
        <v>5.5539663526004326E-2</v>
      </c>
      <c r="N22" s="15">
        <f>GETPIVOTDATA("Sum of 03d Invited no outcome (excl vac, contr, decl)",$D$23)</f>
        <v>3737</v>
      </c>
      <c r="O22" s="16">
        <f>GETPIVOTDATA("Sum of 03d%",$D$23)</f>
        <v>3.3406039368530205E-2</v>
      </c>
      <c r="P22" s="15">
        <f>GETPIVOTDATA("Sum of 03e No contact coded [CALL]",$D$23)</f>
        <v>2267</v>
      </c>
      <c r="Q22" s="16">
        <f>GETPIVOTDATA("Sum of 03e%",$D$23)</f>
        <v>2.0265317433357768E-2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434</v>
      </c>
      <c r="E24" s="20">
        <v>10692</v>
      </c>
      <c r="F24" s="20">
        <v>9110</v>
      </c>
      <c r="G24" s="9">
        <v>0.8520389075944631</v>
      </c>
      <c r="H24" s="20">
        <v>8320</v>
      </c>
      <c r="I24" s="9">
        <v>0.91328210757409445</v>
      </c>
      <c r="J24" s="20">
        <v>0</v>
      </c>
      <c r="K24" s="9">
        <v>0</v>
      </c>
      <c r="L24" s="20">
        <v>481</v>
      </c>
      <c r="M24" s="9">
        <v>5.2799121844127335E-2</v>
      </c>
      <c r="N24" s="20">
        <v>303</v>
      </c>
      <c r="O24" s="9">
        <v>3.3260153677277714E-2</v>
      </c>
      <c r="P24" s="20">
        <v>384</v>
      </c>
      <c r="Q24" s="9">
        <v>4.2151481888035129E-2</v>
      </c>
    </row>
    <row r="25" spans="4:17" x14ac:dyDescent="0.25">
      <c r="D25" s="7" t="s">
        <v>447</v>
      </c>
      <c r="E25" s="20">
        <v>1604</v>
      </c>
      <c r="F25" s="20">
        <v>1404</v>
      </c>
      <c r="G25" s="9">
        <v>0.87531172069825436</v>
      </c>
      <c r="H25" s="20">
        <v>1277</v>
      </c>
      <c r="I25" s="9">
        <v>0.90954415954415957</v>
      </c>
      <c r="J25" s="20">
        <v>0</v>
      </c>
      <c r="K25" s="9">
        <v>0</v>
      </c>
      <c r="L25" s="20">
        <v>60</v>
      </c>
      <c r="M25" s="9">
        <v>4.2735042735042736E-2</v>
      </c>
      <c r="N25" s="20">
        <v>46</v>
      </c>
      <c r="O25" s="9">
        <v>3.2763532763532763E-2</v>
      </c>
      <c r="P25" s="20">
        <v>54</v>
      </c>
      <c r="Q25" s="9">
        <v>3.8461538461538464E-2</v>
      </c>
    </row>
    <row r="26" spans="4:17" x14ac:dyDescent="0.25">
      <c r="D26" s="8" t="s">
        <v>515</v>
      </c>
      <c r="E26" s="20">
        <v>356</v>
      </c>
      <c r="F26" s="20">
        <v>329</v>
      </c>
      <c r="G26" s="9">
        <v>0.9241573033707865</v>
      </c>
      <c r="H26" s="20">
        <v>305</v>
      </c>
      <c r="I26" s="9">
        <v>0.92705167173252279</v>
      </c>
      <c r="J26" s="20">
        <v>0</v>
      </c>
      <c r="K26" s="9">
        <v>0</v>
      </c>
      <c r="L26" s="20">
        <v>9</v>
      </c>
      <c r="M26" s="9">
        <v>2.7355623100303952E-2</v>
      </c>
      <c r="N26" s="20">
        <v>1</v>
      </c>
      <c r="O26" s="9">
        <v>3.0395136778115501E-3</v>
      </c>
      <c r="P26" s="20">
        <v>9</v>
      </c>
      <c r="Q26" s="9">
        <v>2.7355623100303952E-2</v>
      </c>
    </row>
    <row r="27" spans="4:17" x14ac:dyDescent="0.25">
      <c r="D27" s="8" t="s">
        <v>529</v>
      </c>
      <c r="E27" s="20">
        <v>269</v>
      </c>
      <c r="F27" s="20">
        <v>239</v>
      </c>
      <c r="G27" s="9">
        <v>0.88847583643122674</v>
      </c>
      <c r="H27" s="20">
        <v>218</v>
      </c>
      <c r="I27" s="9">
        <v>0.91213389121338917</v>
      </c>
      <c r="J27" s="20">
        <v>0</v>
      </c>
      <c r="K27" s="9">
        <v>0</v>
      </c>
      <c r="L27" s="20">
        <v>18</v>
      </c>
      <c r="M27" s="9">
        <v>7.5313807531380755E-2</v>
      </c>
      <c r="N27" s="20">
        <v>7</v>
      </c>
      <c r="O27" s="9">
        <v>2.9288702928870293E-2</v>
      </c>
      <c r="P27" s="20">
        <v>0</v>
      </c>
      <c r="Q27" s="9">
        <v>0</v>
      </c>
    </row>
    <row r="28" spans="4:17" x14ac:dyDescent="0.25">
      <c r="D28" s="8" t="s">
        <v>448</v>
      </c>
      <c r="E28" s="20">
        <v>979</v>
      </c>
      <c r="F28" s="20">
        <v>836</v>
      </c>
      <c r="G28" s="9">
        <v>0.8539325842696629</v>
      </c>
      <c r="H28" s="20">
        <v>754</v>
      </c>
      <c r="I28" s="9">
        <v>0.90191387559808611</v>
      </c>
      <c r="J28" s="20">
        <v>0</v>
      </c>
      <c r="K28" s="9">
        <v>0</v>
      </c>
      <c r="L28" s="20">
        <v>33</v>
      </c>
      <c r="M28" s="9">
        <v>3.9473684210526314E-2</v>
      </c>
      <c r="N28" s="20">
        <v>38</v>
      </c>
      <c r="O28" s="9">
        <v>4.5454545454545456E-2</v>
      </c>
      <c r="P28" s="20">
        <v>45</v>
      </c>
      <c r="Q28" s="9">
        <v>5.3827751196172252E-2</v>
      </c>
    </row>
    <row r="29" spans="4:17" x14ac:dyDescent="0.25">
      <c r="D29" s="7" t="s">
        <v>444</v>
      </c>
      <c r="E29" s="20">
        <v>1219</v>
      </c>
      <c r="F29" s="20">
        <v>1006</v>
      </c>
      <c r="G29" s="9">
        <v>0.82526661197703033</v>
      </c>
      <c r="H29" s="20">
        <v>874</v>
      </c>
      <c r="I29" s="9">
        <v>0.8687872763419483</v>
      </c>
      <c r="J29" s="20">
        <v>0</v>
      </c>
      <c r="K29" s="9">
        <v>0</v>
      </c>
      <c r="L29" s="20">
        <v>79</v>
      </c>
      <c r="M29" s="9">
        <v>7.8528827037773363E-2</v>
      </c>
      <c r="N29" s="20">
        <v>57</v>
      </c>
      <c r="O29" s="9">
        <v>5.6660039761431413E-2</v>
      </c>
      <c r="P29" s="20">
        <v>48</v>
      </c>
      <c r="Q29" s="9">
        <v>4.7713717693836977E-2</v>
      </c>
    </row>
    <row r="30" spans="4:17" x14ac:dyDescent="0.25">
      <c r="D30" s="8" t="s">
        <v>516</v>
      </c>
      <c r="E30" s="20">
        <v>204</v>
      </c>
      <c r="F30" s="20">
        <v>163</v>
      </c>
      <c r="G30" s="9">
        <v>0.7990196078431373</v>
      </c>
      <c r="H30" s="20">
        <v>141</v>
      </c>
      <c r="I30" s="9">
        <v>0.86503067484662577</v>
      </c>
      <c r="J30" s="20">
        <v>0</v>
      </c>
      <c r="K30" s="9">
        <v>0</v>
      </c>
      <c r="L30" s="20">
        <v>25</v>
      </c>
      <c r="M30" s="9">
        <v>0.15337423312883436</v>
      </c>
      <c r="N30" s="20">
        <v>3</v>
      </c>
      <c r="O30" s="9">
        <v>1.8404907975460124E-2</v>
      </c>
      <c r="P30" s="20">
        <v>9</v>
      </c>
      <c r="Q30" s="9">
        <v>5.5214723926380369E-2</v>
      </c>
    </row>
    <row r="31" spans="4:17" x14ac:dyDescent="0.25">
      <c r="D31" s="8" t="s">
        <v>517</v>
      </c>
      <c r="E31" s="20">
        <v>404</v>
      </c>
      <c r="F31" s="20">
        <v>368</v>
      </c>
      <c r="G31" s="9">
        <v>0.91089108910891092</v>
      </c>
      <c r="H31" s="20">
        <v>338</v>
      </c>
      <c r="I31" s="9">
        <v>0.91847826086956519</v>
      </c>
      <c r="J31" s="20">
        <v>0</v>
      </c>
      <c r="K31" s="9">
        <v>0</v>
      </c>
      <c r="L31" s="20">
        <v>6</v>
      </c>
      <c r="M31" s="9">
        <v>1.6304347826086956E-2</v>
      </c>
      <c r="N31" s="20">
        <v>14</v>
      </c>
      <c r="O31" s="9">
        <v>3.8043478260869568E-2</v>
      </c>
      <c r="P31" s="20">
        <v>7</v>
      </c>
      <c r="Q31" s="9">
        <v>1.9021739130434784E-2</v>
      </c>
    </row>
    <row r="32" spans="4:17" x14ac:dyDescent="0.25">
      <c r="D32" s="8" t="s">
        <v>524</v>
      </c>
      <c r="E32" s="20">
        <v>290</v>
      </c>
      <c r="F32" s="20">
        <v>234</v>
      </c>
      <c r="G32" s="9">
        <v>0.80689655172413788</v>
      </c>
      <c r="H32" s="20">
        <v>205</v>
      </c>
      <c r="I32" s="9">
        <v>0.87606837606837606</v>
      </c>
      <c r="J32" s="20">
        <v>0</v>
      </c>
      <c r="K32" s="9">
        <v>0</v>
      </c>
      <c r="L32" s="20">
        <v>13</v>
      </c>
      <c r="M32" s="9">
        <v>5.5555555555555552E-2</v>
      </c>
      <c r="N32" s="20">
        <v>10</v>
      </c>
      <c r="O32" s="9">
        <v>4.2735042735042736E-2</v>
      </c>
      <c r="P32" s="20">
        <v>29</v>
      </c>
      <c r="Q32" s="9">
        <v>0.12393162393162394</v>
      </c>
    </row>
    <row r="33" spans="4:17" x14ac:dyDescent="0.25">
      <c r="D33" s="8" t="s">
        <v>445</v>
      </c>
      <c r="E33" s="20">
        <v>321</v>
      </c>
      <c r="F33" s="20">
        <v>241</v>
      </c>
      <c r="G33" s="9">
        <v>0.75077881619937692</v>
      </c>
      <c r="H33" s="20">
        <v>190</v>
      </c>
      <c r="I33" s="9">
        <v>0.78838174273858919</v>
      </c>
      <c r="J33" s="20">
        <v>0</v>
      </c>
      <c r="K33" s="9">
        <v>0</v>
      </c>
      <c r="L33" s="20">
        <v>35</v>
      </c>
      <c r="M33" s="9">
        <v>0.14522821576763487</v>
      </c>
      <c r="N33" s="20">
        <v>30</v>
      </c>
      <c r="O33" s="9">
        <v>0.12448132780082988</v>
      </c>
      <c r="P33" s="20">
        <v>3</v>
      </c>
      <c r="Q33" s="9">
        <v>1.2448132780082987E-2</v>
      </c>
    </row>
    <row r="34" spans="4:17" x14ac:dyDescent="0.25">
      <c r="D34" s="7" t="s">
        <v>437</v>
      </c>
      <c r="E34" s="20">
        <v>2229</v>
      </c>
      <c r="F34" s="20">
        <v>2009</v>
      </c>
      <c r="G34" s="9">
        <v>0.90130103185284882</v>
      </c>
      <c r="H34" s="20">
        <v>1819</v>
      </c>
      <c r="I34" s="9">
        <v>0.90542558486809355</v>
      </c>
      <c r="J34" s="20">
        <v>0</v>
      </c>
      <c r="K34" s="9">
        <v>0</v>
      </c>
      <c r="L34" s="20">
        <v>77</v>
      </c>
      <c r="M34" s="9">
        <v>3.8327526132404179E-2</v>
      </c>
      <c r="N34" s="20">
        <v>24</v>
      </c>
      <c r="O34" s="9">
        <v>1.1946241911398706E-2</v>
      </c>
      <c r="P34" s="20">
        <v>89</v>
      </c>
      <c r="Q34" s="9">
        <v>4.4300647088103537E-2</v>
      </c>
    </row>
    <row r="35" spans="4:17" x14ac:dyDescent="0.25">
      <c r="D35" s="8" t="s">
        <v>438</v>
      </c>
      <c r="E35" s="20">
        <v>264</v>
      </c>
      <c r="F35" s="20">
        <v>237</v>
      </c>
      <c r="G35" s="9">
        <v>0.89772727272727271</v>
      </c>
      <c r="H35" s="20">
        <v>212</v>
      </c>
      <c r="I35" s="9">
        <v>0.89451476793248941</v>
      </c>
      <c r="J35" s="20">
        <v>0</v>
      </c>
      <c r="K35" s="9">
        <v>0</v>
      </c>
      <c r="L35" s="20">
        <v>0</v>
      </c>
      <c r="M35" s="9">
        <v>0</v>
      </c>
      <c r="N35" s="20">
        <v>0</v>
      </c>
      <c r="O35" s="9">
        <v>0</v>
      </c>
      <c r="P35" s="20">
        <v>24</v>
      </c>
      <c r="Q35" s="9">
        <v>0.10126582278481013</v>
      </c>
    </row>
    <row r="36" spans="4:17" x14ac:dyDescent="0.25">
      <c r="D36" s="8" t="s">
        <v>520</v>
      </c>
      <c r="E36" s="20">
        <v>371</v>
      </c>
      <c r="F36" s="20">
        <v>346</v>
      </c>
      <c r="G36" s="9">
        <v>0.93261455525606474</v>
      </c>
      <c r="H36" s="20">
        <v>314</v>
      </c>
      <c r="I36" s="9">
        <v>0.90751445086705207</v>
      </c>
      <c r="J36" s="20">
        <v>0</v>
      </c>
      <c r="K36" s="9">
        <v>0</v>
      </c>
      <c r="L36" s="20">
        <v>7</v>
      </c>
      <c r="M36" s="9">
        <v>2.023121387283237E-2</v>
      </c>
      <c r="N36" s="20">
        <v>1</v>
      </c>
      <c r="O36" s="9">
        <v>2.8901734104046241E-3</v>
      </c>
      <c r="P36" s="20">
        <v>14</v>
      </c>
      <c r="Q36" s="9">
        <v>4.046242774566474E-2</v>
      </c>
    </row>
    <row r="37" spans="4:17" x14ac:dyDescent="0.25">
      <c r="D37" s="8" t="s">
        <v>525</v>
      </c>
      <c r="E37" s="20">
        <v>194</v>
      </c>
      <c r="F37" s="20">
        <v>151</v>
      </c>
      <c r="G37" s="9">
        <v>0.77835051546391754</v>
      </c>
      <c r="H37" s="20">
        <v>130</v>
      </c>
      <c r="I37" s="9">
        <v>0.86092715231788075</v>
      </c>
      <c r="J37" s="20">
        <v>0</v>
      </c>
      <c r="K37" s="9">
        <v>0</v>
      </c>
      <c r="L37" s="20">
        <v>29</v>
      </c>
      <c r="M37" s="9">
        <v>0.19205298013245034</v>
      </c>
      <c r="N37" s="20">
        <v>8</v>
      </c>
      <c r="O37" s="9">
        <v>5.2980132450331126E-2</v>
      </c>
      <c r="P37" s="20">
        <v>2</v>
      </c>
      <c r="Q37" s="9">
        <v>1.3245033112582781E-2</v>
      </c>
    </row>
    <row r="38" spans="4:17" x14ac:dyDescent="0.25">
      <c r="D38" s="8" t="s">
        <v>526</v>
      </c>
      <c r="E38" s="20">
        <v>277</v>
      </c>
      <c r="F38" s="20">
        <v>257</v>
      </c>
      <c r="G38" s="9">
        <v>0.92779783393501802</v>
      </c>
      <c r="H38" s="20">
        <v>243</v>
      </c>
      <c r="I38" s="9">
        <v>0.94552529182879375</v>
      </c>
      <c r="J38" s="20">
        <v>0</v>
      </c>
      <c r="K38" s="9">
        <v>0</v>
      </c>
      <c r="L38" s="20">
        <v>11</v>
      </c>
      <c r="M38" s="9">
        <v>4.2801556420233464E-2</v>
      </c>
      <c r="N38" s="20">
        <v>2</v>
      </c>
      <c r="O38" s="9">
        <v>7.7821011673151752E-3</v>
      </c>
      <c r="P38" s="20">
        <v>3</v>
      </c>
      <c r="Q38" s="9">
        <v>1.1673151750972763E-2</v>
      </c>
    </row>
    <row r="39" spans="4:17" x14ac:dyDescent="0.25">
      <c r="D39" s="8" t="s">
        <v>530</v>
      </c>
      <c r="E39" s="20">
        <v>302</v>
      </c>
      <c r="F39" s="20">
        <v>278</v>
      </c>
      <c r="G39" s="9">
        <v>0.92052980132450335</v>
      </c>
      <c r="H39" s="20">
        <v>254</v>
      </c>
      <c r="I39" s="9">
        <v>0.91366906474820142</v>
      </c>
      <c r="J39" s="20">
        <v>0</v>
      </c>
      <c r="K39" s="9">
        <v>0</v>
      </c>
      <c r="L39" s="20">
        <v>5</v>
      </c>
      <c r="M39" s="9">
        <v>1.7985611510791366E-2</v>
      </c>
      <c r="N39" s="20">
        <v>9</v>
      </c>
      <c r="O39" s="9">
        <v>3.237410071942446E-2</v>
      </c>
      <c r="P39" s="20">
        <v>4</v>
      </c>
      <c r="Q39" s="9">
        <v>1.4388489208633094E-2</v>
      </c>
    </row>
    <row r="40" spans="4:17" x14ac:dyDescent="0.25">
      <c r="D40" s="8" t="s">
        <v>532</v>
      </c>
      <c r="E40" s="20">
        <v>576</v>
      </c>
      <c r="F40" s="20">
        <v>521</v>
      </c>
      <c r="G40" s="9">
        <v>0.90451388888888884</v>
      </c>
      <c r="H40" s="20">
        <v>469</v>
      </c>
      <c r="I40" s="9">
        <v>0.90019193857965452</v>
      </c>
      <c r="J40" s="20">
        <v>0</v>
      </c>
      <c r="K40" s="9">
        <v>0</v>
      </c>
      <c r="L40" s="20">
        <v>7</v>
      </c>
      <c r="M40" s="9">
        <v>1.3435700575815739E-2</v>
      </c>
      <c r="N40" s="20">
        <v>3</v>
      </c>
      <c r="O40" s="9">
        <v>5.7581573896353169E-3</v>
      </c>
      <c r="P40" s="20">
        <v>40</v>
      </c>
      <c r="Q40" s="9">
        <v>7.6775431861804216E-2</v>
      </c>
    </row>
    <row r="41" spans="4:17" x14ac:dyDescent="0.25">
      <c r="D41" s="8" t="s">
        <v>534</v>
      </c>
      <c r="E41" s="20">
        <v>245</v>
      </c>
      <c r="F41" s="20">
        <v>219</v>
      </c>
      <c r="G41" s="9">
        <v>0.89387755102040811</v>
      </c>
      <c r="H41" s="20">
        <v>197</v>
      </c>
      <c r="I41" s="9">
        <v>0.8995433789954338</v>
      </c>
      <c r="J41" s="20">
        <v>0</v>
      </c>
      <c r="K41" s="9">
        <v>0</v>
      </c>
      <c r="L41" s="20">
        <v>18</v>
      </c>
      <c r="M41" s="9">
        <v>8.2191780821917804E-2</v>
      </c>
      <c r="N41" s="20">
        <v>1</v>
      </c>
      <c r="O41" s="9">
        <v>4.5662100456621002E-3</v>
      </c>
      <c r="P41" s="20">
        <v>2</v>
      </c>
      <c r="Q41" s="9">
        <v>9.1324200913242004E-3</v>
      </c>
    </row>
    <row r="42" spans="4:17" x14ac:dyDescent="0.25">
      <c r="D42" s="7" t="s">
        <v>442</v>
      </c>
      <c r="E42" s="20">
        <v>2815</v>
      </c>
      <c r="F42" s="20">
        <v>2488</v>
      </c>
      <c r="G42" s="9">
        <v>0.88383658969804613</v>
      </c>
      <c r="H42" s="20">
        <v>2271</v>
      </c>
      <c r="I42" s="9">
        <v>0.91278135048231512</v>
      </c>
      <c r="J42" s="20">
        <v>0</v>
      </c>
      <c r="K42" s="9">
        <v>0</v>
      </c>
      <c r="L42" s="20">
        <v>112</v>
      </c>
      <c r="M42" s="9">
        <v>4.5016077170418008E-2</v>
      </c>
      <c r="N42" s="20">
        <v>103</v>
      </c>
      <c r="O42" s="9">
        <v>4.1398713826366562E-2</v>
      </c>
      <c r="P42" s="20">
        <v>80</v>
      </c>
      <c r="Q42" s="9">
        <v>3.215434083601286E-2</v>
      </c>
    </row>
    <row r="43" spans="4:17" x14ac:dyDescent="0.25">
      <c r="D43" s="8" t="s">
        <v>519</v>
      </c>
      <c r="E43" s="20">
        <v>237</v>
      </c>
      <c r="F43" s="20">
        <v>215</v>
      </c>
      <c r="G43" s="9">
        <v>0.90717299578059074</v>
      </c>
      <c r="H43" s="20">
        <v>203</v>
      </c>
      <c r="I43" s="9">
        <v>0.94418604651162785</v>
      </c>
      <c r="J43" s="20">
        <v>0</v>
      </c>
      <c r="K43" s="9">
        <v>0</v>
      </c>
      <c r="L43" s="20">
        <v>14</v>
      </c>
      <c r="M43" s="9">
        <v>6.5116279069767441E-2</v>
      </c>
      <c r="N43" s="20">
        <v>1</v>
      </c>
      <c r="O43" s="9">
        <v>4.6511627906976744E-3</v>
      </c>
      <c r="P43" s="20">
        <v>4</v>
      </c>
      <c r="Q43" s="9">
        <v>1.8604651162790697E-2</v>
      </c>
    </row>
    <row r="44" spans="4:17" x14ac:dyDescent="0.25">
      <c r="D44" s="8" t="s">
        <v>521</v>
      </c>
      <c r="E44" s="20">
        <v>326</v>
      </c>
      <c r="F44" s="20">
        <v>305</v>
      </c>
      <c r="G44" s="9">
        <v>0.93558282208588961</v>
      </c>
      <c r="H44" s="20">
        <v>285</v>
      </c>
      <c r="I44" s="9">
        <v>0.93442622950819676</v>
      </c>
      <c r="J44" s="20">
        <v>0</v>
      </c>
      <c r="K44" s="9">
        <v>0</v>
      </c>
      <c r="L44" s="20">
        <v>15</v>
      </c>
      <c r="M44" s="9">
        <v>4.9180327868852458E-2</v>
      </c>
      <c r="N44" s="20">
        <v>2</v>
      </c>
      <c r="O44" s="9">
        <v>6.5573770491803279E-3</v>
      </c>
      <c r="P44" s="20">
        <v>0</v>
      </c>
      <c r="Q44" s="9">
        <v>0</v>
      </c>
    </row>
    <row r="45" spans="4:17" x14ac:dyDescent="0.25">
      <c r="D45" s="8" t="s">
        <v>522</v>
      </c>
      <c r="E45" s="20">
        <v>369</v>
      </c>
      <c r="F45" s="20">
        <v>332</v>
      </c>
      <c r="G45" s="9">
        <v>0.89972899728997291</v>
      </c>
      <c r="H45" s="20">
        <v>302</v>
      </c>
      <c r="I45" s="9">
        <v>0.90963855421686746</v>
      </c>
      <c r="J45" s="20">
        <v>0</v>
      </c>
      <c r="K45" s="9">
        <v>0</v>
      </c>
      <c r="L45" s="20">
        <v>11</v>
      </c>
      <c r="M45" s="9">
        <v>3.313253012048193E-2</v>
      </c>
      <c r="N45" s="20">
        <v>18</v>
      </c>
      <c r="O45" s="9">
        <v>5.4216867469879519E-2</v>
      </c>
      <c r="P45" s="20">
        <v>7</v>
      </c>
      <c r="Q45" s="9">
        <v>2.1084337349397589E-2</v>
      </c>
    </row>
    <row r="46" spans="4:17" x14ac:dyDescent="0.25">
      <c r="D46" s="8" t="s">
        <v>523</v>
      </c>
      <c r="E46" s="20">
        <v>154</v>
      </c>
      <c r="F46" s="20">
        <v>139</v>
      </c>
      <c r="G46" s="9">
        <v>0.90259740259740262</v>
      </c>
      <c r="H46" s="20">
        <v>124</v>
      </c>
      <c r="I46" s="9">
        <v>0.8920863309352518</v>
      </c>
      <c r="J46" s="20">
        <v>0</v>
      </c>
      <c r="K46" s="9">
        <v>0</v>
      </c>
      <c r="L46" s="20">
        <v>12</v>
      </c>
      <c r="M46" s="9">
        <v>8.6330935251798566E-2</v>
      </c>
      <c r="N46" s="20">
        <v>0</v>
      </c>
      <c r="O46" s="9">
        <v>0</v>
      </c>
      <c r="P46" s="20">
        <v>0</v>
      </c>
      <c r="Q46" s="9">
        <v>0</v>
      </c>
    </row>
    <row r="47" spans="4:17" x14ac:dyDescent="0.25">
      <c r="D47" s="8" t="s">
        <v>527</v>
      </c>
      <c r="E47" s="20">
        <v>275</v>
      </c>
      <c r="F47" s="20">
        <v>252</v>
      </c>
      <c r="G47" s="9">
        <v>0.91636363636363638</v>
      </c>
      <c r="H47" s="20">
        <v>234</v>
      </c>
      <c r="I47" s="9">
        <v>0.9285714285714286</v>
      </c>
      <c r="J47" s="20">
        <v>0</v>
      </c>
      <c r="K47" s="9">
        <v>0</v>
      </c>
      <c r="L47" s="20">
        <v>3</v>
      </c>
      <c r="M47" s="9">
        <v>1.1904761904761904E-2</v>
      </c>
      <c r="N47" s="20">
        <v>18</v>
      </c>
      <c r="O47" s="9">
        <v>7.1428571428571425E-2</v>
      </c>
      <c r="P47" s="20">
        <v>1</v>
      </c>
      <c r="Q47" s="9">
        <v>3.968253968253968E-3</v>
      </c>
    </row>
    <row r="48" spans="4:17" x14ac:dyDescent="0.25">
      <c r="D48" s="8" t="s">
        <v>528</v>
      </c>
      <c r="E48" s="20">
        <v>702</v>
      </c>
      <c r="F48" s="20">
        <v>608</v>
      </c>
      <c r="G48" s="9">
        <v>0.86609686609686609</v>
      </c>
      <c r="H48" s="20">
        <v>554</v>
      </c>
      <c r="I48" s="9">
        <v>0.91118421052631582</v>
      </c>
      <c r="J48" s="20">
        <v>0</v>
      </c>
      <c r="K48" s="9">
        <v>0</v>
      </c>
      <c r="L48" s="20">
        <v>17</v>
      </c>
      <c r="M48" s="9">
        <v>2.7960526315789474E-2</v>
      </c>
      <c r="N48" s="20">
        <v>56</v>
      </c>
      <c r="O48" s="9">
        <v>9.2105263157894732E-2</v>
      </c>
      <c r="P48" s="20">
        <v>7</v>
      </c>
      <c r="Q48" s="9">
        <v>1.1513157894736841E-2</v>
      </c>
    </row>
    <row r="49" spans="4:17" x14ac:dyDescent="0.25">
      <c r="D49" s="8" t="s">
        <v>443</v>
      </c>
      <c r="E49" s="20">
        <v>205</v>
      </c>
      <c r="F49" s="20">
        <v>182</v>
      </c>
      <c r="G49" s="9">
        <v>0.8878048780487805</v>
      </c>
      <c r="H49" s="20">
        <v>168</v>
      </c>
      <c r="I49" s="9">
        <v>0.92307692307692313</v>
      </c>
      <c r="J49" s="20">
        <v>0</v>
      </c>
      <c r="K49" s="9">
        <v>0</v>
      </c>
      <c r="L49" s="20">
        <v>17</v>
      </c>
      <c r="M49" s="9">
        <v>9.3406593406593408E-2</v>
      </c>
      <c r="N49" s="20">
        <v>2</v>
      </c>
      <c r="O49" s="9">
        <v>1.098901098901099E-2</v>
      </c>
      <c r="P49" s="20">
        <v>2</v>
      </c>
      <c r="Q49" s="9">
        <v>1.098901098901099E-2</v>
      </c>
    </row>
    <row r="50" spans="4:17" x14ac:dyDescent="0.25">
      <c r="D50" s="8" t="s">
        <v>533</v>
      </c>
      <c r="E50" s="20">
        <v>200</v>
      </c>
      <c r="F50" s="20">
        <v>146</v>
      </c>
      <c r="G50" s="9">
        <v>0.73</v>
      </c>
      <c r="H50" s="20">
        <v>123</v>
      </c>
      <c r="I50" s="9">
        <v>0.84246575342465757</v>
      </c>
      <c r="J50" s="20">
        <v>0</v>
      </c>
      <c r="K50" s="9">
        <v>0</v>
      </c>
      <c r="L50" s="20">
        <v>16</v>
      </c>
      <c r="M50" s="9">
        <v>0.1095890410958904</v>
      </c>
      <c r="N50" s="20">
        <v>6</v>
      </c>
      <c r="O50" s="9">
        <v>4.1095890410958902E-2</v>
      </c>
      <c r="P50" s="20">
        <v>30</v>
      </c>
      <c r="Q50" s="9">
        <v>0.20547945205479451</v>
      </c>
    </row>
    <row r="51" spans="4:17" x14ac:dyDescent="0.25">
      <c r="D51" s="8" t="s">
        <v>536</v>
      </c>
      <c r="E51" s="20">
        <v>347</v>
      </c>
      <c r="F51" s="20">
        <v>309</v>
      </c>
      <c r="G51" s="9">
        <v>0.89048991354466855</v>
      </c>
      <c r="H51" s="20">
        <v>278</v>
      </c>
      <c r="I51" s="9">
        <v>0.89967637540453071</v>
      </c>
      <c r="J51" s="20">
        <v>0</v>
      </c>
      <c r="K51" s="9">
        <v>0</v>
      </c>
      <c r="L51" s="20">
        <v>7</v>
      </c>
      <c r="M51" s="9">
        <v>2.2653721682847898E-2</v>
      </c>
      <c r="N51" s="20">
        <v>0</v>
      </c>
      <c r="O51" s="9">
        <v>0</v>
      </c>
      <c r="P51" s="20">
        <v>29</v>
      </c>
      <c r="Q51" s="9">
        <v>9.3851132686084138E-2</v>
      </c>
    </row>
    <row r="52" spans="4:17" x14ac:dyDescent="0.25">
      <c r="D52" s="7" t="s">
        <v>435</v>
      </c>
      <c r="E52" s="20">
        <v>1270</v>
      </c>
      <c r="F52" s="20">
        <v>817</v>
      </c>
      <c r="G52" s="9">
        <v>0.64330708661417324</v>
      </c>
      <c r="H52" s="20">
        <v>846</v>
      </c>
      <c r="I52" s="9">
        <v>1.0354957160342717</v>
      </c>
      <c r="J52" s="20">
        <v>0</v>
      </c>
      <c r="K52" s="9">
        <v>0</v>
      </c>
      <c r="L52" s="20">
        <v>82</v>
      </c>
      <c r="M52" s="9">
        <v>0.1003671970624235</v>
      </c>
      <c r="N52" s="20">
        <v>39</v>
      </c>
      <c r="O52" s="9">
        <v>4.7735618115055077E-2</v>
      </c>
      <c r="P52" s="20">
        <v>78</v>
      </c>
      <c r="Q52" s="9">
        <v>9.5471236230110154E-2</v>
      </c>
    </row>
    <row r="53" spans="4:17" x14ac:dyDescent="0.25">
      <c r="D53" s="8" t="s">
        <v>436</v>
      </c>
      <c r="E53" s="20">
        <v>524</v>
      </c>
      <c r="F53" s="20">
        <v>215</v>
      </c>
      <c r="G53" s="9">
        <v>0.41030534351145037</v>
      </c>
      <c r="H53" s="20">
        <v>334</v>
      </c>
      <c r="I53" s="9">
        <v>1.5534883720930233</v>
      </c>
      <c r="J53" s="20">
        <v>0</v>
      </c>
      <c r="K53" s="9">
        <v>0</v>
      </c>
      <c r="L53" s="20">
        <v>10</v>
      </c>
      <c r="M53" s="9">
        <v>4.6511627906976744E-2</v>
      </c>
      <c r="N53" s="20">
        <v>22</v>
      </c>
      <c r="O53" s="9">
        <v>0.10232558139534884</v>
      </c>
      <c r="P53" s="20">
        <v>40</v>
      </c>
      <c r="Q53" s="9">
        <v>0.18604651162790697</v>
      </c>
    </row>
    <row r="54" spans="4:17" x14ac:dyDescent="0.25">
      <c r="D54" s="8" t="s">
        <v>513</v>
      </c>
      <c r="E54" s="20">
        <v>559</v>
      </c>
      <c r="F54" s="20">
        <v>452</v>
      </c>
      <c r="G54" s="9">
        <v>0.80858676207513414</v>
      </c>
      <c r="H54" s="20">
        <v>380</v>
      </c>
      <c r="I54" s="9">
        <v>0.84070796460176989</v>
      </c>
      <c r="J54" s="20">
        <v>0</v>
      </c>
      <c r="K54" s="9">
        <v>0</v>
      </c>
      <c r="L54" s="20">
        <v>63</v>
      </c>
      <c r="M54" s="9">
        <v>0.13938053097345132</v>
      </c>
      <c r="N54" s="20">
        <v>10</v>
      </c>
      <c r="O54" s="9">
        <v>2.2123893805309734E-2</v>
      </c>
      <c r="P54" s="20">
        <v>23</v>
      </c>
      <c r="Q54" s="9">
        <v>5.0884955752212392E-2</v>
      </c>
    </row>
    <row r="55" spans="4:17" x14ac:dyDescent="0.25">
      <c r="D55" s="8" t="s">
        <v>531</v>
      </c>
      <c r="E55" s="20">
        <v>66</v>
      </c>
      <c r="F55" s="20">
        <v>41</v>
      </c>
      <c r="G55" s="9">
        <v>0.62121212121212122</v>
      </c>
      <c r="H55" s="20">
        <v>33</v>
      </c>
      <c r="I55" s="9">
        <v>0.80487804878048785</v>
      </c>
      <c r="J55" s="20">
        <v>0</v>
      </c>
      <c r="K55" s="9">
        <v>0</v>
      </c>
      <c r="L55" s="20">
        <v>7</v>
      </c>
      <c r="M55" s="9">
        <v>0.17073170731707318</v>
      </c>
      <c r="N55" s="20">
        <v>6</v>
      </c>
      <c r="O55" s="9">
        <v>0.14634146341463414</v>
      </c>
      <c r="P55" s="20">
        <v>9</v>
      </c>
      <c r="Q55" s="9">
        <v>0.21951219512195122</v>
      </c>
    </row>
    <row r="56" spans="4:17" x14ac:dyDescent="0.25">
      <c r="D56" s="8" t="s">
        <v>537</v>
      </c>
      <c r="E56" s="20">
        <v>121</v>
      </c>
      <c r="F56" s="20">
        <v>109</v>
      </c>
      <c r="G56" s="9">
        <v>0.90082644628099173</v>
      </c>
      <c r="H56" s="20">
        <v>99</v>
      </c>
      <c r="I56" s="9">
        <v>0.90825688073394495</v>
      </c>
      <c r="J56" s="20">
        <v>0</v>
      </c>
      <c r="K56" s="9">
        <v>0</v>
      </c>
      <c r="L56" s="20">
        <v>2</v>
      </c>
      <c r="M56" s="9">
        <v>1.834862385321101E-2</v>
      </c>
      <c r="N56" s="20">
        <v>1</v>
      </c>
      <c r="O56" s="9">
        <v>9.1743119266055051E-3</v>
      </c>
      <c r="P56" s="20">
        <v>6</v>
      </c>
      <c r="Q56" s="9">
        <v>5.5045871559633031E-2</v>
      </c>
    </row>
    <row r="57" spans="4:17" x14ac:dyDescent="0.25">
      <c r="D57" s="7" t="s">
        <v>439</v>
      </c>
      <c r="E57" s="20">
        <v>1555</v>
      </c>
      <c r="F57" s="20">
        <v>1386</v>
      </c>
      <c r="G57" s="9">
        <v>0.89131832797427657</v>
      </c>
      <c r="H57" s="20">
        <v>1233</v>
      </c>
      <c r="I57" s="9">
        <v>0.88961038961038963</v>
      </c>
      <c r="J57" s="20">
        <v>0</v>
      </c>
      <c r="K57" s="9">
        <v>0</v>
      </c>
      <c r="L57" s="20">
        <v>71</v>
      </c>
      <c r="M57" s="9">
        <v>5.1226551226551224E-2</v>
      </c>
      <c r="N57" s="20">
        <v>34</v>
      </c>
      <c r="O57" s="9">
        <v>2.4531024531024532E-2</v>
      </c>
      <c r="P57" s="20">
        <v>35</v>
      </c>
      <c r="Q57" s="9">
        <v>2.5252525252525252E-2</v>
      </c>
    </row>
    <row r="58" spans="4:17" x14ac:dyDescent="0.25">
      <c r="D58" s="8" t="s">
        <v>514</v>
      </c>
      <c r="E58" s="20">
        <v>583</v>
      </c>
      <c r="F58" s="20">
        <v>527</v>
      </c>
      <c r="G58" s="9">
        <v>0.90394511149228129</v>
      </c>
      <c r="H58" s="20">
        <v>474</v>
      </c>
      <c r="I58" s="9">
        <v>0.89943074003795065</v>
      </c>
      <c r="J58" s="20">
        <v>0</v>
      </c>
      <c r="K58" s="9">
        <v>0</v>
      </c>
      <c r="L58" s="20">
        <v>37</v>
      </c>
      <c r="M58" s="9">
        <v>7.020872865275142E-2</v>
      </c>
      <c r="N58" s="20">
        <v>0</v>
      </c>
      <c r="O58" s="9">
        <v>0</v>
      </c>
      <c r="P58" s="20">
        <v>2</v>
      </c>
      <c r="Q58" s="9">
        <v>3.7950664136622392E-3</v>
      </c>
    </row>
    <row r="59" spans="4:17" x14ac:dyDescent="0.25">
      <c r="D59" s="8" t="s">
        <v>518</v>
      </c>
      <c r="E59" s="20">
        <v>193</v>
      </c>
      <c r="F59" s="20">
        <v>165</v>
      </c>
      <c r="G59" s="9">
        <v>0.85492227979274615</v>
      </c>
      <c r="H59" s="20">
        <v>137</v>
      </c>
      <c r="I59" s="9">
        <v>0.83030303030303032</v>
      </c>
      <c r="J59" s="20">
        <v>0</v>
      </c>
      <c r="K59" s="9">
        <v>0</v>
      </c>
      <c r="L59" s="20">
        <v>9</v>
      </c>
      <c r="M59" s="9">
        <v>5.4545454545454543E-2</v>
      </c>
      <c r="N59" s="20">
        <v>9</v>
      </c>
      <c r="O59" s="9">
        <v>5.4545454545454543E-2</v>
      </c>
      <c r="P59" s="20">
        <v>7</v>
      </c>
      <c r="Q59" s="9">
        <v>4.2424242424242427E-2</v>
      </c>
    </row>
    <row r="60" spans="4:17" x14ac:dyDescent="0.25">
      <c r="D60" s="8" t="s">
        <v>441</v>
      </c>
      <c r="E60" s="20">
        <v>120</v>
      </c>
      <c r="F60" s="20">
        <v>103</v>
      </c>
      <c r="G60" s="9">
        <v>0.85833333333333328</v>
      </c>
      <c r="H60" s="20">
        <v>90</v>
      </c>
      <c r="I60" s="9">
        <v>0.87378640776699024</v>
      </c>
      <c r="J60" s="20">
        <v>0</v>
      </c>
      <c r="K60" s="9">
        <v>0</v>
      </c>
      <c r="L60" s="20">
        <v>3</v>
      </c>
      <c r="M60" s="9">
        <v>2.9126213592233011E-2</v>
      </c>
      <c r="N60" s="20">
        <v>3</v>
      </c>
      <c r="O60" s="9">
        <v>2.9126213592233011E-2</v>
      </c>
      <c r="P60" s="20">
        <v>9</v>
      </c>
      <c r="Q60" s="9">
        <v>8.7378640776699032E-2</v>
      </c>
    </row>
    <row r="61" spans="4:17" x14ac:dyDescent="0.25">
      <c r="D61" s="8" t="s">
        <v>446</v>
      </c>
      <c r="E61" s="20">
        <v>288</v>
      </c>
      <c r="F61" s="20">
        <v>262</v>
      </c>
      <c r="G61" s="9">
        <v>0.90972222222222221</v>
      </c>
      <c r="H61" s="20">
        <v>230</v>
      </c>
      <c r="I61" s="9">
        <v>0.87786259541984735</v>
      </c>
      <c r="J61" s="20">
        <v>0</v>
      </c>
      <c r="K61" s="9">
        <v>0</v>
      </c>
      <c r="L61" s="20">
        <v>7</v>
      </c>
      <c r="M61" s="9">
        <v>2.6717557251908396E-2</v>
      </c>
      <c r="N61" s="20">
        <v>14</v>
      </c>
      <c r="O61" s="9">
        <v>5.3435114503816793E-2</v>
      </c>
      <c r="P61" s="20">
        <v>0</v>
      </c>
      <c r="Q61" s="9">
        <v>0</v>
      </c>
    </row>
    <row r="62" spans="4:17" x14ac:dyDescent="0.25">
      <c r="D62" s="8" t="s">
        <v>535</v>
      </c>
      <c r="E62" s="20">
        <v>361</v>
      </c>
      <c r="F62" s="20">
        <v>329</v>
      </c>
      <c r="G62" s="9">
        <v>0.91135734072022156</v>
      </c>
      <c r="H62" s="20">
        <v>302</v>
      </c>
      <c r="I62" s="9">
        <v>0.91793313069908811</v>
      </c>
      <c r="J62" s="20">
        <v>0</v>
      </c>
      <c r="K62" s="9">
        <v>0</v>
      </c>
      <c r="L62" s="20">
        <v>15</v>
      </c>
      <c r="M62" s="9">
        <v>4.5592705167173252E-2</v>
      </c>
      <c r="N62" s="20">
        <v>8</v>
      </c>
      <c r="O62" s="9">
        <v>2.4316109422492401E-2</v>
      </c>
      <c r="P62" s="20">
        <v>7</v>
      </c>
      <c r="Q62" s="9">
        <v>2.1276595744680851E-2</v>
      </c>
    </row>
    <row r="63" spans="4:17" x14ac:dyDescent="0.25">
      <c r="D63" s="8" t="s">
        <v>440</v>
      </c>
      <c r="E63" s="20">
        <v>10</v>
      </c>
      <c r="F63" s="20"/>
      <c r="G63" s="9">
        <v>0</v>
      </c>
      <c r="H63" s="20"/>
      <c r="I63" s="9">
        <v>0</v>
      </c>
      <c r="J63" s="20"/>
      <c r="K63" s="9">
        <v>0</v>
      </c>
      <c r="L63" s="20"/>
      <c r="M63" s="9">
        <v>0</v>
      </c>
      <c r="N63" s="20"/>
      <c r="O63" s="9">
        <v>0</v>
      </c>
      <c r="P63" s="20">
        <v>10</v>
      </c>
      <c r="Q63" s="9">
        <v>0</v>
      </c>
    </row>
    <row r="64" spans="4:17" x14ac:dyDescent="0.25">
      <c r="D64" s="6" t="s">
        <v>449</v>
      </c>
      <c r="E64" s="20">
        <v>17160</v>
      </c>
      <c r="F64" s="20">
        <v>12729</v>
      </c>
      <c r="G64" s="9">
        <v>0.74178321678321679</v>
      </c>
      <c r="H64" s="20">
        <v>12660</v>
      </c>
      <c r="I64" s="9">
        <v>0.99457930709403719</v>
      </c>
      <c r="J64" s="20">
        <v>3</v>
      </c>
      <c r="K64" s="9">
        <v>2.3568230025925054E-4</v>
      </c>
      <c r="L64" s="20">
        <v>1440</v>
      </c>
      <c r="M64" s="9">
        <v>0.11312750412444025</v>
      </c>
      <c r="N64" s="20">
        <v>759</v>
      </c>
      <c r="O64" s="9">
        <v>5.9627621965590384E-2</v>
      </c>
      <c r="P64" s="20">
        <v>104</v>
      </c>
      <c r="Q64" s="9">
        <v>8.1703197423206846E-3</v>
      </c>
    </row>
    <row r="65" spans="4:17" x14ac:dyDescent="0.25">
      <c r="D65" s="7" t="s">
        <v>541</v>
      </c>
      <c r="E65" s="20">
        <v>1507</v>
      </c>
      <c r="F65" s="20">
        <v>1288</v>
      </c>
      <c r="G65" s="9">
        <v>0.85467816854678169</v>
      </c>
      <c r="H65" s="20">
        <v>1128</v>
      </c>
      <c r="I65" s="9">
        <v>0.87577639751552794</v>
      </c>
      <c r="J65" s="20">
        <v>0</v>
      </c>
      <c r="K65" s="9">
        <v>0</v>
      </c>
      <c r="L65" s="20">
        <v>135</v>
      </c>
      <c r="M65" s="9">
        <v>0.1048136645962733</v>
      </c>
      <c r="N65" s="20">
        <v>56</v>
      </c>
      <c r="O65" s="9">
        <v>4.3478260869565216E-2</v>
      </c>
      <c r="P65" s="20">
        <v>8</v>
      </c>
      <c r="Q65" s="9">
        <v>6.2111801242236021E-3</v>
      </c>
    </row>
    <row r="66" spans="4:17" x14ac:dyDescent="0.25">
      <c r="D66" s="8" t="s">
        <v>542</v>
      </c>
      <c r="E66" s="20">
        <v>169</v>
      </c>
      <c r="F66" s="20">
        <v>140</v>
      </c>
      <c r="G66" s="9">
        <v>0.82840236686390534</v>
      </c>
      <c r="H66" s="20">
        <v>121</v>
      </c>
      <c r="I66" s="9">
        <v>0.86428571428571432</v>
      </c>
      <c r="J66" s="20">
        <v>0</v>
      </c>
      <c r="K66" s="9">
        <v>0</v>
      </c>
      <c r="L66" s="20">
        <v>22</v>
      </c>
      <c r="M66" s="9">
        <v>0.15714285714285714</v>
      </c>
      <c r="N66" s="20">
        <v>5</v>
      </c>
      <c r="O66" s="9">
        <v>3.5714285714285712E-2</v>
      </c>
      <c r="P66" s="20">
        <v>1</v>
      </c>
      <c r="Q66" s="9">
        <v>7.1428571428571426E-3</v>
      </c>
    </row>
    <row r="67" spans="4:17" x14ac:dyDescent="0.25">
      <c r="D67" s="8" t="s">
        <v>543</v>
      </c>
      <c r="E67" s="20">
        <v>706</v>
      </c>
      <c r="F67" s="20">
        <v>621</v>
      </c>
      <c r="G67" s="9">
        <v>0.8796033994334278</v>
      </c>
      <c r="H67" s="20">
        <v>568</v>
      </c>
      <c r="I67" s="9">
        <v>0.91465378421900156</v>
      </c>
      <c r="J67" s="20">
        <v>0</v>
      </c>
      <c r="K67" s="9">
        <v>0</v>
      </c>
      <c r="L67" s="20">
        <v>68</v>
      </c>
      <c r="M67" s="9">
        <v>0.10950080515297907</v>
      </c>
      <c r="N67" s="20">
        <v>1</v>
      </c>
      <c r="O67" s="9">
        <v>1.6103059581320451E-3</v>
      </c>
      <c r="P67" s="20">
        <v>1</v>
      </c>
      <c r="Q67" s="9">
        <v>1.6103059581320451E-3</v>
      </c>
    </row>
    <row r="68" spans="4:17" x14ac:dyDescent="0.25">
      <c r="D68" s="8" t="s">
        <v>546</v>
      </c>
      <c r="E68" s="20">
        <v>114</v>
      </c>
      <c r="F68" s="20">
        <v>92</v>
      </c>
      <c r="G68" s="9">
        <v>0.80701754385964908</v>
      </c>
      <c r="H68" s="20">
        <v>66</v>
      </c>
      <c r="I68" s="9">
        <v>0.71739130434782605</v>
      </c>
      <c r="J68" s="20">
        <v>0</v>
      </c>
      <c r="K68" s="9">
        <v>0</v>
      </c>
      <c r="L68" s="20">
        <v>5</v>
      </c>
      <c r="M68" s="9">
        <v>5.434782608695652E-2</v>
      </c>
      <c r="N68" s="20">
        <v>12</v>
      </c>
      <c r="O68" s="9">
        <v>0.13043478260869565</v>
      </c>
      <c r="P68" s="20">
        <v>3</v>
      </c>
      <c r="Q68" s="9">
        <v>3.2608695652173912E-2</v>
      </c>
    </row>
    <row r="69" spans="4:17" x14ac:dyDescent="0.25">
      <c r="D69" s="8" t="s">
        <v>566</v>
      </c>
      <c r="E69" s="20">
        <v>518</v>
      </c>
      <c r="F69" s="20">
        <v>435</v>
      </c>
      <c r="G69" s="9">
        <v>0.83976833976833976</v>
      </c>
      <c r="H69" s="20">
        <v>373</v>
      </c>
      <c r="I69" s="9">
        <v>0.85747126436781607</v>
      </c>
      <c r="J69" s="20">
        <v>0</v>
      </c>
      <c r="K69" s="9">
        <v>0</v>
      </c>
      <c r="L69" s="20">
        <v>40</v>
      </c>
      <c r="M69" s="9">
        <v>9.1954022988505746E-2</v>
      </c>
      <c r="N69" s="20">
        <v>38</v>
      </c>
      <c r="O69" s="9">
        <v>8.7356321839080459E-2</v>
      </c>
      <c r="P69" s="20">
        <v>3</v>
      </c>
      <c r="Q69" s="9">
        <v>6.8965517241379309E-3</v>
      </c>
    </row>
    <row r="70" spans="4:17" x14ac:dyDescent="0.25">
      <c r="D70" s="7" t="s">
        <v>547</v>
      </c>
      <c r="E70" s="20">
        <v>1653</v>
      </c>
      <c r="F70" s="20">
        <v>1344</v>
      </c>
      <c r="G70" s="9">
        <v>0.81306715063520874</v>
      </c>
      <c r="H70" s="20">
        <v>1121</v>
      </c>
      <c r="I70" s="9">
        <v>0.83407738095238093</v>
      </c>
      <c r="J70" s="20">
        <v>0</v>
      </c>
      <c r="K70" s="9">
        <v>0</v>
      </c>
      <c r="L70" s="20">
        <v>187</v>
      </c>
      <c r="M70" s="9">
        <v>0.13913690476190477</v>
      </c>
      <c r="N70" s="20">
        <v>81</v>
      </c>
      <c r="O70" s="9">
        <v>6.0267857142857144E-2</v>
      </c>
      <c r="P70" s="20">
        <v>6</v>
      </c>
      <c r="Q70" s="9">
        <v>4.464285714285714E-3</v>
      </c>
    </row>
    <row r="71" spans="4:17" x14ac:dyDescent="0.25">
      <c r="D71" s="8" t="s">
        <v>548</v>
      </c>
      <c r="E71" s="20">
        <v>165</v>
      </c>
      <c r="F71" s="20">
        <v>128</v>
      </c>
      <c r="G71" s="9">
        <v>0.77575757575757576</v>
      </c>
      <c r="H71" s="20">
        <v>96</v>
      </c>
      <c r="I71" s="9">
        <v>0.75</v>
      </c>
      <c r="J71" s="20">
        <v>0</v>
      </c>
      <c r="K71" s="9">
        <v>0</v>
      </c>
      <c r="L71" s="20">
        <v>20</v>
      </c>
      <c r="M71" s="9">
        <v>0.15625</v>
      </c>
      <c r="N71" s="20">
        <v>14</v>
      </c>
      <c r="O71" s="9">
        <v>0.109375</v>
      </c>
      <c r="P71" s="20">
        <v>1</v>
      </c>
      <c r="Q71" s="9">
        <v>7.8125E-3</v>
      </c>
    </row>
    <row r="72" spans="4:17" x14ac:dyDescent="0.25">
      <c r="D72" s="8" t="s">
        <v>554</v>
      </c>
      <c r="E72" s="20">
        <v>141</v>
      </c>
      <c r="F72" s="20">
        <v>117</v>
      </c>
      <c r="G72" s="9">
        <v>0.82978723404255317</v>
      </c>
      <c r="H72" s="20">
        <v>102</v>
      </c>
      <c r="I72" s="9">
        <v>0.87179487179487181</v>
      </c>
      <c r="J72" s="20">
        <v>0</v>
      </c>
      <c r="K72" s="9">
        <v>0</v>
      </c>
      <c r="L72" s="20">
        <v>18</v>
      </c>
      <c r="M72" s="9">
        <v>0.15384615384615385</v>
      </c>
      <c r="N72" s="20">
        <v>1</v>
      </c>
      <c r="O72" s="9">
        <v>8.5470085470085479E-3</v>
      </c>
      <c r="P72" s="20">
        <v>2</v>
      </c>
      <c r="Q72" s="9">
        <v>1.7094017094017096E-2</v>
      </c>
    </row>
    <row r="73" spans="4:17" x14ac:dyDescent="0.25">
      <c r="D73" s="8" t="s">
        <v>557</v>
      </c>
      <c r="E73" s="20">
        <v>348</v>
      </c>
      <c r="F73" s="20">
        <v>283</v>
      </c>
      <c r="G73" s="9">
        <v>0.81321839080459768</v>
      </c>
      <c r="H73" s="20">
        <v>234</v>
      </c>
      <c r="I73" s="9">
        <v>0.82685512367491165</v>
      </c>
      <c r="J73" s="20">
        <v>0</v>
      </c>
      <c r="K73" s="9">
        <v>0</v>
      </c>
      <c r="L73" s="20">
        <v>44</v>
      </c>
      <c r="M73" s="9">
        <v>0.15547703180212014</v>
      </c>
      <c r="N73" s="20">
        <v>11</v>
      </c>
      <c r="O73" s="9">
        <v>3.8869257950530034E-2</v>
      </c>
      <c r="P73" s="20">
        <v>0</v>
      </c>
      <c r="Q73" s="9">
        <v>0</v>
      </c>
    </row>
    <row r="74" spans="4:17" x14ac:dyDescent="0.25">
      <c r="D74" s="8" t="s">
        <v>564</v>
      </c>
      <c r="E74" s="20">
        <v>87</v>
      </c>
      <c r="F74" s="20">
        <v>79</v>
      </c>
      <c r="G74" s="9">
        <v>0.90804597701149425</v>
      </c>
      <c r="H74" s="20">
        <v>66</v>
      </c>
      <c r="I74" s="9">
        <v>0.83544303797468356</v>
      </c>
      <c r="J74" s="20">
        <v>0</v>
      </c>
      <c r="K74" s="9">
        <v>0</v>
      </c>
      <c r="L74" s="20">
        <v>4</v>
      </c>
      <c r="M74" s="9">
        <v>5.0632911392405063E-2</v>
      </c>
      <c r="N74" s="20">
        <v>3</v>
      </c>
      <c r="O74" s="9">
        <v>3.7974683544303799E-2</v>
      </c>
      <c r="P74" s="20">
        <v>0</v>
      </c>
      <c r="Q74" s="9">
        <v>0</v>
      </c>
    </row>
    <row r="75" spans="4:17" x14ac:dyDescent="0.25">
      <c r="D75" s="8" t="s">
        <v>571</v>
      </c>
      <c r="E75" s="20">
        <v>333</v>
      </c>
      <c r="F75" s="20">
        <v>247</v>
      </c>
      <c r="G75" s="9">
        <v>0.74174174174174179</v>
      </c>
      <c r="H75" s="20">
        <v>198</v>
      </c>
      <c r="I75" s="9">
        <v>0.80161943319838058</v>
      </c>
      <c r="J75" s="20">
        <v>0</v>
      </c>
      <c r="K75" s="9">
        <v>0</v>
      </c>
      <c r="L75" s="20">
        <v>28</v>
      </c>
      <c r="M75" s="9">
        <v>0.11336032388663968</v>
      </c>
      <c r="N75" s="20">
        <v>47</v>
      </c>
      <c r="O75" s="9">
        <v>0.19028340080971659</v>
      </c>
      <c r="P75" s="20">
        <v>2</v>
      </c>
      <c r="Q75" s="9">
        <v>8.0971659919028341E-3</v>
      </c>
    </row>
    <row r="76" spans="4:17" x14ac:dyDescent="0.25">
      <c r="D76" s="8" t="s">
        <v>578</v>
      </c>
      <c r="E76" s="20">
        <v>413</v>
      </c>
      <c r="F76" s="20">
        <v>352</v>
      </c>
      <c r="G76" s="9">
        <v>0.85230024213075062</v>
      </c>
      <c r="H76" s="20">
        <v>307</v>
      </c>
      <c r="I76" s="9">
        <v>0.87215909090909094</v>
      </c>
      <c r="J76" s="20">
        <v>0</v>
      </c>
      <c r="K76" s="9">
        <v>0</v>
      </c>
      <c r="L76" s="20">
        <v>48</v>
      </c>
      <c r="M76" s="9">
        <v>0.13636363636363635</v>
      </c>
      <c r="N76" s="20">
        <v>4</v>
      </c>
      <c r="O76" s="9">
        <v>1.1363636363636364E-2</v>
      </c>
      <c r="P76" s="20">
        <v>1</v>
      </c>
      <c r="Q76" s="9">
        <v>2.840909090909091E-3</v>
      </c>
    </row>
    <row r="77" spans="4:17" x14ac:dyDescent="0.25">
      <c r="D77" s="8" t="s">
        <v>579</v>
      </c>
      <c r="E77" s="20">
        <v>166</v>
      </c>
      <c r="F77" s="20">
        <v>138</v>
      </c>
      <c r="G77" s="9">
        <v>0.83132530120481929</v>
      </c>
      <c r="H77" s="20">
        <v>118</v>
      </c>
      <c r="I77" s="9">
        <v>0.85507246376811596</v>
      </c>
      <c r="J77" s="20">
        <v>0</v>
      </c>
      <c r="K77" s="9">
        <v>0</v>
      </c>
      <c r="L77" s="20">
        <v>25</v>
      </c>
      <c r="M77" s="9">
        <v>0.18115942028985507</v>
      </c>
      <c r="N77" s="20">
        <v>1</v>
      </c>
      <c r="O77" s="9">
        <v>7.246376811594203E-3</v>
      </c>
      <c r="P77" s="20">
        <v>0</v>
      </c>
      <c r="Q77" s="9">
        <v>0</v>
      </c>
    </row>
    <row r="78" spans="4:17" x14ac:dyDescent="0.25">
      <c r="D78" s="7" t="s">
        <v>539</v>
      </c>
      <c r="E78" s="20">
        <v>1897</v>
      </c>
      <c r="F78" s="20">
        <v>1571</v>
      </c>
      <c r="G78" s="9">
        <v>0.82814971006852922</v>
      </c>
      <c r="H78" s="20">
        <v>1337</v>
      </c>
      <c r="I78" s="9">
        <v>0.85105028644175684</v>
      </c>
      <c r="J78" s="20">
        <v>0</v>
      </c>
      <c r="K78" s="9">
        <v>0</v>
      </c>
      <c r="L78" s="20">
        <v>209</v>
      </c>
      <c r="M78" s="9">
        <v>0.13303628262253342</v>
      </c>
      <c r="N78" s="20">
        <v>71</v>
      </c>
      <c r="O78" s="9">
        <v>4.5194143857415658E-2</v>
      </c>
      <c r="P78" s="20">
        <v>8</v>
      </c>
      <c r="Q78" s="9">
        <v>5.0922978994271161E-3</v>
      </c>
    </row>
    <row r="79" spans="4:17" x14ac:dyDescent="0.25">
      <c r="D79" s="8" t="s">
        <v>540</v>
      </c>
      <c r="E79" s="20">
        <v>233</v>
      </c>
      <c r="F79" s="20">
        <v>189</v>
      </c>
      <c r="G79" s="9">
        <v>0.81115879828326176</v>
      </c>
      <c r="H79" s="20">
        <v>152</v>
      </c>
      <c r="I79" s="9">
        <v>0.80423280423280419</v>
      </c>
      <c r="J79" s="20">
        <v>0</v>
      </c>
      <c r="K79" s="9">
        <v>0</v>
      </c>
      <c r="L79" s="20">
        <v>30</v>
      </c>
      <c r="M79" s="9">
        <v>0.15873015873015872</v>
      </c>
      <c r="N79" s="20">
        <v>11</v>
      </c>
      <c r="O79" s="9">
        <v>5.8201058201058198E-2</v>
      </c>
      <c r="P79" s="20">
        <v>1</v>
      </c>
      <c r="Q79" s="9">
        <v>5.2910052910052907E-3</v>
      </c>
    </row>
    <row r="80" spans="4:17" x14ac:dyDescent="0.25">
      <c r="D80" s="8" t="s">
        <v>558</v>
      </c>
      <c r="E80" s="20">
        <v>288</v>
      </c>
      <c r="F80" s="20">
        <v>253</v>
      </c>
      <c r="G80" s="9">
        <v>0.87847222222222221</v>
      </c>
      <c r="H80" s="20">
        <v>218</v>
      </c>
      <c r="I80" s="9">
        <v>0.86166007905138342</v>
      </c>
      <c r="J80" s="20">
        <v>0</v>
      </c>
      <c r="K80" s="9">
        <v>0</v>
      </c>
      <c r="L80" s="20">
        <v>24</v>
      </c>
      <c r="M80" s="9">
        <v>9.4861660079051377E-2</v>
      </c>
      <c r="N80" s="20">
        <v>6</v>
      </c>
      <c r="O80" s="9">
        <v>2.3715415019762844E-2</v>
      </c>
      <c r="P80" s="20">
        <v>0</v>
      </c>
      <c r="Q80" s="9">
        <v>0</v>
      </c>
    </row>
    <row r="81" spans="4:17" x14ac:dyDescent="0.25">
      <c r="D81" s="8" t="s">
        <v>559</v>
      </c>
      <c r="E81" s="20">
        <v>199</v>
      </c>
      <c r="F81" s="20">
        <v>140</v>
      </c>
      <c r="G81" s="9">
        <v>0.70351758793969854</v>
      </c>
      <c r="H81" s="20">
        <v>117</v>
      </c>
      <c r="I81" s="9">
        <v>0.83571428571428574</v>
      </c>
      <c r="J81" s="20">
        <v>0</v>
      </c>
      <c r="K81" s="9">
        <v>0</v>
      </c>
      <c r="L81" s="20">
        <v>53</v>
      </c>
      <c r="M81" s="9">
        <v>0.37857142857142856</v>
      </c>
      <c r="N81" s="20">
        <v>0</v>
      </c>
      <c r="O81" s="9">
        <v>0</v>
      </c>
      <c r="P81" s="20">
        <v>1</v>
      </c>
      <c r="Q81" s="9">
        <v>7.1428571428571426E-3</v>
      </c>
    </row>
    <row r="82" spans="4:17" x14ac:dyDescent="0.25">
      <c r="D82" s="8" t="s">
        <v>561</v>
      </c>
      <c r="E82" s="20">
        <v>756</v>
      </c>
      <c r="F82" s="20">
        <v>641</v>
      </c>
      <c r="G82" s="9">
        <v>0.84788359788359791</v>
      </c>
      <c r="H82" s="20">
        <v>550</v>
      </c>
      <c r="I82" s="9">
        <v>0.85803432137285496</v>
      </c>
      <c r="J82" s="20">
        <v>0</v>
      </c>
      <c r="K82" s="9">
        <v>0</v>
      </c>
      <c r="L82" s="20">
        <v>69</v>
      </c>
      <c r="M82" s="9">
        <v>0.10764430577223089</v>
      </c>
      <c r="N82" s="20">
        <v>29</v>
      </c>
      <c r="O82" s="9">
        <v>4.5241809672386897E-2</v>
      </c>
      <c r="P82" s="20">
        <v>2</v>
      </c>
      <c r="Q82" s="9">
        <v>3.1201248049921998E-3</v>
      </c>
    </row>
    <row r="83" spans="4:17" x14ac:dyDescent="0.25">
      <c r="D83" s="8" t="s">
        <v>576</v>
      </c>
      <c r="E83" s="20">
        <v>421</v>
      </c>
      <c r="F83" s="20">
        <v>348</v>
      </c>
      <c r="G83" s="9">
        <v>0.82660332541567694</v>
      </c>
      <c r="H83" s="20">
        <v>300</v>
      </c>
      <c r="I83" s="9">
        <v>0.86206896551724133</v>
      </c>
      <c r="J83" s="20">
        <v>0</v>
      </c>
      <c r="K83" s="9">
        <v>0</v>
      </c>
      <c r="L83" s="20">
        <v>33</v>
      </c>
      <c r="M83" s="9">
        <v>9.4827586206896547E-2</v>
      </c>
      <c r="N83" s="20">
        <v>25</v>
      </c>
      <c r="O83" s="9">
        <v>7.183908045977011E-2</v>
      </c>
      <c r="P83" s="20">
        <v>4</v>
      </c>
      <c r="Q83" s="9">
        <v>1.1494252873563218E-2</v>
      </c>
    </row>
    <row r="84" spans="4:17" x14ac:dyDescent="0.25">
      <c r="D84" s="7" t="s">
        <v>544</v>
      </c>
      <c r="E84" s="20">
        <v>3593</v>
      </c>
      <c r="F84" s="20">
        <v>2141</v>
      </c>
      <c r="G84" s="9">
        <v>0.59588087948789314</v>
      </c>
      <c r="H84" s="20">
        <v>2547</v>
      </c>
      <c r="I84" s="9">
        <v>1.1896310135450725</v>
      </c>
      <c r="J84" s="20">
        <v>0</v>
      </c>
      <c r="K84" s="9">
        <v>0</v>
      </c>
      <c r="L84" s="20">
        <v>360</v>
      </c>
      <c r="M84" s="9">
        <v>0.16814572629612332</v>
      </c>
      <c r="N84" s="20">
        <v>150</v>
      </c>
      <c r="O84" s="9">
        <v>7.0060719290051379E-2</v>
      </c>
      <c r="P84" s="20">
        <v>18</v>
      </c>
      <c r="Q84" s="9">
        <v>8.4072863148061654E-3</v>
      </c>
    </row>
    <row r="85" spans="4:17" x14ac:dyDescent="0.25">
      <c r="D85" s="8" t="s">
        <v>545</v>
      </c>
      <c r="E85" s="20">
        <v>374</v>
      </c>
      <c r="F85" s="20">
        <v>155</v>
      </c>
      <c r="G85" s="9">
        <v>0.41443850267379678</v>
      </c>
      <c r="H85" s="20">
        <v>244</v>
      </c>
      <c r="I85" s="9">
        <v>1.5741935483870968</v>
      </c>
      <c r="J85" s="20">
        <v>0</v>
      </c>
      <c r="K85" s="9">
        <v>0</v>
      </c>
      <c r="L85" s="20">
        <v>22</v>
      </c>
      <c r="M85" s="9">
        <v>0.14193548387096774</v>
      </c>
      <c r="N85" s="20">
        <v>22</v>
      </c>
      <c r="O85" s="9">
        <v>0.14193548387096774</v>
      </c>
      <c r="P85" s="20">
        <v>4</v>
      </c>
      <c r="Q85" s="9">
        <v>2.5806451612903226E-2</v>
      </c>
    </row>
    <row r="86" spans="4:17" x14ac:dyDescent="0.25">
      <c r="D86" s="8" t="s">
        <v>551</v>
      </c>
      <c r="E86" s="20">
        <v>526</v>
      </c>
      <c r="F86" s="20">
        <v>215</v>
      </c>
      <c r="G86" s="9">
        <v>0.40874524714828897</v>
      </c>
      <c r="H86" s="20">
        <v>368</v>
      </c>
      <c r="I86" s="9">
        <v>1.7116279069767442</v>
      </c>
      <c r="J86" s="20">
        <v>0</v>
      </c>
      <c r="K86" s="9">
        <v>0</v>
      </c>
      <c r="L86" s="20">
        <v>18</v>
      </c>
      <c r="M86" s="9">
        <v>8.3720930232558138E-2</v>
      </c>
      <c r="N86" s="20">
        <v>64</v>
      </c>
      <c r="O86" s="9">
        <v>0.29767441860465116</v>
      </c>
      <c r="P86" s="20">
        <v>0</v>
      </c>
      <c r="Q86" s="9">
        <v>0</v>
      </c>
    </row>
    <row r="87" spans="4:17" x14ac:dyDescent="0.25">
      <c r="D87" s="8" t="s">
        <v>560</v>
      </c>
      <c r="E87" s="20">
        <v>712</v>
      </c>
      <c r="F87" s="20">
        <v>303</v>
      </c>
      <c r="G87" s="9">
        <v>0.425561797752809</v>
      </c>
      <c r="H87" s="20">
        <v>514</v>
      </c>
      <c r="I87" s="9">
        <v>1.6963696369636965</v>
      </c>
      <c r="J87" s="20">
        <v>0</v>
      </c>
      <c r="K87" s="9">
        <v>0</v>
      </c>
      <c r="L87" s="20">
        <v>50</v>
      </c>
      <c r="M87" s="9">
        <v>0.16501650165016502</v>
      </c>
      <c r="N87" s="20">
        <v>34</v>
      </c>
      <c r="O87" s="9">
        <v>0.11221122112211221</v>
      </c>
      <c r="P87" s="20">
        <v>2</v>
      </c>
      <c r="Q87" s="9">
        <v>6.6006600660066007E-3</v>
      </c>
    </row>
    <row r="88" spans="4:17" x14ac:dyDescent="0.25">
      <c r="D88" s="8" t="s">
        <v>562</v>
      </c>
      <c r="E88" s="20">
        <v>1021</v>
      </c>
      <c r="F88" s="20">
        <v>859</v>
      </c>
      <c r="G88" s="9">
        <v>0.84133202742409408</v>
      </c>
      <c r="H88" s="20">
        <v>733</v>
      </c>
      <c r="I88" s="9">
        <v>0.85331781140861462</v>
      </c>
      <c r="J88" s="20">
        <v>0</v>
      </c>
      <c r="K88" s="9">
        <v>0</v>
      </c>
      <c r="L88" s="20">
        <v>142</v>
      </c>
      <c r="M88" s="9">
        <v>0.16530849825378346</v>
      </c>
      <c r="N88" s="20">
        <v>10</v>
      </c>
      <c r="O88" s="9">
        <v>1.1641443538998836E-2</v>
      </c>
      <c r="P88" s="20">
        <v>4</v>
      </c>
      <c r="Q88" s="9">
        <v>4.6565774155995342E-3</v>
      </c>
    </row>
    <row r="89" spans="4:17" x14ac:dyDescent="0.25">
      <c r="D89" s="8" t="s">
        <v>563</v>
      </c>
      <c r="E89" s="20">
        <v>520</v>
      </c>
      <c r="F89" s="20">
        <v>436</v>
      </c>
      <c r="G89" s="9">
        <v>0.83846153846153848</v>
      </c>
      <c r="H89" s="20">
        <v>390</v>
      </c>
      <c r="I89" s="9">
        <v>0.89449541284403666</v>
      </c>
      <c r="J89" s="20">
        <v>0</v>
      </c>
      <c r="K89" s="9">
        <v>0</v>
      </c>
      <c r="L89" s="20">
        <v>44</v>
      </c>
      <c r="M89" s="9">
        <v>0.10091743119266056</v>
      </c>
      <c r="N89" s="20">
        <v>14</v>
      </c>
      <c r="O89" s="9">
        <v>3.2110091743119268E-2</v>
      </c>
      <c r="P89" s="20">
        <v>6</v>
      </c>
      <c r="Q89" s="9">
        <v>1.3761467889908258E-2</v>
      </c>
    </row>
    <row r="90" spans="4:17" x14ac:dyDescent="0.25">
      <c r="D90" s="8" t="s">
        <v>580</v>
      </c>
      <c r="E90" s="20">
        <v>440</v>
      </c>
      <c r="F90" s="20">
        <v>173</v>
      </c>
      <c r="G90" s="9">
        <v>0.39318181818181819</v>
      </c>
      <c r="H90" s="20">
        <v>298</v>
      </c>
      <c r="I90" s="9">
        <v>1.722543352601156</v>
      </c>
      <c r="J90" s="20">
        <v>0</v>
      </c>
      <c r="K90" s="9">
        <v>0</v>
      </c>
      <c r="L90" s="20">
        <v>84</v>
      </c>
      <c r="M90" s="9">
        <v>0.48554913294797686</v>
      </c>
      <c r="N90" s="20">
        <v>6</v>
      </c>
      <c r="O90" s="9">
        <v>3.4682080924855488E-2</v>
      </c>
      <c r="P90" s="20">
        <v>2</v>
      </c>
      <c r="Q90" s="9">
        <v>1.1560693641618497E-2</v>
      </c>
    </row>
    <row r="91" spans="4:17" x14ac:dyDescent="0.25">
      <c r="D91" s="7" t="s">
        <v>552</v>
      </c>
      <c r="E91" s="20">
        <v>4602</v>
      </c>
      <c r="F91" s="20">
        <v>3059</v>
      </c>
      <c r="G91" s="9">
        <v>0.66471099521946975</v>
      </c>
      <c r="H91" s="20">
        <v>3616</v>
      </c>
      <c r="I91" s="9">
        <v>1.1820856489048708</v>
      </c>
      <c r="J91" s="20">
        <v>0</v>
      </c>
      <c r="K91" s="9">
        <v>0</v>
      </c>
      <c r="L91" s="20">
        <v>228</v>
      </c>
      <c r="M91" s="9">
        <v>7.4534161490683232E-2</v>
      </c>
      <c r="N91" s="20">
        <v>264</v>
      </c>
      <c r="O91" s="9">
        <v>8.6302713305001638E-2</v>
      </c>
      <c r="P91" s="20">
        <v>40</v>
      </c>
      <c r="Q91" s="9">
        <v>1.3076168682576005E-2</v>
      </c>
    </row>
    <row r="92" spans="4:17" x14ac:dyDescent="0.25">
      <c r="D92" s="8" t="s">
        <v>553</v>
      </c>
      <c r="E92" s="20">
        <v>538</v>
      </c>
      <c r="F92" s="20">
        <v>440</v>
      </c>
      <c r="G92" s="9">
        <v>0.81784386617100369</v>
      </c>
      <c r="H92" s="20">
        <v>394</v>
      </c>
      <c r="I92" s="9">
        <v>0.8954545454545455</v>
      </c>
      <c r="J92" s="20">
        <v>0</v>
      </c>
      <c r="K92" s="9">
        <v>0</v>
      </c>
      <c r="L92" s="20">
        <v>20</v>
      </c>
      <c r="M92" s="9">
        <v>4.5454545454545456E-2</v>
      </c>
      <c r="N92" s="20">
        <v>58</v>
      </c>
      <c r="O92" s="9">
        <v>0.13181818181818181</v>
      </c>
      <c r="P92" s="20">
        <v>8</v>
      </c>
      <c r="Q92" s="9">
        <v>1.8181818181818181E-2</v>
      </c>
    </row>
    <row r="93" spans="4:17" x14ac:dyDescent="0.25">
      <c r="D93" s="8" t="s">
        <v>565</v>
      </c>
      <c r="E93" s="20">
        <v>568</v>
      </c>
      <c r="F93" s="20">
        <v>478</v>
      </c>
      <c r="G93" s="9">
        <v>0.84154929577464788</v>
      </c>
      <c r="H93" s="20">
        <v>438</v>
      </c>
      <c r="I93" s="9">
        <v>0.91631799163179917</v>
      </c>
      <c r="J93" s="20">
        <v>0</v>
      </c>
      <c r="K93" s="9">
        <v>0</v>
      </c>
      <c r="L93" s="20">
        <v>14</v>
      </c>
      <c r="M93" s="9">
        <v>2.9288702928870293E-2</v>
      </c>
      <c r="N93" s="20">
        <v>60</v>
      </c>
      <c r="O93" s="9">
        <v>0.12552301255230125</v>
      </c>
      <c r="P93" s="20">
        <v>0</v>
      </c>
      <c r="Q93" s="9">
        <v>0</v>
      </c>
    </row>
    <row r="94" spans="4:17" x14ac:dyDescent="0.25">
      <c r="D94" s="8" t="s">
        <v>567</v>
      </c>
      <c r="E94" s="20">
        <v>272</v>
      </c>
      <c r="F94" s="20">
        <v>168</v>
      </c>
      <c r="G94" s="9">
        <v>0.61764705882352944</v>
      </c>
      <c r="H94" s="20">
        <v>106</v>
      </c>
      <c r="I94" s="9">
        <v>0.63095238095238093</v>
      </c>
      <c r="J94" s="20">
        <v>0</v>
      </c>
      <c r="K94" s="9">
        <v>0</v>
      </c>
      <c r="L94" s="20">
        <v>18</v>
      </c>
      <c r="M94" s="9">
        <v>0.10714285714285714</v>
      </c>
      <c r="N94" s="20">
        <v>80</v>
      </c>
      <c r="O94" s="9">
        <v>0.47619047619047616</v>
      </c>
      <c r="P94" s="20">
        <v>0</v>
      </c>
      <c r="Q94" s="9">
        <v>0</v>
      </c>
    </row>
    <row r="95" spans="4:17" x14ac:dyDescent="0.25">
      <c r="D95" s="8" t="s">
        <v>574</v>
      </c>
      <c r="E95" s="20">
        <v>404</v>
      </c>
      <c r="F95" s="20">
        <v>177</v>
      </c>
      <c r="G95" s="9">
        <v>0.43811881188118812</v>
      </c>
      <c r="H95" s="20">
        <v>310</v>
      </c>
      <c r="I95" s="9">
        <v>1.7514124293785311</v>
      </c>
      <c r="J95" s="20">
        <v>0</v>
      </c>
      <c r="K95" s="9">
        <v>0</v>
      </c>
      <c r="L95" s="20">
        <v>16</v>
      </c>
      <c r="M95" s="9">
        <v>9.03954802259887E-2</v>
      </c>
      <c r="N95" s="20">
        <v>18</v>
      </c>
      <c r="O95" s="9">
        <v>0.10169491525423729</v>
      </c>
      <c r="P95" s="20">
        <v>0</v>
      </c>
      <c r="Q95" s="9">
        <v>0</v>
      </c>
    </row>
    <row r="96" spans="4:17" x14ac:dyDescent="0.25">
      <c r="D96" s="8" t="s">
        <v>575</v>
      </c>
      <c r="E96" s="20">
        <v>1210</v>
      </c>
      <c r="F96" s="20">
        <v>1048</v>
      </c>
      <c r="G96" s="9">
        <v>0.86611570247933889</v>
      </c>
      <c r="H96" s="20">
        <v>924</v>
      </c>
      <c r="I96" s="9">
        <v>0.88167938931297707</v>
      </c>
      <c r="J96" s="20">
        <v>0</v>
      </c>
      <c r="K96" s="9">
        <v>0</v>
      </c>
      <c r="L96" s="20">
        <v>76</v>
      </c>
      <c r="M96" s="9">
        <v>7.2519083969465645E-2</v>
      </c>
      <c r="N96" s="20">
        <v>40</v>
      </c>
      <c r="O96" s="9">
        <v>3.8167938931297711E-2</v>
      </c>
      <c r="P96" s="20">
        <v>32</v>
      </c>
      <c r="Q96" s="9">
        <v>3.0534351145038167E-2</v>
      </c>
    </row>
    <row r="97" spans="4:17" x14ac:dyDescent="0.25">
      <c r="D97" s="8" t="s">
        <v>577</v>
      </c>
      <c r="E97" s="20">
        <v>1610</v>
      </c>
      <c r="F97" s="20">
        <v>748</v>
      </c>
      <c r="G97" s="9">
        <v>0.46459627329192549</v>
      </c>
      <c r="H97" s="20">
        <v>1444</v>
      </c>
      <c r="I97" s="9">
        <v>1.9304812834224598</v>
      </c>
      <c r="J97" s="20">
        <v>0</v>
      </c>
      <c r="K97" s="9">
        <v>0</v>
      </c>
      <c r="L97" s="20">
        <v>84</v>
      </c>
      <c r="M97" s="9">
        <v>0.11229946524064172</v>
      </c>
      <c r="N97" s="20">
        <v>8</v>
      </c>
      <c r="O97" s="9">
        <v>1.06951871657754E-2</v>
      </c>
      <c r="P97" s="20">
        <v>0</v>
      </c>
      <c r="Q97" s="9">
        <v>0</v>
      </c>
    </row>
    <row r="98" spans="4:17" x14ac:dyDescent="0.25">
      <c r="D98" s="7" t="s">
        <v>549</v>
      </c>
      <c r="E98" s="20">
        <v>1192</v>
      </c>
      <c r="F98" s="20">
        <v>986</v>
      </c>
      <c r="G98" s="9">
        <v>0.82718120805369133</v>
      </c>
      <c r="H98" s="20">
        <v>819</v>
      </c>
      <c r="I98" s="9">
        <v>0.83062880324543609</v>
      </c>
      <c r="J98" s="20">
        <v>0</v>
      </c>
      <c r="K98" s="9">
        <v>0</v>
      </c>
      <c r="L98" s="20">
        <v>134</v>
      </c>
      <c r="M98" s="9">
        <v>0.13590263691683571</v>
      </c>
      <c r="N98" s="20">
        <v>40</v>
      </c>
      <c r="O98" s="9">
        <v>4.0567951318458417E-2</v>
      </c>
      <c r="P98" s="20">
        <v>3</v>
      </c>
      <c r="Q98" s="9">
        <v>3.0425963488843813E-3</v>
      </c>
    </row>
    <row r="99" spans="4:17" x14ac:dyDescent="0.25">
      <c r="D99" s="8" t="s">
        <v>550</v>
      </c>
      <c r="E99" s="20">
        <v>185</v>
      </c>
      <c r="F99" s="20">
        <v>161</v>
      </c>
      <c r="G99" s="9">
        <v>0.87027027027027026</v>
      </c>
      <c r="H99" s="20">
        <v>119</v>
      </c>
      <c r="I99" s="9">
        <v>0.73913043478260865</v>
      </c>
      <c r="J99" s="20">
        <v>0</v>
      </c>
      <c r="K99" s="9">
        <v>0</v>
      </c>
      <c r="L99" s="20">
        <v>17</v>
      </c>
      <c r="M99" s="9">
        <v>0.10559006211180125</v>
      </c>
      <c r="N99" s="20">
        <v>0</v>
      </c>
      <c r="O99" s="9">
        <v>0</v>
      </c>
      <c r="P99" s="20">
        <v>1</v>
      </c>
      <c r="Q99" s="9">
        <v>6.2111801242236021E-3</v>
      </c>
    </row>
    <row r="100" spans="4:17" x14ac:dyDescent="0.25">
      <c r="D100" s="8" t="s">
        <v>568</v>
      </c>
      <c r="E100" s="20">
        <v>404</v>
      </c>
      <c r="F100" s="20">
        <v>325</v>
      </c>
      <c r="G100" s="9">
        <v>0.8044554455445545</v>
      </c>
      <c r="H100" s="20">
        <v>278</v>
      </c>
      <c r="I100" s="9">
        <v>0.85538461538461541</v>
      </c>
      <c r="J100" s="20">
        <v>0</v>
      </c>
      <c r="K100" s="9">
        <v>0</v>
      </c>
      <c r="L100" s="20">
        <v>41</v>
      </c>
      <c r="M100" s="9">
        <v>0.12615384615384614</v>
      </c>
      <c r="N100" s="20">
        <v>28</v>
      </c>
      <c r="O100" s="9">
        <v>8.615384615384615E-2</v>
      </c>
      <c r="P100" s="20">
        <v>2</v>
      </c>
      <c r="Q100" s="9">
        <v>6.1538461538461538E-3</v>
      </c>
    </row>
    <row r="101" spans="4:17" x14ac:dyDescent="0.25">
      <c r="D101" s="8" t="s">
        <v>569</v>
      </c>
      <c r="E101" s="20">
        <v>603</v>
      </c>
      <c r="F101" s="20">
        <v>500</v>
      </c>
      <c r="G101" s="9">
        <v>0.82918739635157546</v>
      </c>
      <c r="H101" s="20">
        <v>422</v>
      </c>
      <c r="I101" s="9">
        <v>0.84399999999999997</v>
      </c>
      <c r="J101" s="20">
        <v>0</v>
      </c>
      <c r="K101" s="9">
        <v>0</v>
      </c>
      <c r="L101" s="20">
        <v>76</v>
      </c>
      <c r="M101" s="9">
        <v>0.152</v>
      </c>
      <c r="N101" s="20">
        <v>12</v>
      </c>
      <c r="O101" s="9">
        <v>2.4E-2</v>
      </c>
      <c r="P101" s="20">
        <v>0</v>
      </c>
      <c r="Q101" s="9">
        <v>0</v>
      </c>
    </row>
    <row r="102" spans="4:17" x14ac:dyDescent="0.25">
      <c r="D102" s="7" t="s">
        <v>555</v>
      </c>
      <c r="E102" s="20">
        <v>1369</v>
      </c>
      <c r="F102" s="20">
        <v>1161</v>
      </c>
      <c r="G102" s="9">
        <v>0.8480642804967129</v>
      </c>
      <c r="H102" s="20">
        <v>1035</v>
      </c>
      <c r="I102" s="9">
        <v>0.89147286821705429</v>
      </c>
      <c r="J102" s="20">
        <v>1</v>
      </c>
      <c r="K102" s="9">
        <v>8.6132644272179156E-4</v>
      </c>
      <c r="L102" s="20">
        <v>96</v>
      </c>
      <c r="M102" s="9">
        <v>8.2687338501291993E-2</v>
      </c>
      <c r="N102" s="20">
        <v>47</v>
      </c>
      <c r="O102" s="9">
        <v>4.0482342807924204E-2</v>
      </c>
      <c r="P102" s="20">
        <v>14</v>
      </c>
      <c r="Q102" s="9">
        <v>1.2058570198105082E-2</v>
      </c>
    </row>
    <row r="103" spans="4:17" x14ac:dyDescent="0.25">
      <c r="D103" s="8" t="s">
        <v>556</v>
      </c>
      <c r="E103" s="20">
        <v>251</v>
      </c>
      <c r="F103" s="20">
        <v>221</v>
      </c>
      <c r="G103" s="9">
        <v>0.88047808764940239</v>
      </c>
      <c r="H103" s="20">
        <v>197</v>
      </c>
      <c r="I103" s="9">
        <v>0.89140271493212675</v>
      </c>
      <c r="J103" s="20">
        <v>0</v>
      </c>
      <c r="K103" s="9">
        <v>0</v>
      </c>
      <c r="L103" s="20">
        <v>7</v>
      </c>
      <c r="M103" s="9">
        <v>3.1674208144796379E-2</v>
      </c>
      <c r="N103" s="20">
        <v>15</v>
      </c>
      <c r="O103" s="9">
        <v>6.7873303167420809E-2</v>
      </c>
      <c r="P103" s="20">
        <v>4</v>
      </c>
      <c r="Q103" s="9">
        <v>1.8099547511312219E-2</v>
      </c>
    </row>
    <row r="104" spans="4:17" x14ac:dyDescent="0.25">
      <c r="D104" s="8" t="s">
        <v>572</v>
      </c>
      <c r="E104" s="20">
        <v>22</v>
      </c>
      <c r="F104" s="20">
        <v>13</v>
      </c>
      <c r="G104" s="9">
        <v>0.59090909090909094</v>
      </c>
      <c r="H104" s="20">
        <v>10</v>
      </c>
      <c r="I104" s="9">
        <v>0.76923076923076927</v>
      </c>
      <c r="J104" s="20">
        <v>0</v>
      </c>
      <c r="K104" s="9">
        <v>0</v>
      </c>
      <c r="L104" s="20">
        <v>2</v>
      </c>
      <c r="M104" s="9">
        <v>0.15384615384615385</v>
      </c>
      <c r="N104" s="20">
        <v>3</v>
      </c>
      <c r="O104" s="9">
        <v>0.23076923076923078</v>
      </c>
      <c r="P104" s="20">
        <v>3</v>
      </c>
      <c r="Q104" s="9">
        <v>0.23076923076923078</v>
      </c>
    </row>
    <row r="105" spans="4:17" x14ac:dyDescent="0.25">
      <c r="D105" s="8" t="s">
        <v>581</v>
      </c>
      <c r="E105" s="20">
        <v>636</v>
      </c>
      <c r="F105" s="20">
        <v>554</v>
      </c>
      <c r="G105" s="9">
        <v>0.87106918238993714</v>
      </c>
      <c r="H105" s="20">
        <v>505</v>
      </c>
      <c r="I105" s="9">
        <v>0.91155234657039708</v>
      </c>
      <c r="J105" s="20">
        <v>1</v>
      </c>
      <c r="K105" s="9">
        <v>1.8050541516245488E-3</v>
      </c>
      <c r="L105" s="20">
        <v>40</v>
      </c>
      <c r="M105" s="9">
        <v>7.2202166064981949E-2</v>
      </c>
      <c r="N105" s="20">
        <v>8</v>
      </c>
      <c r="O105" s="9">
        <v>1.444043321299639E-2</v>
      </c>
      <c r="P105" s="20">
        <v>2</v>
      </c>
      <c r="Q105" s="9">
        <v>3.6101083032490976E-3</v>
      </c>
    </row>
    <row r="106" spans="4:17" x14ac:dyDescent="0.25">
      <c r="D106" s="8" t="s">
        <v>582</v>
      </c>
      <c r="E106" s="20">
        <v>368</v>
      </c>
      <c r="F106" s="20">
        <v>296</v>
      </c>
      <c r="G106" s="9">
        <v>0.80434782608695654</v>
      </c>
      <c r="H106" s="20">
        <v>257</v>
      </c>
      <c r="I106" s="9">
        <v>0.8682432432432432</v>
      </c>
      <c r="J106" s="20">
        <v>0</v>
      </c>
      <c r="K106" s="9">
        <v>0</v>
      </c>
      <c r="L106" s="20">
        <v>46</v>
      </c>
      <c r="M106" s="9">
        <v>0.1554054054054054</v>
      </c>
      <c r="N106" s="20">
        <v>17</v>
      </c>
      <c r="O106" s="9">
        <v>5.7432432432432436E-2</v>
      </c>
      <c r="P106" s="20">
        <v>4</v>
      </c>
      <c r="Q106" s="9">
        <v>1.3513513513513514E-2</v>
      </c>
    </row>
    <row r="107" spans="4:17" x14ac:dyDescent="0.25">
      <c r="D107" s="8" t="s">
        <v>583</v>
      </c>
      <c r="E107" s="20">
        <v>92</v>
      </c>
      <c r="F107" s="20">
        <v>77</v>
      </c>
      <c r="G107" s="9">
        <v>0.83695652173913049</v>
      </c>
      <c r="H107" s="20">
        <v>66</v>
      </c>
      <c r="I107" s="9">
        <v>0.8571428571428571</v>
      </c>
      <c r="J107" s="20">
        <v>0</v>
      </c>
      <c r="K107" s="9">
        <v>0</v>
      </c>
      <c r="L107" s="20">
        <v>1</v>
      </c>
      <c r="M107" s="9">
        <v>1.2987012987012988E-2</v>
      </c>
      <c r="N107" s="20">
        <v>4</v>
      </c>
      <c r="O107" s="9">
        <v>5.1948051948051951E-2</v>
      </c>
      <c r="P107" s="20">
        <v>1</v>
      </c>
      <c r="Q107" s="9">
        <v>1.2987012987012988E-2</v>
      </c>
    </row>
    <row r="108" spans="4:17" x14ac:dyDescent="0.25">
      <c r="D108" s="7" t="s">
        <v>450</v>
      </c>
      <c r="E108" s="20">
        <v>1347</v>
      </c>
      <c r="F108" s="20">
        <v>1179</v>
      </c>
      <c r="G108" s="9">
        <v>0.87527839643652561</v>
      </c>
      <c r="H108" s="20">
        <v>1057</v>
      </c>
      <c r="I108" s="9">
        <v>0.89652247667514839</v>
      </c>
      <c r="J108" s="20">
        <v>2</v>
      </c>
      <c r="K108" s="9">
        <v>1.6963528413910093E-3</v>
      </c>
      <c r="L108" s="20">
        <v>91</v>
      </c>
      <c r="M108" s="9">
        <v>7.718405428329092E-2</v>
      </c>
      <c r="N108" s="20">
        <v>50</v>
      </c>
      <c r="O108" s="9">
        <v>4.2408821034775231E-2</v>
      </c>
      <c r="P108" s="20">
        <v>7</v>
      </c>
      <c r="Q108" s="9">
        <v>5.9372349448685328E-3</v>
      </c>
    </row>
    <row r="109" spans="4:17" x14ac:dyDescent="0.25">
      <c r="D109" s="8" t="s">
        <v>538</v>
      </c>
      <c r="E109" s="20">
        <v>190</v>
      </c>
      <c r="F109" s="20">
        <v>153</v>
      </c>
      <c r="G109" s="9">
        <v>0.80526315789473679</v>
      </c>
      <c r="H109" s="20">
        <v>130</v>
      </c>
      <c r="I109" s="9">
        <v>0.84967320261437906</v>
      </c>
      <c r="J109" s="20">
        <v>2</v>
      </c>
      <c r="K109" s="9">
        <v>1.3071895424836602E-2</v>
      </c>
      <c r="L109" s="20">
        <v>18</v>
      </c>
      <c r="M109" s="9">
        <v>0.11764705882352941</v>
      </c>
      <c r="N109" s="20">
        <v>11</v>
      </c>
      <c r="O109" s="9">
        <v>7.1895424836601302E-2</v>
      </c>
      <c r="P109" s="20">
        <v>2</v>
      </c>
      <c r="Q109" s="9">
        <v>1.3071895424836602E-2</v>
      </c>
    </row>
    <row r="110" spans="4:17" x14ac:dyDescent="0.25">
      <c r="D110" s="8" t="s">
        <v>451</v>
      </c>
      <c r="E110" s="20">
        <v>357</v>
      </c>
      <c r="F110" s="20">
        <v>306</v>
      </c>
      <c r="G110" s="9">
        <v>0.8571428571428571</v>
      </c>
      <c r="H110" s="20">
        <v>276</v>
      </c>
      <c r="I110" s="9">
        <v>0.90196078431372551</v>
      </c>
      <c r="J110" s="20">
        <v>0</v>
      </c>
      <c r="K110" s="9">
        <v>0</v>
      </c>
      <c r="L110" s="20">
        <v>11</v>
      </c>
      <c r="M110" s="9">
        <v>3.5947712418300651E-2</v>
      </c>
      <c r="N110" s="20">
        <v>30</v>
      </c>
      <c r="O110" s="9">
        <v>9.8039215686274508E-2</v>
      </c>
      <c r="P110" s="20">
        <v>3</v>
      </c>
      <c r="Q110" s="9">
        <v>9.8039215686274508E-3</v>
      </c>
    </row>
    <row r="111" spans="4:17" x14ac:dyDescent="0.25">
      <c r="D111" s="8" t="s">
        <v>570</v>
      </c>
      <c r="E111" s="20">
        <v>355</v>
      </c>
      <c r="F111" s="20">
        <v>326</v>
      </c>
      <c r="G111" s="9">
        <v>0.91830985915492958</v>
      </c>
      <c r="H111" s="20">
        <v>295</v>
      </c>
      <c r="I111" s="9">
        <v>0.90490797546012269</v>
      </c>
      <c r="J111" s="20">
        <v>0</v>
      </c>
      <c r="K111" s="9">
        <v>0</v>
      </c>
      <c r="L111" s="20">
        <v>24</v>
      </c>
      <c r="M111" s="9">
        <v>7.3619631901840496E-2</v>
      </c>
      <c r="N111" s="20">
        <v>2</v>
      </c>
      <c r="O111" s="9">
        <v>6.1349693251533744E-3</v>
      </c>
      <c r="P111" s="20">
        <v>1</v>
      </c>
      <c r="Q111" s="9">
        <v>3.0674846625766872E-3</v>
      </c>
    </row>
    <row r="112" spans="4:17" x14ac:dyDescent="0.25">
      <c r="D112" s="8" t="s">
        <v>573</v>
      </c>
      <c r="E112" s="20">
        <v>445</v>
      </c>
      <c r="F112" s="20">
        <v>394</v>
      </c>
      <c r="G112" s="9">
        <v>0.88539325842696626</v>
      </c>
      <c r="H112" s="20">
        <v>356</v>
      </c>
      <c r="I112" s="9">
        <v>0.90355329949238583</v>
      </c>
      <c r="J112" s="20">
        <v>0</v>
      </c>
      <c r="K112" s="9">
        <v>0</v>
      </c>
      <c r="L112" s="20">
        <v>38</v>
      </c>
      <c r="M112" s="9">
        <v>9.6446700507614211E-2</v>
      </c>
      <c r="N112" s="20">
        <v>7</v>
      </c>
      <c r="O112" s="9">
        <v>1.7766497461928935E-2</v>
      </c>
      <c r="P112" s="20">
        <v>1</v>
      </c>
      <c r="Q112" s="9">
        <v>2.5380710659898475E-3</v>
      </c>
    </row>
    <row r="113" spans="4:17" x14ac:dyDescent="0.25">
      <c r="D113" s="6" t="s">
        <v>452</v>
      </c>
      <c r="E113" s="20">
        <v>31837</v>
      </c>
      <c r="F113" s="20">
        <v>29824</v>
      </c>
      <c r="G113" s="9">
        <v>0.93677168074881423</v>
      </c>
      <c r="H113" s="20">
        <v>28710</v>
      </c>
      <c r="I113" s="9">
        <v>0.96264753218884125</v>
      </c>
      <c r="J113" s="20">
        <v>0</v>
      </c>
      <c r="K113" s="9">
        <v>0</v>
      </c>
      <c r="L113" s="20">
        <v>669</v>
      </c>
      <c r="M113" s="9">
        <v>2.2431598712446352E-2</v>
      </c>
      <c r="N113" s="20">
        <v>477</v>
      </c>
      <c r="O113" s="9">
        <v>1.5993830472103003E-2</v>
      </c>
      <c r="P113" s="20">
        <v>519</v>
      </c>
      <c r="Q113" s="9">
        <v>1.7402092274678111E-2</v>
      </c>
    </row>
    <row r="114" spans="4:17" x14ac:dyDescent="0.25">
      <c r="D114" s="7" t="s">
        <v>587</v>
      </c>
      <c r="E114" s="20">
        <v>4282</v>
      </c>
      <c r="F114" s="20">
        <v>3810</v>
      </c>
      <c r="G114" s="9">
        <v>0.88977113498365246</v>
      </c>
      <c r="H114" s="20">
        <v>3612</v>
      </c>
      <c r="I114" s="9">
        <v>0.94803149606299209</v>
      </c>
      <c r="J114" s="20">
        <v>0</v>
      </c>
      <c r="K114" s="9">
        <v>0</v>
      </c>
      <c r="L114" s="20">
        <v>79</v>
      </c>
      <c r="M114" s="9">
        <v>2.0734908136482939E-2</v>
      </c>
      <c r="N114" s="20">
        <v>87</v>
      </c>
      <c r="O114" s="9">
        <v>2.2834645669291338E-2</v>
      </c>
      <c r="P114" s="20">
        <v>140</v>
      </c>
      <c r="Q114" s="9">
        <v>3.6745406824146981E-2</v>
      </c>
    </row>
    <row r="115" spans="4:17" x14ac:dyDescent="0.25">
      <c r="D115" s="8" t="s">
        <v>588</v>
      </c>
      <c r="E115" s="20">
        <v>503</v>
      </c>
      <c r="F115" s="20">
        <v>487</v>
      </c>
      <c r="G115" s="9">
        <v>0.96819085487077539</v>
      </c>
      <c r="H115" s="20">
        <v>469</v>
      </c>
      <c r="I115" s="9">
        <v>0.96303901437371664</v>
      </c>
      <c r="J115" s="20">
        <v>0</v>
      </c>
      <c r="K115" s="9">
        <v>0</v>
      </c>
      <c r="L115" s="20">
        <v>1</v>
      </c>
      <c r="M115" s="9">
        <v>2.0533880903490761E-3</v>
      </c>
      <c r="N115" s="20">
        <v>3</v>
      </c>
      <c r="O115" s="9">
        <v>6.1601642710472282E-3</v>
      </c>
      <c r="P115" s="20">
        <v>8</v>
      </c>
      <c r="Q115" s="9">
        <v>1.6427104722792608E-2</v>
      </c>
    </row>
    <row r="116" spans="4:17" x14ac:dyDescent="0.25">
      <c r="D116" s="8" t="s">
        <v>589</v>
      </c>
      <c r="E116" s="20">
        <v>352</v>
      </c>
      <c r="F116" s="20">
        <v>171</v>
      </c>
      <c r="G116" s="9">
        <v>0.48579545454545453</v>
      </c>
      <c r="H116" s="20">
        <v>154</v>
      </c>
      <c r="I116" s="9">
        <v>0.90058479532163738</v>
      </c>
      <c r="J116" s="20">
        <v>0</v>
      </c>
      <c r="K116" s="9">
        <v>0</v>
      </c>
      <c r="L116" s="20">
        <v>0</v>
      </c>
      <c r="M116" s="9">
        <v>0</v>
      </c>
      <c r="N116" s="20">
        <v>0</v>
      </c>
      <c r="O116" s="9">
        <v>0</v>
      </c>
      <c r="P116" s="20">
        <v>50</v>
      </c>
      <c r="Q116" s="9">
        <v>0.29239766081871343</v>
      </c>
    </row>
    <row r="117" spans="4:17" x14ac:dyDescent="0.25">
      <c r="D117" s="8" t="s">
        <v>591</v>
      </c>
      <c r="E117" s="20">
        <v>639</v>
      </c>
      <c r="F117" s="20">
        <v>580</v>
      </c>
      <c r="G117" s="9">
        <v>0.90766823161189358</v>
      </c>
      <c r="H117" s="20">
        <v>542</v>
      </c>
      <c r="I117" s="9">
        <v>0.93448275862068964</v>
      </c>
      <c r="J117" s="20">
        <v>0</v>
      </c>
      <c r="K117" s="9">
        <v>0</v>
      </c>
      <c r="L117" s="20">
        <v>30</v>
      </c>
      <c r="M117" s="9">
        <v>5.1724137931034482E-2</v>
      </c>
      <c r="N117" s="20">
        <v>19</v>
      </c>
      <c r="O117" s="9">
        <v>3.2758620689655175E-2</v>
      </c>
      <c r="P117" s="20">
        <v>5</v>
      </c>
      <c r="Q117" s="9">
        <v>8.6206896551724137E-3</v>
      </c>
    </row>
    <row r="118" spans="4:17" x14ac:dyDescent="0.25">
      <c r="D118" s="8" t="s">
        <v>598</v>
      </c>
      <c r="E118" s="20">
        <v>486</v>
      </c>
      <c r="F118" s="20">
        <v>438</v>
      </c>
      <c r="G118" s="9">
        <v>0.90123456790123457</v>
      </c>
      <c r="H118" s="20">
        <v>416</v>
      </c>
      <c r="I118" s="9">
        <v>0.94977168949771684</v>
      </c>
      <c r="J118" s="20">
        <v>0</v>
      </c>
      <c r="K118" s="9">
        <v>0</v>
      </c>
      <c r="L118" s="20">
        <v>5</v>
      </c>
      <c r="M118" s="9">
        <v>1.1415525114155251E-2</v>
      </c>
      <c r="N118" s="20">
        <v>12</v>
      </c>
      <c r="O118" s="9">
        <v>2.7397260273972601E-2</v>
      </c>
      <c r="P118" s="20">
        <v>30</v>
      </c>
      <c r="Q118" s="9">
        <v>6.8493150684931503E-2</v>
      </c>
    </row>
    <row r="119" spans="4:17" x14ac:dyDescent="0.25">
      <c r="D119" s="8" t="s">
        <v>607</v>
      </c>
      <c r="E119" s="20">
        <v>289</v>
      </c>
      <c r="F119" s="20">
        <v>262</v>
      </c>
      <c r="G119" s="9">
        <v>0.90657439446366783</v>
      </c>
      <c r="H119" s="20">
        <v>245</v>
      </c>
      <c r="I119" s="9">
        <v>0.93511450381679384</v>
      </c>
      <c r="J119" s="20">
        <v>0</v>
      </c>
      <c r="K119" s="9">
        <v>0</v>
      </c>
      <c r="L119" s="20">
        <v>0</v>
      </c>
      <c r="M119" s="9">
        <v>0</v>
      </c>
      <c r="N119" s="20">
        <v>9</v>
      </c>
      <c r="O119" s="9">
        <v>3.4351145038167941E-2</v>
      </c>
      <c r="P119" s="20">
        <v>14</v>
      </c>
      <c r="Q119" s="9">
        <v>5.3435114503816793E-2</v>
      </c>
    </row>
    <row r="120" spans="4:17" x14ac:dyDescent="0.25">
      <c r="D120" s="8" t="s">
        <v>608</v>
      </c>
      <c r="E120" s="20">
        <v>502</v>
      </c>
      <c r="F120" s="20">
        <v>454</v>
      </c>
      <c r="G120" s="9">
        <v>0.90438247011952189</v>
      </c>
      <c r="H120" s="20">
        <v>431</v>
      </c>
      <c r="I120" s="9">
        <v>0.9493392070484582</v>
      </c>
      <c r="J120" s="20">
        <v>0</v>
      </c>
      <c r="K120" s="9">
        <v>0</v>
      </c>
      <c r="L120" s="20">
        <v>14</v>
      </c>
      <c r="M120" s="9">
        <v>3.0837004405286344E-2</v>
      </c>
      <c r="N120" s="20">
        <v>9</v>
      </c>
      <c r="O120" s="9">
        <v>1.9823788546255508E-2</v>
      </c>
      <c r="P120" s="20">
        <v>20</v>
      </c>
      <c r="Q120" s="9">
        <v>4.405286343612335E-2</v>
      </c>
    </row>
    <row r="121" spans="4:17" x14ac:dyDescent="0.25">
      <c r="D121" s="8" t="s">
        <v>610</v>
      </c>
      <c r="E121" s="20">
        <v>1113</v>
      </c>
      <c r="F121" s="20">
        <v>1047</v>
      </c>
      <c r="G121" s="9">
        <v>0.94070080862533689</v>
      </c>
      <c r="H121" s="20">
        <v>1006</v>
      </c>
      <c r="I121" s="9">
        <v>0.96084049665711557</v>
      </c>
      <c r="J121" s="20">
        <v>0</v>
      </c>
      <c r="K121" s="9">
        <v>0</v>
      </c>
      <c r="L121" s="20">
        <v>27</v>
      </c>
      <c r="M121" s="9">
        <v>2.5787965616045846E-2</v>
      </c>
      <c r="N121" s="20">
        <v>25</v>
      </c>
      <c r="O121" s="9">
        <v>2.387774594078319E-2</v>
      </c>
      <c r="P121" s="20">
        <v>3</v>
      </c>
      <c r="Q121" s="9">
        <v>2.8653295128939827E-3</v>
      </c>
    </row>
    <row r="122" spans="4:17" x14ac:dyDescent="0.25">
      <c r="D122" s="8" t="s">
        <v>613</v>
      </c>
      <c r="E122" s="20">
        <v>398</v>
      </c>
      <c r="F122" s="20">
        <v>371</v>
      </c>
      <c r="G122" s="9">
        <v>0.93216080402010049</v>
      </c>
      <c r="H122" s="20">
        <v>349</v>
      </c>
      <c r="I122" s="9">
        <v>0.94070080862533689</v>
      </c>
      <c r="J122" s="20">
        <v>0</v>
      </c>
      <c r="K122" s="9">
        <v>0</v>
      </c>
      <c r="L122" s="20">
        <v>2</v>
      </c>
      <c r="M122" s="9">
        <v>5.3908355795148251E-3</v>
      </c>
      <c r="N122" s="20">
        <v>10</v>
      </c>
      <c r="O122" s="9">
        <v>2.6954177897574125E-2</v>
      </c>
      <c r="P122" s="20">
        <v>10</v>
      </c>
      <c r="Q122" s="9">
        <v>2.6954177897574125E-2</v>
      </c>
    </row>
    <row r="123" spans="4:17" x14ac:dyDescent="0.25">
      <c r="D123" s="7" t="s">
        <v>602</v>
      </c>
      <c r="E123" s="20">
        <v>5509</v>
      </c>
      <c r="F123" s="20">
        <v>5188</v>
      </c>
      <c r="G123" s="9">
        <v>0.94173171174441828</v>
      </c>
      <c r="H123" s="20">
        <v>5018</v>
      </c>
      <c r="I123" s="9">
        <v>0.96723207401696221</v>
      </c>
      <c r="J123" s="20">
        <v>0</v>
      </c>
      <c r="K123" s="9">
        <v>0</v>
      </c>
      <c r="L123" s="20">
        <v>116</v>
      </c>
      <c r="M123" s="9">
        <v>2.2359290670778721E-2</v>
      </c>
      <c r="N123" s="20">
        <v>115</v>
      </c>
      <c r="O123" s="9">
        <v>2.2166538164996145E-2</v>
      </c>
      <c r="P123" s="20">
        <v>55</v>
      </c>
      <c r="Q123" s="9">
        <v>1.0601387818041635E-2</v>
      </c>
    </row>
    <row r="124" spans="4:17" x14ac:dyDescent="0.25">
      <c r="D124" s="8" t="s">
        <v>603</v>
      </c>
      <c r="E124" s="20">
        <v>2276</v>
      </c>
      <c r="F124" s="20">
        <v>2103</v>
      </c>
      <c r="G124" s="9">
        <v>0.92398945518453424</v>
      </c>
      <c r="H124" s="20">
        <v>2015</v>
      </c>
      <c r="I124" s="9">
        <v>0.95815501664289116</v>
      </c>
      <c r="J124" s="20">
        <v>0</v>
      </c>
      <c r="K124" s="9">
        <v>0</v>
      </c>
      <c r="L124" s="20">
        <v>69</v>
      </c>
      <c r="M124" s="9">
        <v>3.2810271041369472E-2</v>
      </c>
      <c r="N124" s="20">
        <v>53</v>
      </c>
      <c r="O124" s="9">
        <v>2.5202092249167855E-2</v>
      </c>
      <c r="P124" s="20">
        <v>30</v>
      </c>
      <c r="Q124" s="9">
        <v>1.4265335235378032E-2</v>
      </c>
    </row>
    <row r="125" spans="4:17" x14ac:dyDescent="0.25">
      <c r="D125" s="8" t="s">
        <v>614</v>
      </c>
      <c r="E125" s="20">
        <v>1211</v>
      </c>
      <c r="F125" s="20">
        <v>1160</v>
      </c>
      <c r="G125" s="9">
        <v>0.95788604459124693</v>
      </c>
      <c r="H125" s="20">
        <v>1132</v>
      </c>
      <c r="I125" s="9">
        <v>0.97586206896551719</v>
      </c>
      <c r="J125" s="20">
        <v>0</v>
      </c>
      <c r="K125" s="9">
        <v>0</v>
      </c>
      <c r="L125" s="20">
        <v>14</v>
      </c>
      <c r="M125" s="9">
        <v>1.2068965517241379E-2</v>
      </c>
      <c r="N125" s="20">
        <v>11</v>
      </c>
      <c r="O125" s="9">
        <v>9.482758620689655E-3</v>
      </c>
      <c r="P125" s="20">
        <v>21</v>
      </c>
      <c r="Q125" s="9">
        <v>1.810344827586207E-2</v>
      </c>
    </row>
    <row r="126" spans="4:17" x14ac:dyDescent="0.25">
      <c r="D126" s="8" t="s">
        <v>620</v>
      </c>
      <c r="E126" s="20">
        <v>2022</v>
      </c>
      <c r="F126" s="20">
        <v>1925</v>
      </c>
      <c r="G126" s="9">
        <v>0.95202769535113752</v>
      </c>
      <c r="H126" s="20">
        <v>1871</v>
      </c>
      <c r="I126" s="9">
        <v>0.97194805194805189</v>
      </c>
      <c r="J126" s="20">
        <v>0</v>
      </c>
      <c r="K126" s="9">
        <v>0</v>
      </c>
      <c r="L126" s="20">
        <v>33</v>
      </c>
      <c r="M126" s="9">
        <v>1.7142857142857144E-2</v>
      </c>
      <c r="N126" s="20">
        <v>51</v>
      </c>
      <c r="O126" s="9">
        <v>2.6493506493506493E-2</v>
      </c>
      <c r="P126" s="20">
        <v>4</v>
      </c>
      <c r="Q126" s="9">
        <v>2.0779220779220779E-3</v>
      </c>
    </row>
    <row r="127" spans="4:17" x14ac:dyDescent="0.25">
      <c r="D127" s="7" t="s">
        <v>453</v>
      </c>
      <c r="E127" s="20">
        <v>8165</v>
      </c>
      <c r="F127" s="20">
        <v>7501</v>
      </c>
      <c r="G127" s="9">
        <v>0.91867728107777102</v>
      </c>
      <c r="H127" s="20">
        <v>7149</v>
      </c>
      <c r="I127" s="9">
        <v>0.95307292361018536</v>
      </c>
      <c r="J127" s="20">
        <v>0</v>
      </c>
      <c r="K127" s="9">
        <v>0</v>
      </c>
      <c r="L127" s="20">
        <v>143</v>
      </c>
      <c r="M127" s="9">
        <v>1.9064124783362217E-2</v>
      </c>
      <c r="N127" s="20">
        <v>226</v>
      </c>
      <c r="O127" s="9">
        <v>3.0129316091187842E-2</v>
      </c>
      <c r="P127" s="20">
        <v>222</v>
      </c>
      <c r="Q127" s="9">
        <v>2.9596053859485404E-2</v>
      </c>
    </row>
    <row r="128" spans="4:17" x14ac:dyDescent="0.25">
      <c r="D128" s="8" t="s">
        <v>584</v>
      </c>
      <c r="E128" s="20">
        <v>136</v>
      </c>
      <c r="F128" s="20">
        <v>113</v>
      </c>
      <c r="G128" s="9">
        <v>0.83088235294117652</v>
      </c>
      <c r="H128" s="20">
        <v>102</v>
      </c>
      <c r="I128" s="9">
        <v>0.90265486725663713</v>
      </c>
      <c r="J128" s="20">
        <v>0</v>
      </c>
      <c r="K128" s="9">
        <v>0</v>
      </c>
      <c r="L128" s="20">
        <v>3</v>
      </c>
      <c r="M128" s="9">
        <v>2.6548672566371681E-2</v>
      </c>
      <c r="N128" s="20">
        <v>6</v>
      </c>
      <c r="O128" s="9">
        <v>5.3097345132743362E-2</v>
      </c>
      <c r="P128" s="20">
        <v>10</v>
      </c>
      <c r="Q128" s="9">
        <v>8.8495575221238937E-2</v>
      </c>
    </row>
    <row r="129" spans="4:17" x14ac:dyDescent="0.25">
      <c r="D129" s="8" t="s">
        <v>590</v>
      </c>
      <c r="E129" s="20">
        <v>518</v>
      </c>
      <c r="F129" s="20">
        <v>465</v>
      </c>
      <c r="G129" s="9">
        <v>0.89768339768339767</v>
      </c>
      <c r="H129" s="20">
        <v>434</v>
      </c>
      <c r="I129" s="9">
        <v>0.93333333333333335</v>
      </c>
      <c r="J129" s="20">
        <v>0</v>
      </c>
      <c r="K129" s="9">
        <v>0</v>
      </c>
      <c r="L129" s="20">
        <v>22</v>
      </c>
      <c r="M129" s="9">
        <v>4.7311827956989246E-2</v>
      </c>
      <c r="N129" s="20">
        <v>12</v>
      </c>
      <c r="O129" s="9">
        <v>2.5806451612903226E-2</v>
      </c>
      <c r="P129" s="20">
        <v>15</v>
      </c>
      <c r="Q129" s="9">
        <v>3.2258064516129031E-2</v>
      </c>
    </row>
    <row r="130" spans="4:17" x14ac:dyDescent="0.25">
      <c r="D130" s="8" t="s">
        <v>592</v>
      </c>
      <c r="E130" s="20">
        <v>153</v>
      </c>
      <c r="F130" s="20">
        <v>130</v>
      </c>
      <c r="G130" s="9">
        <v>0.84967320261437906</v>
      </c>
      <c r="H130" s="20">
        <v>123</v>
      </c>
      <c r="I130" s="9">
        <v>0.94615384615384612</v>
      </c>
      <c r="J130" s="20">
        <v>0</v>
      </c>
      <c r="K130" s="9">
        <v>0</v>
      </c>
      <c r="L130" s="20">
        <v>1</v>
      </c>
      <c r="M130" s="9">
        <v>7.6923076923076927E-3</v>
      </c>
      <c r="N130" s="20">
        <v>8</v>
      </c>
      <c r="O130" s="9">
        <v>6.1538461538461542E-2</v>
      </c>
      <c r="P130" s="20">
        <v>13</v>
      </c>
      <c r="Q130" s="9">
        <v>0.1</v>
      </c>
    </row>
    <row r="131" spans="4:17" x14ac:dyDescent="0.25">
      <c r="D131" s="8" t="s">
        <v>454</v>
      </c>
      <c r="E131" s="20">
        <v>782</v>
      </c>
      <c r="F131" s="20">
        <v>720</v>
      </c>
      <c r="G131" s="9">
        <v>0.92071611253196928</v>
      </c>
      <c r="H131" s="20">
        <v>688</v>
      </c>
      <c r="I131" s="9">
        <v>0.9555555555555556</v>
      </c>
      <c r="J131" s="20">
        <v>0</v>
      </c>
      <c r="K131" s="9">
        <v>0</v>
      </c>
      <c r="L131" s="20">
        <v>6</v>
      </c>
      <c r="M131" s="9">
        <v>8.3333333333333332E-3</v>
      </c>
      <c r="N131" s="20">
        <v>27</v>
      </c>
      <c r="O131" s="9">
        <v>3.7499999999999999E-2</v>
      </c>
      <c r="P131" s="20">
        <v>18</v>
      </c>
      <c r="Q131" s="9">
        <v>2.5000000000000001E-2</v>
      </c>
    </row>
    <row r="132" spans="4:17" x14ac:dyDescent="0.25">
      <c r="D132" s="8" t="s">
        <v>594</v>
      </c>
      <c r="E132" s="20">
        <v>361</v>
      </c>
      <c r="F132" s="20">
        <v>344</v>
      </c>
      <c r="G132" s="9">
        <v>0.95290858725761773</v>
      </c>
      <c r="H132" s="20">
        <v>334</v>
      </c>
      <c r="I132" s="9">
        <v>0.97093023255813948</v>
      </c>
      <c r="J132" s="20">
        <v>0</v>
      </c>
      <c r="K132" s="9">
        <v>0</v>
      </c>
      <c r="L132" s="20">
        <v>2</v>
      </c>
      <c r="M132" s="9">
        <v>5.8139534883720929E-3</v>
      </c>
      <c r="N132" s="20">
        <v>10</v>
      </c>
      <c r="O132" s="9">
        <v>2.9069767441860465E-2</v>
      </c>
      <c r="P132" s="20">
        <v>3</v>
      </c>
      <c r="Q132" s="9">
        <v>8.7209302325581394E-3</v>
      </c>
    </row>
    <row r="133" spans="4:17" x14ac:dyDescent="0.25">
      <c r="D133" s="8" t="s">
        <v>597</v>
      </c>
      <c r="E133" s="20">
        <v>662</v>
      </c>
      <c r="F133" s="20">
        <v>607</v>
      </c>
      <c r="G133" s="9">
        <v>0.91691842900302112</v>
      </c>
      <c r="H133" s="20">
        <v>563</v>
      </c>
      <c r="I133" s="9">
        <v>0.92751235584843494</v>
      </c>
      <c r="J133" s="20">
        <v>0</v>
      </c>
      <c r="K133" s="9">
        <v>0</v>
      </c>
      <c r="L133" s="20">
        <v>20</v>
      </c>
      <c r="M133" s="9">
        <v>3.2948929159802305E-2</v>
      </c>
      <c r="N133" s="20">
        <v>18</v>
      </c>
      <c r="O133" s="9">
        <v>2.9654036243822075E-2</v>
      </c>
      <c r="P133" s="20">
        <v>13</v>
      </c>
      <c r="Q133" s="9">
        <v>2.1416803953871501E-2</v>
      </c>
    </row>
    <row r="134" spans="4:17" x14ac:dyDescent="0.25">
      <c r="D134" s="8" t="s">
        <v>599</v>
      </c>
      <c r="E134" s="20">
        <v>270</v>
      </c>
      <c r="F134" s="20">
        <v>242</v>
      </c>
      <c r="G134" s="9">
        <v>0.89629629629629626</v>
      </c>
      <c r="H134" s="20">
        <v>231</v>
      </c>
      <c r="I134" s="9">
        <v>0.95454545454545459</v>
      </c>
      <c r="J134" s="20">
        <v>0</v>
      </c>
      <c r="K134" s="9">
        <v>0</v>
      </c>
      <c r="L134" s="20">
        <v>6</v>
      </c>
      <c r="M134" s="9">
        <v>2.4793388429752067E-2</v>
      </c>
      <c r="N134" s="20">
        <v>12</v>
      </c>
      <c r="O134" s="9">
        <v>4.9586776859504134E-2</v>
      </c>
      <c r="P134" s="20">
        <v>7</v>
      </c>
      <c r="Q134" s="9">
        <v>2.8925619834710745E-2</v>
      </c>
    </row>
    <row r="135" spans="4:17" x14ac:dyDescent="0.25">
      <c r="D135" s="8" t="s">
        <v>457</v>
      </c>
      <c r="E135" s="20">
        <v>235</v>
      </c>
      <c r="F135" s="20">
        <v>210</v>
      </c>
      <c r="G135" s="9">
        <v>0.8936170212765957</v>
      </c>
      <c r="H135" s="20">
        <v>203</v>
      </c>
      <c r="I135" s="9">
        <v>0.96666666666666667</v>
      </c>
      <c r="J135" s="20">
        <v>0</v>
      </c>
      <c r="K135" s="9">
        <v>0</v>
      </c>
      <c r="L135" s="20">
        <v>9</v>
      </c>
      <c r="M135" s="9">
        <v>4.2857142857142858E-2</v>
      </c>
      <c r="N135" s="20">
        <v>10</v>
      </c>
      <c r="O135" s="9">
        <v>4.7619047619047616E-2</v>
      </c>
      <c r="P135" s="20">
        <v>2</v>
      </c>
      <c r="Q135" s="9">
        <v>9.5238095238095247E-3</v>
      </c>
    </row>
    <row r="136" spans="4:17" x14ac:dyDescent="0.25">
      <c r="D136" s="8" t="s">
        <v>600</v>
      </c>
      <c r="E136" s="20">
        <v>1469</v>
      </c>
      <c r="F136" s="20">
        <v>1345</v>
      </c>
      <c r="G136" s="9">
        <v>0.91558883594281826</v>
      </c>
      <c r="H136" s="20">
        <v>1287</v>
      </c>
      <c r="I136" s="9">
        <v>0.95687732342007437</v>
      </c>
      <c r="J136" s="20">
        <v>0</v>
      </c>
      <c r="K136" s="9">
        <v>0</v>
      </c>
      <c r="L136" s="20">
        <v>19</v>
      </c>
      <c r="M136" s="9">
        <v>1.412639405204461E-2</v>
      </c>
      <c r="N136" s="20">
        <v>58</v>
      </c>
      <c r="O136" s="9">
        <v>4.3122676579925648E-2</v>
      </c>
      <c r="P136" s="20">
        <v>33</v>
      </c>
      <c r="Q136" s="9">
        <v>2.4535315985130111E-2</v>
      </c>
    </row>
    <row r="137" spans="4:17" x14ac:dyDescent="0.25">
      <c r="D137" s="8" t="s">
        <v>604</v>
      </c>
      <c r="E137" s="20">
        <v>538</v>
      </c>
      <c r="F137" s="20">
        <v>478</v>
      </c>
      <c r="G137" s="9">
        <v>0.88847583643122674</v>
      </c>
      <c r="H137" s="20">
        <v>460</v>
      </c>
      <c r="I137" s="9">
        <v>0.96234309623430958</v>
      </c>
      <c r="J137" s="20">
        <v>0</v>
      </c>
      <c r="K137" s="9">
        <v>0</v>
      </c>
      <c r="L137" s="20">
        <v>3</v>
      </c>
      <c r="M137" s="9">
        <v>6.2761506276150627E-3</v>
      </c>
      <c r="N137" s="20">
        <v>9</v>
      </c>
      <c r="O137" s="9">
        <v>1.8828451882845189E-2</v>
      </c>
      <c r="P137" s="20">
        <v>43</v>
      </c>
      <c r="Q137" s="9">
        <v>8.9958158995815898E-2</v>
      </c>
    </row>
    <row r="138" spans="4:17" x14ac:dyDescent="0.25">
      <c r="D138" s="8" t="s">
        <v>605</v>
      </c>
      <c r="E138" s="20">
        <v>655</v>
      </c>
      <c r="F138" s="20">
        <v>586</v>
      </c>
      <c r="G138" s="9">
        <v>0.89465648854961832</v>
      </c>
      <c r="H138" s="20">
        <v>547</v>
      </c>
      <c r="I138" s="9">
        <v>0.93344709897610922</v>
      </c>
      <c r="J138" s="20">
        <v>0</v>
      </c>
      <c r="K138" s="9">
        <v>0</v>
      </c>
      <c r="L138" s="20">
        <v>10</v>
      </c>
      <c r="M138" s="9">
        <v>1.7064846416382253E-2</v>
      </c>
      <c r="N138" s="20">
        <v>25</v>
      </c>
      <c r="O138" s="9">
        <v>4.2662116040955635E-2</v>
      </c>
      <c r="P138" s="20">
        <v>28</v>
      </c>
      <c r="Q138" s="9">
        <v>4.778156996587031E-2</v>
      </c>
    </row>
    <row r="139" spans="4:17" x14ac:dyDescent="0.25">
      <c r="D139" s="8" t="s">
        <v>458</v>
      </c>
      <c r="E139" s="20">
        <v>252</v>
      </c>
      <c r="F139" s="20">
        <v>229</v>
      </c>
      <c r="G139" s="9">
        <v>0.90873015873015872</v>
      </c>
      <c r="H139" s="20">
        <v>215</v>
      </c>
      <c r="I139" s="9">
        <v>0.93886462882096067</v>
      </c>
      <c r="J139" s="20">
        <v>0</v>
      </c>
      <c r="K139" s="9">
        <v>0</v>
      </c>
      <c r="L139" s="20">
        <v>9</v>
      </c>
      <c r="M139" s="9">
        <v>3.9301310043668124E-2</v>
      </c>
      <c r="N139" s="20">
        <v>6</v>
      </c>
      <c r="O139" s="9">
        <v>2.6200873362445413E-2</v>
      </c>
      <c r="P139" s="20">
        <v>4</v>
      </c>
      <c r="Q139" s="9">
        <v>1.7467248908296942E-2</v>
      </c>
    </row>
    <row r="140" spans="4:17" x14ac:dyDescent="0.25">
      <c r="D140" s="8" t="s">
        <v>612</v>
      </c>
      <c r="E140" s="20">
        <v>1841</v>
      </c>
      <c r="F140" s="20">
        <v>1770</v>
      </c>
      <c r="G140" s="9">
        <v>0.96143400325909834</v>
      </c>
      <c r="H140" s="20">
        <v>1717</v>
      </c>
      <c r="I140" s="9">
        <v>0.9700564971751412</v>
      </c>
      <c r="J140" s="20">
        <v>0</v>
      </c>
      <c r="K140" s="9">
        <v>0</v>
      </c>
      <c r="L140" s="20">
        <v>33</v>
      </c>
      <c r="M140" s="9">
        <v>1.864406779661017E-2</v>
      </c>
      <c r="N140" s="20">
        <v>7</v>
      </c>
      <c r="O140" s="9">
        <v>3.9548022598870055E-3</v>
      </c>
      <c r="P140" s="20">
        <v>27</v>
      </c>
      <c r="Q140" s="9">
        <v>1.5254237288135594E-2</v>
      </c>
    </row>
    <row r="141" spans="4:17" x14ac:dyDescent="0.25">
      <c r="D141" s="8" t="s">
        <v>615</v>
      </c>
      <c r="E141" s="20">
        <v>293</v>
      </c>
      <c r="F141" s="20">
        <v>262</v>
      </c>
      <c r="G141" s="9">
        <v>0.89419795221843001</v>
      </c>
      <c r="H141" s="20">
        <v>245</v>
      </c>
      <c r="I141" s="9">
        <v>0.93511450381679384</v>
      </c>
      <c r="J141" s="20">
        <v>0</v>
      </c>
      <c r="K141" s="9">
        <v>0</v>
      </c>
      <c r="L141" s="20">
        <v>0</v>
      </c>
      <c r="M141" s="9">
        <v>0</v>
      </c>
      <c r="N141" s="20">
        <v>18</v>
      </c>
      <c r="O141" s="9">
        <v>6.8702290076335881E-2</v>
      </c>
      <c r="P141" s="20">
        <v>6</v>
      </c>
      <c r="Q141" s="9">
        <v>2.2900763358778626E-2</v>
      </c>
    </row>
    <row r="142" spans="4:17" x14ac:dyDescent="0.25">
      <c r="D142" s="7" t="s">
        <v>455</v>
      </c>
      <c r="E142" s="20">
        <v>13881</v>
      </c>
      <c r="F142" s="20">
        <v>13325</v>
      </c>
      <c r="G142" s="9">
        <v>0.959945248901376</v>
      </c>
      <c r="H142" s="20">
        <v>12931</v>
      </c>
      <c r="I142" s="9">
        <v>0.97043151969981234</v>
      </c>
      <c r="J142" s="20">
        <v>0</v>
      </c>
      <c r="K142" s="9">
        <v>0</v>
      </c>
      <c r="L142" s="20">
        <v>331</v>
      </c>
      <c r="M142" s="9">
        <v>2.4840525328330205E-2</v>
      </c>
      <c r="N142" s="20">
        <v>49</v>
      </c>
      <c r="O142" s="9">
        <v>3.6772983114446529E-3</v>
      </c>
      <c r="P142" s="20">
        <v>102</v>
      </c>
      <c r="Q142" s="9">
        <v>7.6547842401500938E-3</v>
      </c>
    </row>
    <row r="143" spans="4:17" x14ac:dyDescent="0.25">
      <c r="D143" s="8" t="s">
        <v>585</v>
      </c>
      <c r="E143" s="20">
        <v>592</v>
      </c>
      <c r="F143" s="20">
        <v>575</v>
      </c>
      <c r="G143" s="9">
        <v>0.97128378378378377</v>
      </c>
      <c r="H143" s="20">
        <v>557</v>
      </c>
      <c r="I143" s="9">
        <v>0.96869565217391307</v>
      </c>
      <c r="J143" s="20">
        <v>0</v>
      </c>
      <c r="K143" s="9">
        <v>0</v>
      </c>
      <c r="L143" s="20">
        <v>13</v>
      </c>
      <c r="M143" s="9">
        <v>2.2608695652173914E-2</v>
      </c>
      <c r="N143" s="20">
        <v>0</v>
      </c>
      <c r="O143" s="9">
        <v>0</v>
      </c>
      <c r="P143" s="20">
        <v>0</v>
      </c>
      <c r="Q143" s="9">
        <v>0</v>
      </c>
    </row>
    <row r="144" spans="4:17" x14ac:dyDescent="0.25">
      <c r="D144" s="8" t="s">
        <v>586</v>
      </c>
      <c r="E144" s="20">
        <v>576</v>
      </c>
      <c r="F144" s="20">
        <v>553</v>
      </c>
      <c r="G144" s="9">
        <v>0.96006944444444442</v>
      </c>
      <c r="H144" s="20">
        <v>532</v>
      </c>
      <c r="I144" s="9">
        <v>0.96202531645569622</v>
      </c>
      <c r="J144" s="20">
        <v>0</v>
      </c>
      <c r="K144" s="9">
        <v>0</v>
      </c>
      <c r="L144" s="20">
        <v>12</v>
      </c>
      <c r="M144" s="9">
        <v>2.1699819168173599E-2</v>
      </c>
      <c r="N144" s="20">
        <v>4</v>
      </c>
      <c r="O144" s="9">
        <v>7.2332730560578659E-3</v>
      </c>
      <c r="P144" s="20">
        <v>1</v>
      </c>
      <c r="Q144" s="9">
        <v>1.8083182640144665E-3</v>
      </c>
    </row>
    <row r="145" spans="4:17" x14ac:dyDescent="0.25">
      <c r="D145" s="8" t="s">
        <v>593</v>
      </c>
      <c r="E145" s="20">
        <v>2182</v>
      </c>
      <c r="F145" s="20">
        <v>2133</v>
      </c>
      <c r="G145" s="9">
        <v>0.97754353803849681</v>
      </c>
      <c r="H145" s="20">
        <v>2098</v>
      </c>
      <c r="I145" s="9">
        <v>0.9835911861228317</v>
      </c>
      <c r="J145" s="20">
        <v>0</v>
      </c>
      <c r="K145" s="9">
        <v>0</v>
      </c>
      <c r="L145" s="20">
        <v>20</v>
      </c>
      <c r="M145" s="9">
        <v>9.3764650726676051E-3</v>
      </c>
      <c r="N145" s="20">
        <v>5</v>
      </c>
      <c r="O145" s="9">
        <v>2.3441162681669013E-3</v>
      </c>
      <c r="P145" s="20">
        <v>20</v>
      </c>
      <c r="Q145" s="9">
        <v>9.3764650726676051E-3</v>
      </c>
    </row>
    <row r="146" spans="4:17" x14ac:dyDescent="0.25">
      <c r="D146" s="8" t="s">
        <v>595</v>
      </c>
      <c r="E146" s="20">
        <v>1036</v>
      </c>
      <c r="F146" s="20">
        <v>994</v>
      </c>
      <c r="G146" s="9">
        <v>0.95945945945945943</v>
      </c>
      <c r="H146" s="20">
        <v>978</v>
      </c>
      <c r="I146" s="9">
        <v>0.98390342052313884</v>
      </c>
      <c r="J146" s="20">
        <v>0</v>
      </c>
      <c r="K146" s="9">
        <v>0</v>
      </c>
      <c r="L146" s="20">
        <v>14</v>
      </c>
      <c r="M146" s="9">
        <v>1.4084507042253521E-2</v>
      </c>
      <c r="N146" s="20">
        <v>8</v>
      </c>
      <c r="O146" s="9">
        <v>8.0482897384305842E-3</v>
      </c>
      <c r="P146" s="20">
        <v>17</v>
      </c>
      <c r="Q146" s="9">
        <v>1.7102615694164991E-2</v>
      </c>
    </row>
    <row r="147" spans="4:17" x14ac:dyDescent="0.25">
      <c r="D147" s="8" t="s">
        <v>596</v>
      </c>
      <c r="E147" s="20">
        <v>372</v>
      </c>
      <c r="F147" s="20">
        <v>363</v>
      </c>
      <c r="G147" s="9">
        <v>0.97580645161290325</v>
      </c>
      <c r="H147" s="20">
        <v>352</v>
      </c>
      <c r="I147" s="9">
        <v>0.96969696969696972</v>
      </c>
      <c r="J147" s="20">
        <v>0</v>
      </c>
      <c r="K147" s="9">
        <v>0</v>
      </c>
      <c r="L147" s="20">
        <v>7</v>
      </c>
      <c r="M147" s="9">
        <v>1.928374655647383E-2</v>
      </c>
      <c r="N147" s="20">
        <v>0</v>
      </c>
      <c r="O147" s="9">
        <v>0</v>
      </c>
      <c r="P147" s="20">
        <v>0</v>
      </c>
      <c r="Q147" s="9">
        <v>0</v>
      </c>
    </row>
    <row r="148" spans="4:17" x14ac:dyDescent="0.25">
      <c r="D148" s="8" t="s">
        <v>456</v>
      </c>
      <c r="E148" s="20">
        <v>825</v>
      </c>
      <c r="F148" s="20">
        <v>787</v>
      </c>
      <c r="G148" s="9">
        <v>0.95393939393939398</v>
      </c>
      <c r="H148" s="20">
        <v>765</v>
      </c>
      <c r="I148" s="9">
        <v>0.97204574332909788</v>
      </c>
      <c r="J148" s="20">
        <v>0</v>
      </c>
      <c r="K148" s="9">
        <v>0</v>
      </c>
      <c r="L148" s="20">
        <v>20</v>
      </c>
      <c r="M148" s="9">
        <v>2.5412960609911054E-2</v>
      </c>
      <c r="N148" s="20">
        <v>3</v>
      </c>
      <c r="O148" s="9">
        <v>3.8119440914866584E-3</v>
      </c>
      <c r="P148" s="20">
        <v>2</v>
      </c>
      <c r="Q148" s="9">
        <v>2.5412960609911056E-3</v>
      </c>
    </row>
    <row r="149" spans="4:17" x14ac:dyDescent="0.25">
      <c r="D149" s="8" t="s">
        <v>601</v>
      </c>
      <c r="E149" s="20">
        <v>2030</v>
      </c>
      <c r="F149" s="20">
        <v>1952</v>
      </c>
      <c r="G149" s="9">
        <v>0.96157635467980296</v>
      </c>
      <c r="H149" s="20">
        <v>1884</v>
      </c>
      <c r="I149" s="9">
        <v>0.9651639344262295</v>
      </c>
      <c r="J149" s="20">
        <v>0</v>
      </c>
      <c r="K149" s="9">
        <v>0</v>
      </c>
      <c r="L149" s="20">
        <v>58</v>
      </c>
      <c r="M149" s="9">
        <v>2.9713114754098359E-2</v>
      </c>
      <c r="N149" s="20">
        <v>7</v>
      </c>
      <c r="O149" s="9">
        <v>3.5860655737704919E-3</v>
      </c>
      <c r="P149" s="20">
        <v>1</v>
      </c>
      <c r="Q149" s="9">
        <v>5.1229508196721314E-4</v>
      </c>
    </row>
    <row r="150" spans="4:17" x14ac:dyDescent="0.25">
      <c r="D150" s="8" t="s">
        <v>606</v>
      </c>
      <c r="E150" s="20">
        <v>393</v>
      </c>
      <c r="F150" s="20">
        <v>360</v>
      </c>
      <c r="G150" s="9">
        <v>0.91603053435114501</v>
      </c>
      <c r="H150" s="20">
        <v>340</v>
      </c>
      <c r="I150" s="9">
        <v>0.94444444444444442</v>
      </c>
      <c r="J150" s="20">
        <v>0</v>
      </c>
      <c r="K150" s="9">
        <v>0</v>
      </c>
      <c r="L150" s="20">
        <v>25</v>
      </c>
      <c r="M150" s="9">
        <v>6.9444444444444448E-2</v>
      </c>
      <c r="N150" s="20">
        <v>0</v>
      </c>
      <c r="O150" s="9">
        <v>0</v>
      </c>
      <c r="P150" s="20">
        <v>5</v>
      </c>
      <c r="Q150" s="9">
        <v>1.3888888888888888E-2</v>
      </c>
    </row>
    <row r="151" spans="4:17" x14ac:dyDescent="0.25">
      <c r="D151" s="8" t="s">
        <v>609</v>
      </c>
      <c r="E151" s="20">
        <v>638</v>
      </c>
      <c r="F151" s="20">
        <v>612</v>
      </c>
      <c r="G151" s="9">
        <v>0.95924764890282133</v>
      </c>
      <c r="H151" s="20">
        <v>587</v>
      </c>
      <c r="I151" s="9">
        <v>0.95915032679738566</v>
      </c>
      <c r="J151" s="20">
        <v>0</v>
      </c>
      <c r="K151" s="9">
        <v>0</v>
      </c>
      <c r="L151" s="20">
        <v>18</v>
      </c>
      <c r="M151" s="9">
        <v>2.9411764705882353E-2</v>
      </c>
      <c r="N151" s="20">
        <v>1</v>
      </c>
      <c r="O151" s="9">
        <v>1.6339869281045752E-3</v>
      </c>
      <c r="P151" s="20">
        <v>4</v>
      </c>
      <c r="Q151" s="9">
        <v>6.5359477124183009E-3</v>
      </c>
    </row>
    <row r="152" spans="4:17" x14ac:dyDescent="0.25">
      <c r="D152" s="8" t="s">
        <v>611</v>
      </c>
      <c r="E152" s="20">
        <v>825</v>
      </c>
      <c r="F152" s="20">
        <v>799</v>
      </c>
      <c r="G152" s="9">
        <v>0.9684848484848485</v>
      </c>
      <c r="H152" s="20">
        <v>780</v>
      </c>
      <c r="I152" s="9">
        <v>0.97622027534418021</v>
      </c>
      <c r="J152" s="20">
        <v>0</v>
      </c>
      <c r="K152" s="9">
        <v>0</v>
      </c>
      <c r="L152" s="20">
        <v>24</v>
      </c>
      <c r="M152" s="9">
        <v>3.0037546933667083E-2</v>
      </c>
      <c r="N152" s="20">
        <v>0</v>
      </c>
      <c r="O152" s="9">
        <v>0</v>
      </c>
      <c r="P152" s="20">
        <v>1</v>
      </c>
      <c r="Q152" s="9">
        <v>1.2515644555694619E-3</v>
      </c>
    </row>
    <row r="153" spans="4:17" x14ac:dyDescent="0.25">
      <c r="D153" s="8" t="s">
        <v>616</v>
      </c>
      <c r="E153" s="20">
        <v>1765</v>
      </c>
      <c r="F153" s="20">
        <v>1661</v>
      </c>
      <c r="G153" s="9">
        <v>0.94107648725212467</v>
      </c>
      <c r="H153" s="20">
        <v>1591</v>
      </c>
      <c r="I153" s="9">
        <v>0.95785671282360019</v>
      </c>
      <c r="J153" s="20">
        <v>0</v>
      </c>
      <c r="K153" s="9">
        <v>0</v>
      </c>
      <c r="L153" s="20">
        <v>51</v>
      </c>
      <c r="M153" s="9">
        <v>3.0704394942805538E-2</v>
      </c>
      <c r="N153" s="20">
        <v>9</v>
      </c>
      <c r="O153" s="9">
        <v>5.4184226369656833E-3</v>
      </c>
      <c r="P153" s="20">
        <v>35</v>
      </c>
      <c r="Q153" s="9">
        <v>2.1071643588199879E-2</v>
      </c>
    </row>
    <row r="154" spans="4:17" x14ac:dyDescent="0.25">
      <c r="D154" s="8" t="s">
        <v>617</v>
      </c>
      <c r="E154" s="20">
        <v>547</v>
      </c>
      <c r="F154" s="20">
        <v>529</v>
      </c>
      <c r="G154" s="9">
        <v>0.96709323583180984</v>
      </c>
      <c r="H154" s="20">
        <v>514</v>
      </c>
      <c r="I154" s="9">
        <v>0.97164461247637046</v>
      </c>
      <c r="J154" s="20">
        <v>0</v>
      </c>
      <c r="K154" s="9">
        <v>0</v>
      </c>
      <c r="L154" s="20">
        <v>12</v>
      </c>
      <c r="M154" s="9">
        <v>2.2684310018903593E-2</v>
      </c>
      <c r="N154" s="20">
        <v>0</v>
      </c>
      <c r="O154" s="9">
        <v>0</v>
      </c>
      <c r="P154" s="20">
        <v>4</v>
      </c>
      <c r="Q154" s="9">
        <v>7.5614366729678641E-3</v>
      </c>
    </row>
    <row r="155" spans="4:17" x14ac:dyDescent="0.25">
      <c r="D155" s="8" t="s">
        <v>618</v>
      </c>
      <c r="E155" s="20">
        <v>628</v>
      </c>
      <c r="F155" s="20">
        <v>616</v>
      </c>
      <c r="G155" s="9">
        <v>0.98089171974522293</v>
      </c>
      <c r="H155" s="20">
        <v>606</v>
      </c>
      <c r="I155" s="9">
        <v>0.98376623376623373</v>
      </c>
      <c r="J155" s="20">
        <v>0</v>
      </c>
      <c r="K155" s="9">
        <v>0</v>
      </c>
      <c r="L155" s="20">
        <v>7</v>
      </c>
      <c r="M155" s="9">
        <v>1.1363636363636364E-2</v>
      </c>
      <c r="N155" s="20">
        <v>2</v>
      </c>
      <c r="O155" s="9">
        <v>3.246753246753247E-3</v>
      </c>
      <c r="P155" s="20">
        <v>1</v>
      </c>
      <c r="Q155" s="9">
        <v>1.6233766233766235E-3</v>
      </c>
    </row>
    <row r="156" spans="4:17" x14ac:dyDescent="0.25">
      <c r="D156" s="8" t="s">
        <v>619</v>
      </c>
      <c r="E156" s="20">
        <v>405</v>
      </c>
      <c r="F156" s="20">
        <v>381</v>
      </c>
      <c r="G156" s="9">
        <v>0.94074074074074077</v>
      </c>
      <c r="H156" s="20">
        <v>360</v>
      </c>
      <c r="I156" s="9">
        <v>0.94488188976377951</v>
      </c>
      <c r="J156" s="20">
        <v>0</v>
      </c>
      <c r="K156" s="9">
        <v>0</v>
      </c>
      <c r="L156" s="20">
        <v>11</v>
      </c>
      <c r="M156" s="9">
        <v>2.8871391076115485E-2</v>
      </c>
      <c r="N156" s="20">
        <v>6</v>
      </c>
      <c r="O156" s="9">
        <v>1.5748031496062992E-2</v>
      </c>
      <c r="P156" s="20">
        <v>5</v>
      </c>
      <c r="Q156" s="9">
        <v>1.3123359580052493E-2</v>
      </c>
    </row>
    <row r="157" spans="4:17" x14ac:dyDescent="0.25">
      <c r="D157" s="8" t="s">
        <v>621</v>
      </c>
      <c r="E157" s="20">
        <v>1067</v>
      </c>
      <c r="F157" s="20">
        <v>1010</v>
      </c>
      <c r="G157" s="9">
        <v>0.9465791940018744</v>
      </c>
      <c r="H157" s="20">
        <v>987</v>
      </c>
      <c r="I157" s="9">
        <v>0.97722772277227721</v>
      </c>
      <c r="J157" s="20">
        <v>0</v>
      </c>
      <c r="K157" s="9">
        <v>0</v>
      </c>
      <c r="L157" s="20">
        <v>39</v>
      </c>
      <c r="M157" s="9">
        <v>3.8613861386138613E-2</v>
      </c>
      <c r="N157" s="20">
        <v>4</v>
      </c>
      <c r="O157" s="9">
        <v>3.9603960396039604E-3</v>
      </c>
      <c r="P157" s="20">
        <v>6</v>
      </c>
      <c r="Q157" s="9">
        <v>5.9405940594059407E-3</v>
      </c>
    </row>
    <row r="158" spans="4:17" x14ac:dyDescent="0.25">
      <c r="D158" s="6" t="s">
        <v>405</v>
      </c>
      <c r="E158" s="20">
        <v>15168</v>
      </c>
      <c r="F158" s="20">
        <v>12904</v>
      </c>
      <c r="G158" s="9">
        <v>0.85073839662447259</v>
      </c>
      <c r="H158" s="20">
        <v>11100</v>
      </c>
      <c r="I158" s="9">
        <v>0.86019838809671423</v>
      </c>
      <c r="J158" s="20">
        <v>2</v>
      </c>
      <c r="K158" s="9">
        <v>1.5499070055796651E-4</v>
      </c>
      <c r="L158" s="20">
        <v>1043</v>
      </c>
      <c r="M158" s="9">
        <v>8.0827650340979537E-2</v>
      </c>
      <c r="N158" s="20">
        <v>660</v>
      </c>
      <c r="O158" s="9">
        <v>5.1146931184128955E-2</v>
      </c>
      <c r="P158" s="20">
        <v>244</v>
      </c>
      <c r="Q158" s="9">
        <v>1.8908865468071915E-2</v>
      </c>
    </row>
    <row r="159" spans="4:17" x14ac:dyDescent="0.25">
      <c r="D159" s="7" t="s">
        <v>406</v>
      </c>
      <c r="E159" s="20">
        <v>2469</v>
      </c>
      <c r="F159" s="20">
        <v>2161</v>
      </c>
      <c r="G159" s="9">
        <v>0.87525313892264078</v>
      </c>
      <c r="H159" s="20">
        <v>1827</v>
      </c>
      <c r="I159" s="9">
        <v>0.84544192503470617</v>
      </c>
      <c r="J159" s="20">
        <v>0</v>
      </c>
      <c r="K159" s="9">
        <v>0</v>
      </c>
      <c r="L159" s="20">
        <v>108</v>
      </c>
      <c r="M159" s="9">
        <v>4.9976862563627947E-2</v>
      </c>
      <c r="N159" s="20">
        <v>119</v>
      </c>
      <c r="O159" s="9">
        <v>5.5067098565478943E-2</v>
      </c>
      <c r="P159" s="20">
        <v>32</v>
      </c>
      <c r="Q159" s="9">
        <v>1.4807959278111986E-2</v>
      </c>
    </row>
    <row r="160" spans="4:17" x14ac:dyDescent="0.25">
      <c r="D160" s="8" t="s">
        <v>407</v>
      </c>
      <c r="E160" s="20">
        <v>348</v>
      </c>
      <c r="F160" s="20">
        <v>299</v>
      </c>
      <c r="G160" s="9">
        <v>0.85919540229885061</v>
      </c>
      <c r="H160" s="20">
        <v>232</v>
      </c>
      <c r="I160" s="9">
        <v>0.77591973244147161</v>
      </c>
      <c r="J160" s="20">
        <v>0</v>
      </c>
      <c r="K160" s="9">
        <v>0</v>
      </c>
      <c r="L160" s="20">
        <v>13</v>
      </c>
      <c r="M160" s="9">
        <v>4.3478260869565216E-2</v>
      </c>
      <c r="N160" s="20">
        <v>17</v>
      </c>
      <c r="O160" s="9">
        <v>5.6856187290969896E-2</v>
      </c>
      <c r="P160" s="20">
        <v>7</v>
      </c>
      <c r="Q160" s="9">
        <v>2.3411371237458192E-2</v>
      </c>
    </row>
    <row r="161" spans="4:17" x14ac:dyDescent="0.25">
      <c r="D161" s="8" t="s">
        <v>408</v>
      </c>
      <c r="E161" s="20">
        <v>325</v>
      </c>
      <c r="F161" s="20">
        <v>276</v>
      </c>
      <c r="G161" s="9">
        <v>0.84923076923076923</v>
      </c>
      <c r="H161" s="20">
        <v>229</v>
      </c>
      <c r="I161" s="9">
        <v>0.82971014492753625</v>
      </c>
      <c r="J161" s="20">
        <v>0</v>
      </c>
      <c r="K161" s="9">
        <v>0</v>
      </c>
      <c r="L161" s="20">
        <v>8</v>
      </c>
      <c r="M161" s="9">
        <v>2.8985507246376812E-2</v>
      </c>
      <c r="N161" s="20">
        <v>31</v>
      </c>
      <c r="O161" s="9">
        <v>0.11231884057971014</v>
      </c>
      <c r="P161" s="20">
        <v>7</v>
      </c>
      <c r="Q161" s="9">
        <v>2.5362318840579712E-2</v>
      </c>
    </row>
    <row r="162" spans="4:17" x14ac:dyDescent="0.25">
      <c r="D162" s="8" t="s">
        <v>409</v>
      </c>
      <c r="E162" s="20">
        <v>566</v>
      </c>
      <c r="F162" s="20">
        <v>490</v>
      </c>
      <c r="G162" s="9">
        <v>0.86572438162544174</v>
      </c>
      <c r="H162" s="20">
        <v>433</v>
      </c>
      <c r="I162" s="9">
        <v>0.88367346938775515</v>
      </c>
      <c r="J162" s="20">
        <v>0</v>
      </c>
      <c r="K162" s="9">
        <v>0</v>
      </c>
      <c r="L162" s="20">
        <v>35</v>
      </c>
      <c r="M162" s="9">
        <v>7.1428571428571425E-2</v>
      </c>
      <c r="N162" s="20">
        <v>17</v>
      </c>
      <c r="O162" s="9">
        <v>3.4693877551020408E-2</v>
      </c>
      <c r="P162" s="20">
        <v>9</v>
      </c>
      <c r="Q162" s="9">
        <v>1.8367346938775512E-2</v>
      </c>
    </row>
    <row r="163" spans="4:17" x14ac:dyDescent="0.25">
      <c r="D163" s="8" t="s">
        <v>410</v>
      </c>
      <c r="E163" s="20">
        <v>264</v>
      </c>
      <c r="F163" s="20">
        <v>235</v>
      </c>
      <c r="G163" s="9">
        <v>0.89015151515151514</v>
      </c>
      <c r="H163" s="20">
        <v>182</v>
      </c>
      <c r="I163" s="9">
        <v>0.77446808510638299</v>
      </c>
      <c r="J163" s="20">
        <v>0</v>
      </c>
      <c r="K163" s="9">
        <v>0</v>
      </c>
      <c r="L163" s="20">
        <v>19</v>
      </c>
      <c r="M163" s="9">
        <v>8.085106382978724E-2</v>
      </c>
      <c r="N163" s="20">
        <v>2</v>
      </c>
      <c r="O163" s="9">
        <v>8.5106382978723406E-3</v>
      </c>
      <c r="P163" s="20">
        <v>1</v>
      </c>
      <c r="Q163" s="9">
        <v>4.2553191489361703E-3</v>
      </c>
    </row>
    <row r="164" spans="4:17" x14ac:dyDescent="0.25">
      <c r="D164" s="8" t="s">
        <v>411</v>
      </c>
      <c r="E164" s="20">
        <v>518</v>
      </c>
      <c r="F164" s="20">
        <v>457</v>
      </c>
      <c r="G164" s="9">
        <v>0.88223938223938225</v>
      </c>
      <c r="H164" s="20">
        <v>411</v>
      </c>
      <c r="I164" s="9">
        <v>0.89934354485776802</v>
      </c>
      <c r="J164" s="20">
        <v>0</v>
      </c>
      <c r="K164" s="9">
        <v>0</v>
      </c>
      <c r="L164" s="20">
        <v>19</v>
      </c>
      <c r="M164" s="9">
        <v>4.1575492341356671E-2</v>
      </c>
      <c r="N164" s="20">
        <v>30</v>
      </c>
      <c r="O164" s="9">
        <v>6.5645514223194742E-2</v>
      </c>
      <c r="P164" s="20">
        <v>6</v>
      </c>
      <c r="Q164" s="9">
        <v>1.3129102844638949E-2</v>
      </c>
    </row>
    <row r="165" spans="4:17" x14ac:dyDescent="0.25">
      <c r="D165" s="8" t="s">
        <v>412</v>
      </c>
      <c r="E165" s="20">
        <v>345</v>
      </c>
      <c r="F165" s="20">
        <v>321</v>
      </c>
      <c r="G165" s="9">
        <v>0.93043478260869561</v>
      </c>
      <c r="H165" s="20">
        <v>270</v>
      </c>
      <c r="I165" s="9">
        <v>0.84112149532710279</v>
      </c>
      <c r="J165" s="20">
        <v>0</v>
      </c>
      <c r="K165" s="9">
        <v>0</v>
      </c>
      <c r="L165" s="20">
        <v>7</v>
      </c>
      <c r="M165" s="9">
        <v>2.1806853582554516E-2</v>
      </c>
      <c r="N165" s="20">
        <v>13</v>
      </c>
      <c r="O165" s="9">
        <v>4.0498442367601244E-2</v>
      </c>
      <c r="P165" s="20">
        <v>2</v>
      </c>
      <c r="Q165" s="9">
        <v>6.2305295950155761E-3</v>
      </c>
    </row>
    <row r="166" spans="4:17" x14ac:dyDescent="0.25">
      <c r="D166" s="8" t="s">
        <v>648</v>
      </c>
      <c r="E166" s="20">
        <v>103</v>
      </c>
      <c r="F166" s="20">
        <v>83</v>
      </c>
      <c r="G166" s="9">
        <v>0.80582524271844658</v>
      </c>
      <c r="H166" s="20">
        <v>70</v>
      </c>
      <c r="I166" s="9">
        <v>0.84337349397590367</v>
      </c>
      <c r="J166" s="20">
        <v>0</v>
      </c>
      <c r="K166" s="9">
        <v>0</v>
      </c>
      <c r="L166" s="20">
        <v>7</v>
      </c>
      <c r="M166" s="9">
        <v>8.4337349397590355E-2</v>
      </c>
      <c r="N166" s="20">
        <v>9</v>
      </c>
      <c r="O166" s="9">
        <v>0.10843373493975904</v>
      </c>
      <c r="P166" s="20">
        <v>0</v>
      </c>
      <c r="Q166" s="9">
        <v>0</v>
      </c>
    </row>
    <row r="167" spans="4:17" x14ac:dyDescent="0.25">
      <c r="D167" s="7" t="s">
        <v>463</v>
      </c>
      <c r="E167" s="20">
        <v>1237</v>
      </c>
      <c r="F167" s="20">
        <v>1026</v>
      </c>
      <c r="G167" s="9">
        <v>0.82942603071948262</v>
      </c>
      <c r="H167" s="20">
        <v>877</v>
      </c>
      <c r="I167" s="9">
        <v>0.85477582846003897</v>
      </c>
      <c r="J167" s="20">
        <v>0</v>
      </c>
      <c r="K167" s="9">
        <v>0</v>
      </c>
      <c r="L167" s="20">
        <v>130</v>
      </c>
      <c r="M167" s="9">
        <v>0.12670565302144249</v>
      </c>
      <c r="N167" s="20">
        <v>31</v>
      </c>
      <c r="O167" s="9">
        <v>3.0214424951267055E-2</v>
      </c>
      <c r="P167" s="20">
        <v>28</v>
      </c>
      <c r="Q167" s="9">
        <v>2.7290448343079921E-2</v>
      </c>
    </row>
    <row r="168" spans="4:17" x14ac:dyDescent="0.25">
      <c r="D168" s="8" t="s">
        <v>642</v>
      </c>
      <c r="E168" s="20">
        <v>314</v>
      </c>
      <c r="F168" s="20">
        <v>249</v>
      </c>
      <c r="G168" s="9">
        <v>0.79299363057324845</v>
      </c>
      <c r="H168" s="20">
        <v>197</v>
      </c>
      <c r="I168" s="9">
        <v>0.79116465863453811</v>
      </c>
      <c r="J168" s="20">
        <v>0</v>
      </c>
      <c r="K168" s="9">
        <v>0</v>
      </c>
      <c r="L168" s="20">
        <v>42</v>
      </c>
      <c r="M168" s="9">
        <v>0.16867469879518071</v>
      </c>
      <c r="N168" s="20">
        <v>18</v>
      </c>
      <c r="O168" s="9">
        <v>7.2289156626506021E-2</v>
      </c>
      <c r="P168" s="20">
        <v>2</v>
      </c>
      <c r="Q168" s="9">
        <v>8.0321285140562242E-3</v>
      </c>
    </row>
    <row r="169" spans="4:17" x14ac:dyDescent="0.25">
      <c r="D169" s="8" t="s">
        <v>473</v>
      </c>
      <c r="E169" s="20">
        <v>669</v>
      </c>
      <c r="F169" s="20">
        <v>566</v>
      </c>
      <c r="G169" s="9">
        <v>0.84603886397608374</v>
      </c>
      <c r="H169" s="20">
        <v>505</v>
      </c>
      <c r="I169" s="9">
        <v>0.892226148409894</v>
      </c>
      <c r="J169" s="20">
        <v>0</v>
      </c>
      <c r="K169" s="9">
        <v>0</v>
      </c>
      <c r="L169" s="20">
        <v>79</v>
      </c>
      <c r="M169" s="9">
        <v>0.13957597173144876</v>
      </c>
      <c r="N169" s="20">
        <v>9</v>
      </c>
      <c r="O169" s="9">
        <v>1.5901060070671377E-2</v>
      </c>
      <c r="P169" s="20">
        <v>4</v>
      </c>
      <c r="Q169" s="9">
        <v>7.0671378091872791E-3</v>
      </c>
    </row>
    <row r="170" spans="4:17" x14ac:dyDescent="0.25">
      <c r="D170" s="8" t="s">
        <v>464</v>
      </c>
      <c r="E170" s="20">
        <v>254</v>
      </c>
      <c r="F170" s="20">
        <v>211</v>
      </c>
      <c r="G170" s="9">
        <v>0.8307086614173228</v>
      </c>
      <c r="H170" s="20">
        <v>175</v>
      </c>
      <c r="I170" s="9">
        <v>0.82938388625592419</v>
      </c>
      <c r="J170" s="20">
        <v>0</v>
      </c>
      <c r="K170" s="9">
        <v>0</v>
      </c>
      <c r="L170" s="20">
        <v>9</v>
      </c>
      <c r="M170" s="9">
        <v>4.2654028436018961E-2</v>
      </c>
      <c r="N170" s="20">
        <v>4</v>
      </c>
      <c r="O170" s="9">
        <v>1.8957345971563982E-2</v>
      </c>
      <c r="P170" s="20">
        <v>22</v>
      </c>
      <c r="Q170" s="9">
        <v>0.10426540284360189</v>
      </c>
    </row>
    <row r="171" spans="4:17" x14ac:dyDescent="0.25">
      <c r="D171" s="7" t="s">
        <v>467</v>
      </c>
      <c r="E171" s="20">
        <v>1367</v>
      </c>
      <c r="F171" s="20">
        <v>1146</v>
      </c>
      <c r="G171" s="9">
        <v>0.83833211411850772</v>
      </c>
      <c r="H171" s="20">
        <v>984</v>
      </c>
      <c r="I171" s="9">
        <v>0.8586387434554974</v>
      </c>
      <c r="J171" s="20">
        <v>0</v>
      </c>
      <c r="K171" s="9">
        <v>0</v>
      </c>
      <c r="L171" s="20">
        <v>82</v>
      </c>
      <c r="M171" s="9">
        <v>7.1553228621291445E-2</v>
      </c>
      <c r="N171" s="20">
        <v>73</v>
      </c>
      <c r="O171" s="9">
        <v>6.3699825479930194E-2</v>
      </c>
      <c r="P171" s="20">
        <v>27</v>
      </c>
      <c r="Q171" s="9">
        <v>2.356020942408377E-2</v>
      </c>
    </row>
    <row r="172" spans="4:17" x14ac:dyDescent="0.25">
      <c r="D172" s="8" t="s">
        <v>623</v>
      </c>
      <c r="E172" s="20">
        <v>239</v>
      </c>
      <c r="F172" s="20">
        <v>190</v>
      </c>
      <c r="G172" s="9">
        <v>0.79497907949790791</v>
      </c>
      <c r="H172" s="20">
        <v>160</v>
      </c>
      <c r="I172" s="9">
        <v>0.84210526315789469</v>
      </c>
      <c r="J172" s="20">
        <v>0</v>
      </c>
      <c r="K172" s="9">
        <v>0</v>
      </c>
      <c r="L172" s="20">
        <v>2</v>
      </c>
      <c r="M172" s="9">
        <v>1.0526315789473684E-2</v>
      </c>
      <c r="N172" s="20">
        <v>35</v>
      </c>
      <c r="O172" s="9">
        <v>0.18421052631578946</v>
      </c>
      <c r="P172" s="20">
        <v>3</v>
      </c>
      <c r="Q172" s="9">
        <v>1.5789473684210527E-2</v>
      </c>
    </row>
    <row r="173" spans="4:17" x14ac:dyDescent="0.25">
      <c r="D173" s="8" t="s">
        <v>625</v>
      </c>
      <c r="E173" s="20">
        <v>298</v>
      </c>
      <c r="F173" s="20">
        <v>241</v>
      </c>
      <c r="G173" s="9">
        <v>0.8087248322147651</v>
      </c>
      <c r="H173" s="20">
        <v>193</v>
      </c>
      <c r="I173" s="9">
        <v>0.80082987551867224</v>
      </c>
      <c r="J173" s="20">
        <v>0</v>
      </c>
      <c r="K173" s="9">
        <v>0</v>
      </c>
      <c r="L173" s="20">
        <v>21</v>
      </c>
      <c r="M173" s="9">
        <v>8.7136929460580909E-2</v>
      </c>
      <c r="N173" s="20">
        <v>13</v>
      </c>
      <c r="O173" s="9">
        <v>5.3941908713692949E-2</v>
      </c>
      <c r="P173" s="20">
        <v>11</v>
      </c>
      <c r="Q173" s="9">
        <v>4.5643153526970952E-2</v>
      </c>
    </row>
    <row r="174" spans="4:17" x14ac:dyDescent="0.25">
      <c r="D174" s="8" t="s">
        <v>636</v>
      </c>
      <c r="E174" s="20">
        <v>608</v>
      </c>
      <c r="F174" s="20">
        <v>537</v>
      </c>
      <c r="G174" s="9">
        <v>0.88322368421052633</v>
      </c>
      <c r="H174" s="20">
        <v>492</v>
      </c>
      <c r="I174" s="9">
        <v>0.91620111731843579</v>
      </c>
      <c r="J174" s="20">
        <v>0</v>
      </c>
      <c r="K174" s="9">
        <v>0</v>
      </c>
      <c r="L174" s="20">
        <v>55</v>
      </c>
      <c r="M174" s="9">
        <v>0.10242085661080075</v>
      </c>
      <c r="N174" s="20">
        <v>4</v>
      </c>
      <c r="O174" s="9">
        <v>7.4487895716945996E-3</v>
      </c>
      <c r="P174" s="20">
        <v>4</v>
      </c>
      <c r="Q174" s="9">
        <v>7.4487895716945996E-3</v>
      </c>
    </row>
    <row r="175" spans="4:17" x14ac:dyDescent="0.25">
      <c r="D175" s="8" t="s">
        <v>468</v>
      </c>
      <c r="E175" s="20">
        <v>222</v>
      </c>
      <c r="F175" s="20">
        <v>178</v>
      </c>
      <c r="G175" s="9">
        <v>0.80180180180180183</v>
      </c>
      <c r="H175" s="20">
        <v>139</v>
      </c>
      <c r="I175" s="9">
        <v>0.7808988764044944</v>
      </c>
      <c r="J175" s="20">
        <v>0</v>
      </c>
      <c r="K175" s="9">
        <v>0</v>
      </c>
      <c r="L175" s="20">
        <v>4</v>
      </c>
      <c r="M175" s="9">
        <v>2.247191011235955E-2</v>
      </c>
      <c r="N175" s="20">
        <v>21</v>
      </c>
      <c r="O175" s="9">
        <v>0.11797752808988764</v>
      </c>
      <c r="P175" s="20">
        <v>9</v>
      </c>
      <c r="Q175" s="9">
        <v>5.0561797752808987E-2</v>
      </c>
    </row>
    <row r="176" spans="4:17" x14ac:dyDescent="0.25">
      <c r="D176" s="7" t="s">
        <v>470</v>
      </c>
      <c r="E176" s="20">
        <v>1141</v>
      </c>
      <c r="F176" s="20">
        <v>1005</v>
      </c>
      <c r="G176" s="9">
        <v>0.88080631025416301</v>
      </c>
      <c r="H176" s="20">
        <v>858</v>
      </c>
      <c r="I176" s="9">
        <v>0.85373134328358213</v>
      </c>
      <c r="J176" s="20">
        <v>0</v>
      </c>
      <c r="K176" s="9">
        <v>0</v>
      </c>
      <c r="L176" s="20">
        <v>49</v>
      </c>
      <c r="M176" s="9">
        <v>4.8756218905472638E-2</v>
      </c>
      <c r="N176" s="20">
        <v>42</v>
      </c>
      <c r="O176" s="9">
        <v>4.1791044776119404E-2</v>
      </c>
      <c r="P176" s="20">
        <v>23</v>
      </c>
      <c r="Q176" s="9">
        <v>2.2885572139303482E-2</v>
      </c>
    </row>
    <row r="177" spans="4:17" x14ac:dyDescent="0.25">
      <c r="D177" s="8" t="s">
        <v>624</v>
      </c>
      <c r="E177" s="20">
        <v>170</v>
      </c>
      <c r="F177" s="20">
        <v>155</v>
      </c>
      <c r="G177" s="9">
        <v>0.91176470588235292</v>
      </c>
      <c r="H177" s="20">
        <v>135</v>
      </c>
      <c r="I177" s="9">
        <v>0.87096774193548387</v>
      </c>
      <c r="J177" s="20">
        <v>0</v>
      </c>
      <c r="K177" s="9">
        <v>0</v>
      </c>
      <c r="L177" s="20">
        <v>11</v>
      </c>
      <c r="M177" s="9">
        <v>7.0967741935483872E-2</v>
      </c>
      <c r="N177" s="20">
        <v>0</v>
      </c>
      <c r="O177" s="9">
        <v>0</v>
      </c>
      <c r="P177" s="20">
        <v>0</v>
      </c>
      <c r="Q177" s="9">
        <v>0</v>
      </c>
    </row>
    <row r="178" spans="4:17" x14ac:dyDescent="0.25">
      <c r="D178" s="8" t="s">
        <v>629</v>
      </c>
      <c r="E178" s="20">
        <v>51</v>
      </c>
      <c r="F178" s="20">
        <v>50</v>
      </c>
      <c r="G178" s="9">
        <v>0.98039215686274506</v>
      </c>
      <c r="H178" s="20">
        <v>45</v>
      </c>
      <c r="I178" s="9">
        <v>0.9</v>
      </c>
      <c r="J178" s="20">
        <v>0</v>
      </c>
      <c r="K178" s="9">
        <v>0</v>
      </c>
      <c r="L178" s="20">
        <v>0</v>
      </c>
      <c r="M178" s="9">
        <v>0</v>
      </c>
      <c r="N178" s="20">
        <v>0</v>
      </c>
      <c r="O178" s="9">
        <v>0</v>
      </c>
      <c r="P178" s="20">
        <v>0</v>
      </c>
      <c r="Q178" s="9">
        <v>0</v>
      </c>
    </row>
    <row r="179" spans="4:17" x14ac:dyDescent="0.25">
      <c r="D179" s="8" t="s">
        <v>641</v>
      </c>
      <c r="E179" s="20">
        <v>175</v>
      </c>
      <c r="F179" s="20">
        <v>153</v>
      </c>
      <c r="G179" s="9">
        <v>0.87428571428571433</v>
      </c>
      <c r="H179" s="20">
        <v>136</v>
      </c>
      <c r="I179" s="9">
        <v>0.88888888888888884</v>
      </c>
      <c r="J179" s="20">
        <v>0</v>
      </c>
      <c r="K179" s="9">
        <v>0</v>
      </c>
      <c r="L179" s="20">
        <v>16</v>
      </c>
      <c r="M179" s="9">
        <v>0.10457516339869281</v>
      </c>
      <c r="N179" s="20">
        <v>1</v>
      </c>
      <c r="O179" s="9">
        <v>6.5359477124183009E-3</v>
      </c>
      <c r="P179" s="20">
        <v>2</v>
      </c>
      <c r="Q179" s="9">
        <v>1.3071895424836602E-2</v>
      </c>
    </row>
    <row r="180" spans="4:17" x14ac:dyDescent="0.25">
      <c r="D180" s="8" t="s">
        <v>643</v>
      </c>
      <c r="E180" s="20">
        <v>500</v>
      </c>
      <c r="F180" s="20">
        <v>430</v>
      </c>
      <c r="G180" s="9">
        <v>0.86</v>
      </c>
      <c r="H180" s="20">
        <v>369</v>
      </c>
      <c r="I180" s="9">
        <v>0.85813953488372097</v>
      </c>
      <c r="J180" s="20">
        <v>0</v>
      </c>
      <c r="K180" s="9">
        <v>0</v>
      </c>
      <c r="L180" s="20">
        <v>9</v>
      </c>
      <c r="M180" s="9">
        <v>2.0930232558139535E-2</v>
      </c>
      <c r="N180" s="20">
        <v>38</v>
      </c>
      <c r="O180" s="9">
        <v>8.8372093023255813E-2</v>
      </c>
      <c r="P180" s="20">
        <v>17</v>
      </c>
      <c r="Q180" s="9">
        <v>3.9534883720930232E-2</v>
      </c>
    </row>
    <row r="181" spans="4:17" x14ac:dyDescent="0.25">
      <c r="D181" s="8" t="s">
        <v>471</v>
      </c>
      <c r="E181" s="20">
        <v>125</v>
      </c>
      <c r="F181" s="20">
        <v>107</v>
      </c>
      <c r="G181" s="9">
        <v>0.85599999999999998</v>
      </c>
      <c r="H181" s="20">
        <v>83</v>
      </c>
      <c r="I181" s="9">
        <v>0.77570093457943923</v>
      </c>
      <c r="J181" s="20">
        <v>0</v>
      </c>
      <c r="K181" s="9">
        <v>0</v>
      </c>
      <c r="L181" s="20">
        <v>10</v>
      </c>
      <c r="M181" s="9">
        <v>9.3457943925233641E-2</v>
      </c>
      <c r="N181" s="20">
        <v>2</v>
      </c>
      <c r="O181" s="9">
        <v>1.8691588785046728E-2</v>
      </c>
      <c r="P181" s="20">
        <v>2</v>
      </c>
      <c r="Q181" s="9">
        <v>1.8691588785046728E-2</v>
      </c>
    </row>
    <row r="182" spans="4:17" x14ac:dyDescent="0.25">
      <c r="D182" s="8" t="s">
        <v>474</v>
      </c>
      <c r="E182" s="20">
        <v>120</v>
      </c>
      <c r="F182" s="20">
        <v>110</v>
      </c>
      <c r="G182" s="9">
        <v>0.91666666666666663</v>
      </c>
      <c r="H182" s="20">
        <v>90</v>
      </c>
      <c r="I182" s="9">
        <v>0.81818181818181823</v>
      </c>
      <c r="J182" s="20">
        <v>0</v>
      </c>
      <c r="K182" s="9">
        <v>0</v>
      </c>
      <c r="L182" s="20">
        <v>3</v>
      </c>
      <c r="M182" s="9">
        <v>2.7272727272727271E-2</v>
      </c>
      <c r="N182" s="20">
        <v>1</v>
      </c>
      <c r="O182" s="9">
        <v>9.0909090909090905E-3</v>
      </c>
      <c r="P182" s="20">
        <v>2</v>
      </c>
      <c r="Q182" s="9">
        <v>1.8181818181818181E-2</v>
      </c>
    </row>
    <row r="183" spans="4:17" x14ac:dyDescent="0.25">
      <c r="D183" s="7" t="s">
        <v>461</v>
      </c>
      <c r="E183" s="20">
        <v>1936</v>
      </c>
      <c r="F183" s="20">
        <v>1690</v>
      </c>
      <c r="G183" s="9">
        <v>0.87293388429752061</v>
      </c>
      <c r="H183" s="20">
        <v>1490</v>
      </c>
      <c r="I183" s="9">
        <v>0.88165680473372776</v>
      </c>
      <c r="J183" s="20">
        <v>0</v>
      </c>
      <c r="K183" s="9">
        <v>0</v>
      </c>
      <c r="L183" s="20">
        <v>75</v>
      </c>
      <c r="M183" s="9">
        <v>4.4378698224852069E-2</v>
      </c>
      <c r="N183" s="20">
        <v>106</v>
      </c>
      <c r="O183" s="9">
        <v>6.2721893491124267E-2</v>
      </c>
      <c r="P183" s="20">
        <v>28</v>
      </c>
      <c r="Q183" s="9">
        <v>1.6568047337278107E-2</v>
      </c>
    </row>
    <row r="184" spans="4:17" x14ac:dyDescent="0.25">
      <c r="D184" s="8" t="s">
        <v>462</v>
      </c>
      <c r="E184" s="20">
        <v>129</v>
      </c>
      <c r="F184" s="20">
        <v>111</v>
      </c>
      <c r="G184" s="9">
        <v>0.86046511627906974</v>
      </c>
      <c r="H184" s="20">
        <v>93</v>
      </c>
      <c r="I184" s="9">
        <v>0.83783783783783783</v>
      </c>
      <c r="J184" s="20">
        <v>0</v>
      </c>
      <c r="K184" s="9">
        <v>0</v>
      </c>
      <c r="L184" s="20">
        <v>10</v>
      </c>
      <c r="M184" s="9">
        <v>9.0090090090090086E-2</v>
      </c>
      <c r="N184" s="20">
        <v>4</v>
      </c>
      <c r="O184" s="9">
        <v>3.6036036036036036E-2</v>
      </c>
      <c r="P184" s="20">
        <v>0</v>
      </c>
      <c r="Q184" s="9">
        <v>0</v>
      </c>
    </row>
    <row r="185" spans="4:17" x14ac:dyDescent="0.25">
      <c r="D185" s="8" t="s">
        <v>633</v>
      </c>
      <c r="E185" s="20">
        <v>77</v>
      </c>
      <c r="F185" s="20">
        <v>74</v>
      </c>
      <c r="G185" s="9">
        <v>0.96103896103896103</v>
      </c>
      <c r="H185" s="20">
        <v>63</v>
      </c>
      <c r="I185" s="9">
        <v>0.85135135135135132</v>
      </c>
      <c r="J185" s="20">
        <v>0</v>
      </c>
      <c r="K185" s="9">
        <v>0</v>
      </c>
      <c r="L185" s="20">
        <v>0</v>
      </c>
      <c r="M185" s="9">
        <v>0</v>
      </c>
      <c r="N185" s="20">
        <v>0</v>
      </c>
      <c r="O185" s="9">
        <v>0</v>
      </c>
      <c r="P185" s="20">
        <v>1</v>
      </c>
      <c r="Q185" s="9">
        <v>1.3513513513513514E-2</v>
      </c>
    </row>
    <row r="186" spans="4:17" x14ac:dyDescent="0.25">
      <c r="D186" s="8" t="s">
        <v>638</v>
      </c>
      <c r="E186" s="20">
        <v>335</v>
      </c>
      <c r="F186" s="20">
        <v>304</v>
      </c>
      <c r="G186" s="9">
        <v>0.90746268656716422</v>
      </c>
      <c r="H186" s="20">
        <v>278</v>
      </c>
      <c r="I186" s="9">
        <v>0.91447368421052633</v>
      </c>
      <c r="J186" s="20">
        <v>0</v>
      </c>
      <c r="K186" s="9">
        <v>0</v>
      </c>
      <c r="L186" s="20">
        <v>23</v>
      </c>
      <c r="M186" s="9">
        <v>7.5657894736842105E-2</v>
      </c>
      <c r="N186" s="20">
        <v>6</v>
      </c>
      <c r="O186" s="9">
        <v>1.9736842105263157E-2</v>
      </c>
      <c r="P186" s="20">
        <v>0</v>
      </c>
      <c r="Q186" s="9">
        <v>0</v>
      </c>
    </row>
    <row r="187" spans="4:17" x14ac:dyDescent="0.25">
      <c r="D187" s="8" t="s">
        <v>644</v>
      </c>
      <c r="E187" s="20">
        <v>683</v>
      </c>
      <c r="F187" s="20">
        <v>617</v>
      </c>
      <c r="G187" s="9">
        <v>0.90336749633967794</v>
      </c>
      <c r="H187" s="20">
        <v>549</v>
      </c>
      <c r="I187" s="9">
        <v>0.8897893030794165</v>
      </c>
      <c r="J187" s="20">
        <v>0</v>
      </c>
      <c r="K187" s="9">
        <v>0</v>
      </c>
      <c r="L187" s="20">
        <v>13</v>
      </c>
      <c r="M187" s="9">
        <v>2.1069692058346839E-2</v>
      </c>
      <c r="N187" s="20">
        <v>33</v>
      </c>
      <c r="O187" s="9">
        <v>5.3484602917341979E-2</v>
      </c>
      <c r="P187" s="20">
        <v>11</v>
      </c>
      <c r="Q187" s="9">
        <v>1.7828200972447326E-2</v>
      </c>
    </row>
    <row r="188" spans="4:17" x14ac:dyDescent="0.25">
      <c r="D188" s="8" t="s">
        <v>649</v>
      </c>
      <c r="E188" s="20">
        <v>97</v>
      </c>
      <c r="F188" s="20">
        <v>69</v>
      </c>
      <c r="G188" s="9">
        <v>0.71134020618556704</v>
      </c>
      <c r="H188" s="20">
        <v>59</v>
      </c>
      <c r="I188" s="9">
        <v>0.85507246376811596</v>
      </c>
      <c r="J188" s="20">
        <v>0</v>
      </c>
      <c r="K188" s="9">
        <v>0</v>
      </c>
      <c r="L188" s="20">
        <v>6</v>
      </c>
      <c r="M188" s="9">
        <v>8.6956521739130432E-2</v>
      </c>
      <c r="N188" s="20">
        <v>12</v>
      </c>
      <c r="O188" s="9">
        <v>0.17391304347826086</v>
      </c>
      <c r="P188" s="20">
        <v>5</v>
      </c>
      <c r="Q188" s="9">
        <v>7.2463768115942032E-2</v>
      </c>
    </row>
    <row r="189" spans="4:17" x14ac:dyDescent="0.25">
      <c r="D189" s="8" t="s">
        <v>652</v>
      </c>
      <c r="E189" s="20">
        <v>615</v>
      </c>
      <c r="F189" s="20">
        <v>515</v>
      </c>
      <c r="G189" s="9">
        <v>0.83739837398373984</v>
      </c>
      <c r="H189" s="20">
        <v>448</v>
      </c>
      <c r="I189" s="9">
        <v>0.86990291262135921</v>
      </c>
      <c r="J189" s="20">
        <v>0</v>
      </c>
      <c r="K189" s="9">
        <v>0</v>
      </c>
      <c r="L189" s="20">
        <v>23</v>
      </c>
      <c r="M189" s="9">
        <v>4.4660194174757278E-2</v>
      </c>
      <c r="N189" s="20">
        <v>51</v>
      </c>
      <c r="O189" s="9">
        <v>9.9029126213592236E-2</v>
      </c>
      <c r="P189" s="20">
        <v>11</v>
      </c>
      <c r="Q189" s="9">
        <v>2.1359223300970873E-2</v>
      </c>
    </row>
    <row r="190" spans="4:17" x14ac:dyDescent="0.25">
      <c r="D190" s="7" t="s">
        <v>459</v>
      </c>
      <c r="E190" s="20">
        <v>1281</v>
      </c>
      <c r="F190" s="20">
        <v>1077</v>
      </c>
      <c r="G190" s="9">
        <v>0.84074941451990637</v>
      </c>
      <c r="H190" s="20">
        <v>930</v>
      </c>
      <c r="I190" s="9">
        <v>0.86350974930362112</v>
      </c>
      <c r="J190" s="20">
        <v>0</v>
      </c>
      <c r="K190" s="9">
        <v>0</v>
      </c>
      <c r="L190" s="20">
        <v>78</v>
      </c>
      <c r="M190" s="9">
        <v>7.2423398328690811E-2</v>
      </c>
      <c r="N190" s="20">
        <v>63</v>
      </c>
      <c r="O190" s="9">
        <v>5.8495821727019497E-2</v>
      </c>
      <c r="P190" s="20">
        <v>41</v>
      </c>
      <c r="Q190" s="9">
        <v>3.8068709377901577E-2</v>
      </c>
    </row>
    <row r="191" spans="4:17" x14ac:dyDescent="0.25">
      <c r="D191" s="8" t="s">
        <v>460</v>
      </c>
      <c r="E191" s="20">
        <v>599</v>
      </c>
      <c r="F191" s="20">
        <v>508</v>
      </c>
      <c r="G191" s="9">
        <v>0.8480801335559266</v>
      </c>
      <c r="H191" s="20">
        <v>443</v>
      </c>
      <c r="I191" s="9">
        <v>0.87204724409448819</v>
      </c>
      <c r="J191" s="20">
        <v>0</v>
      </c>
      <c r="K191" s="9">
        <v>0</v>
      </c>
      <c r="L191" s="20">
        <v>55</v>
      </c>
      <c r="M191" s="9">
        <v>0.10826771653543307</v>
      </c>
      <c r="N191" s="20">
        <v>22</v>
      </c>
      <c r="O191" s="9">
        <v>4.3307086614173228E-2</v>
      </c>
      <c r="P191" s="20">
        <v>3</v>
      </c>
      <c r="Q191" s="9">
        <v>5.905511811023622E-3</v>
      </c>
    </row>
    <row r="192" spans="4:17" x14ac:dyDescent="0.25">
      <c r="D192" s="8" t="s">
        <v>634</v>
      </c>
      <c r="E192" s="20">
        <v>317</v>
      </c>
      <c r="F192" s="20">
        <v>245</v>
      </c>
      <c r="G192" s="9">
        <v>0.77287066246056779</v>
      </c>
      <c r="H192" s="20">
        <v>215</v>
      </c>
      <c r="I192" s="9">
        <v>0.87755102040816324</v>
      </c>
      <c r="J192" s="20">
        <v>0</v>
      </c>
      <c r="K192" s="9">
        <v>0</v>
      </c>
      <c r="L192" s="20">
        <v>6</v>
      </c>
      <c r="M192" s="9">
        <v>2.4489795918367346E-2</v>
      </c>
      <c r="N192" s="20">
        <v>28</v>
      </c>
      <c r="O192" s="9">
        <v>0.11428571428571428</v>
      </c>
      <c r="P192" s="20">
        <v>33</v>
      </c>
      <c r="Q192" s="9">
        <v>0.13469387755102041</v>
      </c>
    </row>
    <row r="193" spans="4:17" x14ac:dyDescent="0.25">
      <c r="D193" s="8" t="s">
        <v>651</v>
      </c>
      <c r="E193" s="20">
        <v>365</v>
      </c>
      <c r="F193" s="20">
        <v>324</v>
      </c>
      <c r="G193" s="9">
        <v>0.88767123287671235</v>
      </c>
      <c r="H193" s="20">
        <v>272</v>
      </c>
      <c r="I193" s="9">
        <v>0.83950617283950613</v>
      </c>
      <c r="J193" s="20">
        <v>0</v>
      </c>
      <c r="K193" s="9">
        <v>0</v>
      </c>
      <c r="L193" s="20">
        <v>17</v>
      </c>
      <c r="M193" s="9">
        <v>5.2469135802469133E-2</v>
      </c>
      <c r="N193" s="20">
        <v>13</v>
      </c>
      <c r="O193" s="9">
        <v>4.0123456790123455E-2</v>
      </c>
      <c r="P193" s="20">
        <v>5</v>
      </c>
      <c r="Q193" s="9">
        <v>1.5432098765432098E-2</v>
      </c>
    </row>
    <row r="194" spans="4:17" x14ac:dyDescent="0.25">
      <c r="D194" s="7" t="s">
        <v>631</v>
      </c>
      <c r="E194" s="20">
        <v>2003</v>
      </c>
      <c r="F194" s="20">
        <v>1746</v>
      </c>
      <c r="G194" s="9">
        <v>0.8716924613080379</v>
      </c>
      <c r="H194" s="20">
        <v>1517</v>
      </c>
      <c r="I194" s="9">
        <v>0.86884306987399773</v>
      </c>
      <c r="J194" s="20">
        <v>2</v>
      </c>
      <c r="K194" s="9">
        <v>1.145475372279496E-3</v>
      </c>
      <c r="L194" s="20">
        <v>199</v>
      </c>
      <c r="M194" s="9">
        <v>0.11397479954180985</v>
      </c>
      <c r="N194" s="20">
        <v>18</v>
      </c>
      <c r="O194" s="9">
        <v>1.0309278350515464E-2</v>
      </c>
      <c r="P194" s="20">
        <v>12</v>
      </c>
      <c r="Q194" s="9">
        <v>6.8728522336769758E-3</v>
      </c>
    </row>
    <row r="195" spans="4:17" x14ac:dyDescent="0.25">
      <c r="D195" s="8" t="s">
        <v>632</v>
      </c>
      <c r="E195" s="20">
        <v>427</v>
      </c>
      <c r="F195" s="20">
        <v>359</v>
      </c>
      <c r="G195" s="9">
        <v>0.84074941451990637</v>
      </c>
      <c r="H195" s="20">
        <v>326</v>
      </c>
      <c r="I195" s="9">
        <v>0.9080779944289693</v>
      </c>
      <c r="J195" s="20">
        <v>1</v>
      </c>
      <c r="K195" s="9">
        <v>2.7855153203342618E-3</v>
      </c>
      <c r="L195" s="20">
        <v>54</v>
      </c>
      <c r="M195" s="9">
        <v>0.15041782729805014</v>
      </c>
      <c r="N195" s="20">
        <v>7</v>
      </c>
      <c r="O195" s="9">
        <v>1.9498607242339833E-2</v>
      </c>
      <c r="P195" s="20">
        <v>1</v>
      </c>
      <c r="Q195" s="9">
        <v>2.7855153203342618E-3</v>
      </c>
    </row>
    <row r="196" spans="4:17" x14ac:dyDescent="0.25">
      <c r="D196" s="8" t="s">
        <v>635</v>
      </c>
      <c r="E196" s="20">
        <v>329</v>
      </c>
      <c r="F196" s="20">
        <v>300</v>
      </c>
      <c r="G196" s="9">
        <v>0.91185410334346506</v>
      </c>
      <c r="H196" s="20">
        <v>247</v>
      </c>
      <c r="I196" s="9">
        <v>0.82333333333333336</v>
      </c>
      <c r="J196" s="20">
        <v>1</v>
      </c>
      <c r="K196" s="9">
        <v>3.3333333333333335E-3</v>
      </c>
      <c r="L196" s="20">
        <v>17</v>
      </c>
      <c r="M196" s="9">
        <v>5.6666666666666664E-2</v>
      </c>
      <c r="N196" s="20">
        <v>3</v>
      </c>
      <c r="O196" s="9">
        <v>0.01</v>
      </c>
      <c r="P196" s="20">
        <v>3</v>
      </c>
      <c r="Q196" s="9">
        <v>0.01</v>
      </c>
    </row>
    <row r="197" spans="4:17" x14ac:dyDescent="0.25">
      <c r="D197" s="8" t="s">
        <v>646</v>
      </c>
      <c r="E197" s="20">
        <v>307</v>
      </c>
      <c r="F197" s="20">
        <v>261</v>
      </c>
      <c r="G197" s="9">
        <v>0.85016286644951145</v>
      </c>
      <c r="H197" s="20">
        <v>230</v>
      </c>
      <c r="I197" s="9">
        <v>0.88122605363984674</v>
      </c>
      <c r="J197" s="20">
        <v>0</v>
      </c>
      <c r="K197" s="9">
        <v>0</v>
      </c>
      <c r="L197" s="20">
        <v>37</v>
      </c>
      <c r="M197" s="9">
        <v>0.1417624521072797</v>
      </c>
      <c r="N197" s="20">
        <v>0</v>
      </c>
      <c r="O197" s="9">
        <v>0</v>
      </c>
      <c r="P197" s="20">
        <v>3</v>
      </c>
      <c r="Q197" s="9">
        <v>1.1494252873563218E-2</v>
      </c>
    </row>
    <row r="198" spans="4:17" x14ac:dyDescent="0.25">
      <c r="D198" s="8" t="s">
        <v>647</v>
      </c>
      <c r="E198" s="20">
        <v>476</v>
      </c>
      <c r="F198" s="20">
        <v>408</v>
      </c>
      <c r="G198" s="9">
        <v>0.8571428571428571</v>
      </c>
      <c r="H198" s="20">
        <v>366</v>
      </c>
      <c r="I198" s="9">
        <v>0.8970588235294118</v>
      </c>
      <c r="J198" s="20">
        <v>0</v>
      </c>
      <c r="K198" s="9">
        <v>0</v>
      </c>
      <c r="L198" s="20">
        <v>59</v>
      </c>
      <c r="M198" s="9">
        <v>0.14460784313725492</v>
      </c>
      <c r="N198" s="20">
        <v>1</v>
      </c>
      <c r="O198" s="9">
        <v>2.4509803921568627E-3</v>
      </c>
      <c r="P198" s="20">
        <v>4</v>
      </c>
      <c r="Q198" s="9">
        <v>9.8039215686274508E-3</v>
      </c>
    </row>
    <row r="199" spans="4:17" x14ac:dyDescent="0.25">
      <c r="D199" s="8" t="s">
        <v>650</v>
      </c>
      <c r="E199" s="20">
        <v>464</v>
      </c>
      <c r="F199" s="20">
        <v>418</v>
      </c>
      <c r="G199" s="9">
        <v>0.90086206896551724</v>
      </c>
      <c r="H199" s="20">
        <v>348</v>
      </c>
      <c r="I199" s="9">
        <v>0.83253588516746413</v>
      </c>
      <c r="J199" s="20">
        <v>0</v>
      </c>
      <c r="K199" s="9">
        <v>0</v>
      </c>
      <c r="L199" s="20">
        <v>32</v>
      </c>
      <c r="M199" s="9">
        <v>7.6555023923444973E-2</v>
      </c>
      <c r="N199" s="20">
        <v>7</v>
      </c>
      <c r="O199" s="9">
        <v>1.6746411483253589E-2</v>
      </c>
      <c r="P199" s="20">
        <v>1</v>
      </c>
      <c r="Q199" s="9">
        <v>2.3923444976076554E-3</v>
      </c>
    </row>
    <row r="200" spans="4:17" x14ac:dyDescent="0.25">
      <c r="D200" s="7" t="s">
        <v>626</v>
      </c>
      <c r="E200" s="20">
        <v>1978</v>
      </c>
      <c r="F200" s="20">
        <v>1626</v>
      </c>
      <c r="G200" s="9">
        <v>0.8220424671385238</v>
      </c>
      <c r="H200" s="20">
        <v>1445</v>
      </c>
      <c r="I200" s="9">
        <v>0.88868388683886834</v>
      </c>
      <c r="J200" s="20">
        <v>0</v>
      </c>
      <c r="K200" s="9">
        <v>0</v>
      </c>
      <c r="L200" s="20">
        <v>165</v>
      </c>
      <c r="M200" s="9">
        <v>0.1014760147601476</v>
      </c>
      <c r="N200" s="20">
        <v>122</v>
      </c>
      <c r="O200" s="9">
        <v>7.5030750307503072E-2</v>
      </c>
      <c r="P200" s="20">
        <v>19</v>
      </c>
      <c r="Q200" s="9">
        <v>1.1685116851168511E-2</v>
      </c>
    </row>
    <row r="201" spans="4:17" x14ac:dyDescent="0.25">
      <c r="D201" s="8" t="s">
        <v>627</v>
      </c>
      <c r="E201" s="20">
        <v>253</v>
      </c>
      <c r="F201" s="20">
        <v>225</v>
      </c>
      <c r="G201" s="9">
        <v>0.88932806324110669</v>
      </c>
      <c r="H201" s="20">
        <v>211</v>
      </c>
      <c r="I201" s="9">
        <v>0.93777777777777782</v>
      </c>
      <c r="J201" s="20">
        <v>0</v>
      </c>
      <c r="K201" s="9">
        <v>0</v>
      </c>
      <c r="L201" s="20">
        <v>9</v>
      </c>
      <c r="M201" s="9">
        <v>0.04</v>
      </c>
      <c r="N201" s="20">
        <v>5</v>
      </c>
      <c r="O201" s="9">
        <v>2.2222222222222223E-2</v>
      </c>
      <c r="P201" s="20">
        <v>9</v>
      </c>
      <c r="Q201" s="9">
        <v>0.04</v>
      </c>
    </row>
    <row r="202" spans="4:17" x14ac:dyDescent="0.25">
      <c r="D202" s="8" t="s">
        <v>628</v>
      </c>
      <c r="E202" s="20">
        <v>469</v>
      </c>
      <c r="F202" s="20">
        <v>383</v>
      </c>
      <c r="G202" s="9">
        <v>0.81663113006396593</v>
      </c>
      <c r="H202" s="20">
        <v>328</v>
      </c>
      <c r="I202" s="9">
        <v>0.85639686684073102</v>
      </c>
      <c r="J202" s="20">
        <v>0</v>
      </c>
      <c r="K202" s="9">
        <v>0</v>
      </c>
      <c r="L202" s="20">
        <v>22</v>
      </c>
      <c r="M202" s="9">
        <v>5.7441253263707574E-2</v>
      </c>
      <c r="N202" s="20">
        <v>51</v>
      </c>
      <c r="O202" s="9">
        <v>0.13315926892950392</v>
      </c>
      <c r="P202" s="20">
        <v>1</v>
      </c>
      <c r="Q202" s="9">
        <v>2.6109660574412533E-3</v>
      </c>
    </row>
    <row r="203" spans="4:17" x14ac:dyDescent="0.25">
      <c r="D203" s="8" t="s">
        <v>630</v>
      </c>
      <c r="E203" s="20">
        <v>135</v>
      </c>
      <c r="F203" s="20">
        <v>104</v>
      </c>
      <c r="G203" s="9">
        <v>0.77037037037037037</v>
      </c>
      <c r="H203" s="20">
        <v>98</v>
      </c>
      <c r="I203" s="9">
        <v>0.94230769230769229</v>
      </c>
      <c r="J203" s="20">
        <v>0</v>
      </c>
      <c r="K203" s="9">
        <v>0</v>
      </c>
      <c r="L203" s="20">
        <v>14</v>
      </c>
      <c r="M203" s="9">
        <v>0.13461538461538461</v>
      </c>
      <c r="N203" s="20">
        <v>12</v>
      </c>
      <c r="O203" s="9">
        <v>0.11538461538461539</v>
      </c>
      <c r="P203" s="20">
        <v>0</v>
      </c>
      <c r="Q203" s="9">
        <v>0</v>
      </c>
    </row>
    <row r="204" spans="4:17" x14ac:dyDescent="0.25">
      <c r="D204" s="8" t="s">
        <v>637</v>
      </c>
      <c r="E204" s="20">
        <v>330</v>
      </c>
      <c r="F204" s="20">
        <v>254</v>
      </c>
      <c r="G204" s="9">
        <v>0.76969696969696966</v>
      </c>
      <c r="H204" s="20">
        <v>219</v>
      </c>
      <c r="I204" s="9">
        <v>0.86220472440944884</v>
      </c>
      <c r="J204" s="20">
        <v>0</v>
      </c>
      <c r="K204" s="9">
        <v>0</v>
      </c>
      <c r="L204" s="20">
        <v>63</v>
      </c>
      <c r="M204" s="9">
        <v>0.24803149606299213</v>
      </c>
      <c r="N204" s="20">
        <v>1</v>
      </c>
      <c r="O204" s="9">
        <v>3.937007874015748E-3</v>
      </c>
      <c r="P204" s="20">
        <v>4</v>
      </c>
      <c r="Q204" s="9">
        <v>1.5748031496062992E-2</v>
      </c>
    </row>
    <row r="205" spans="4:17" x14ac:dyDescent="0.25">
      <c r="D205" s="8" t="s">
        <v>645</v>
      </c>
      <c r="E205" s="20">
        <v>791</v>
      </c>
      <c r="F205" s="20">
        <v>660</v>
      </c>
      <c r="G205" s="9">
        <v>0.83438685208596708</v>
      </c>
      <c r="H205" s="20">
        <v>589</v>
      </c>
      <c r="I205" s="9">
        <v>0.89242424242424245</v>
      </c>
      <c r="J205" s="20">
        <v>0</v>
      </c>
      <c r="K205" s="9">
        <v>0</v>
      </c>
      <c r="L205" s="20">
        <v>57</v>
      </c>
      <c r="M205" s="9">
        <v>8.6363636363636365E-2</v>
      </c>
      <c r="N205" s="20">
        <v>53</v>
      </c>
      <c r="O205" s="9">
        <v>8.0303030303030307E-2</v>
      </c>
      <c r="P205" s="20">
        <v>5</v>
      </c>
      <c r="Q205" s="9">
        <v>7.575757575757576E-3</v>
      </c>
    </row>
    <row r="206" spans="4:17" x14ac:dyDescent="0.25">
      <c r="D206" s="7" t="s">
        <v>465</v>
      </c>
      <c r="E206" s="20">
        <v>1756</v>
      </c>
      <c r="F206" s="20">
        <v>1427</v>
      </c>
      <c r="G206" s="9">
        <v>0.81264236902050113</v>
      </c>
      <c r="H206" s="20">
        <v>1172</v>
      </c>
      <c r="I206" s="9">
        <v>0.82130343377715487</v>
      </c>
      <c r="J206" s="20">
        <v>0</v>
      </c>
      <c r="K206" s="9">
        <v>0</v>
      </c>
      <c r="L206" s="20">
        <v>157</v>
      </c>
      <c r="M206" s="9">
        <v>0.11002102312543798</v>
      </c>
      <c r="N206" s="20">
        <v>86</v>
      </c>
      <c r="O206" s="9">
        <v>6.0266292922214436E-2</v>
      </c>
      <c r="P206" s="20">
        <v>34</v>
      </c>
      <c r="Q206" s="9">
        <v>2.3826208829712685E-2</v>
      </c>
    </row>
    <row r="207" spans="4:17" x14ac:dyDescent="0.25">
      <c r="D207" s="8" t="s">
        <v>622</v>
      </c>
      <c r="E207" s="20">
        <v>370</v>
      </c>
      <c r="F207" s="20">
        <v>323</v>
      </c>
      <c r="G207" s="9">
        <v>0.87297297297297294</v>
      </c>
      <c r="H207" s="20">
        <v>273</v>
      </c>
      <c r="I207" s="9">
        <v>0.84520123839009287</v>
      </c>
      <c r="J207" s="20">
        <v>0</v>
      </c>
      <c r="K207" s="9">
        <v>0</v>
      </c>
      <c r="L207" s="20">
        <v>27</v>
      </c>
      <c r="M207" s="9">
        <v>8.3591331269349839E-2</v>
      </c>
      <c r="N207" s="20">
        <v>13</v>
      </c>
      <c r="O207" s="9">
        <v>4.0247678018575851E-2</v>
      </c>
      <c r="P207" s="20">
        <v>1</v>
      </c>
      <c r="Q207" s="9">
        <v>3.0959752321981426E-3</v>
      </c>
    </row>
    <row r="208" spans="4:17" x14ac:dyDescent="0.25">
      <c r="D208" s="8" t="s">
        <v>466</v>
      </c>
      <c r="E208" s="20">
        <v>535</v>
      </c>
      <c r="F208" s="20">
        <v>452</v>
      </c>
      <c r="G208" s="9">
        <v>0.84485981308411218</v>
      </c>
      <c r="H208" s="20">
        <v>361</v>
      </c>
      <c r="I208" s="9">
        <v>0.79867256637168138</v>
      </c>
      <c r="J208" s="20">
        <v>0</v>
      </c>
      <c r="K208" s="9">
        <v>0</v>
      </c>
      <c r="L208" s="20">
        <v>38</v>
      </c>
      <c r="M208" s="9">
        <v>8.4070796460176997E-2</v>
      </c>
      <c r="N208" s="20">
        <v>20</v>
      </c>
      <c r="O208" s="9">
        <v>4.4247787610619468E-2</v>
      </c>
      <c r="P208" s="20">
        <v>11</v>
      </c>
      <c r="Q208" s="9">
        <v>2.4336283185840708E-2</v>
      </c>
    </row>
    <row r="209" spans="4:17" x14ac:dyDescent="0.25">
      <c r="D209" s="8" t="s">
        <v>639</v>
      </c>
      <c r="E209" s="20">
        <v>140</v>
      </c>
      <c r="F209" s="20">
        <v>106</v>
      </c>
      <c r="G209" s="9">
        <v>0.75714285714285712</v>
      </c>
      <c r="H209" s="20">
        <v>85</v>
      </c>
      <c r="I209" s="9">
        <v>0.80188679245283023</v>
      </c>
      <c r="J209" s="20">
        <v>0</v>
      </c>
      <c r="K209" s="9">
        <v>0</v>
      </c>
      <c r="L209" s="20">
        <v>6</v>
      </c>
      <c r="M209" s="9">
        <v>5.6603773584905662E-2</v>
      </c>
      <c r="N209" s="20">
        <v>16</v>
      </c>
      <c r="O209" s="9">
        <v>0.15094339622641509</v>
      </c>
      <c r="P209" s="20">
        <v>3</v>
      </c>
      <c r="Q209" s="9">
        <v>2.8301886792452831E-2</v>
      </c>
    </row>
    <row r="210" spans="4:17" x14ac:dyDescent="0.25">
      <c r="D210" s="8" t="s">
        <v>640</v>
      </c>
      <c r="E210" s="20">
        <v>77</v>
      </c>
      <c r="F210" s="20">
        <v>55</v>
      </c>
      <c r="G210" s="9">
        <v>0.7142857142857143</v>
      </c>
      <c r="H210" s="20">
        <v>43</v>
      </c>
      <c r="I210" s="9">
        <v>0.78181818181818186</v>
      </c>
      <c r="J210" s="20">
        <v>0</v>
      </c>
      <c r="K210" s="9">
        <v>0</v>
      </c>
      <c r="L210" s="20">
        <v>9</v>
      </c>
      <c r="M210" s="9">
        <v>0.16363636363636364</v>
      </c>
      <c r="N210" s="20">
        <v>2</v>
      </c>
      <c r="O210" s="9">
        <v>3.6363636363636362E-2</v>
      </c>
      <c r="P210" s="20">
        <v>3</v>
      </c>
      <c r="Q210" s="9">
        <v>5.4545454545454543E-2</v>
      </c>
    </row>
    <row r="211" spans="4:17" x14ac:dyDescent="0.25">
      <c r="D211" s="8" t="s">
        <v>469</v>
      </c>
      <c r="E211" s="20">
        <v>408</v>
      </c>
      <c r="F211" s="20">
        <v>338</v>
      </c>
      <c r="G211" s="9">
        <v>0.82843137254901966</v>
      </c>
      <c r="H211" s="20">
        <v>288</v>
      </c>
      <c r="I211" s="9">
        <v>0.85207100591715978</v>
      </c>
      <c r="J211" s="20">
        <v>0</v>
      </c>
      <c r="K211" s="9">
        <v>0</v>
      </c>
      <c r="L211" s="20">
        <v>17</v>
      </c>
      <c r="M211" s="9">
        <v>5.0295857988165681E-2</v>
      </c>
      <c r="N211" s="20">
        <v>34</v>
      </c>
      <c r="O211" s="9">
        <v>0.10059171597633136</v>
      </c>
      <c r="P211" s="20">
        <v>13</v>
      </c>
      <c r="Q211" s="9">
        <v>3.8461538461538464E-2</v>
      </c>
    </row>
    <row r="212" spans="4:17" x14ac:dyDescent="0.25">
      <c r="D212" s="8" t="s">
        <v>472</v>
      </c>
      <c r="E212" s="20">
        <v>226</v>
      </c>
      <c r="F212" s="20">
        <v>153</v>
      </c>
      <c r="G212" s="9">
        <v>0.67699115044247793</v>
      </c>
      <c r="H212" s="20">
        <v>122</v>
      </c>
      <c r="I212" s="9">
        <v>0.79738562091503273</v>
      </c>
      <c r="J212" s="20">
        <v>0</v>
      </c>
      <c r="K212" s="9">
        <v>0</v>
      </c>
      <c r="L212" s="20">
        <v>60</v>
      </c>
      <c r="M212" s="9">
        <v>0.39215686274509803</v>
      </c>
      <c r="N212" s="20">
        <v>1</v>
      </c>
      <c r="O212" s="9">
        <v>6.5359477124183009E-3</v>
      </c>
      <c r="P212" s="20">
        <v>3</v>
      </c>
      <c r="Q212" s="9">
        <v>1.9607843137254902E-2</v>
      </c>
    </row>
    <row r="213" spans="4:17" x14ac:dyDescent="0.25">
      <c r="D213" s="6" t="s">
        <v>475</v>
      </c>
      <c r="E213" s="20">
        <v>24231</v>
      </c>
      <c r="F213" s="20">
        <v>22011</v>
      </c>
      <c r="G213" s="9">
        <v>0.90838182493500064</v>
      </c>
      <c r="H213" s="20">
        <v>20464</v>
      </c>
      <c r="I213" s="9">
        <v>0.92971695970196722</v>
      </c>
      <c r="J213" s="20">
        <v>0</v>
      </c>
      <c r="K213" s="9">
        <v>0</v>
      </c>
      <c r="L213" s="20">
        <v>1008</v>
      </c>
      <c r="M213" s="9">
        <v>4.579528417609377E-2</v>
      </c>
      <c r="N213" s="20">
        <v>524</v>
      </c>
      <c r="O213" s="9">
        <v>2.3806278678842396E-2</v>
      </c>
      <c r="P213" s="20">
        <v>410</v>
      </c>
      <c r="Q213" s="9">
        <v>1.8627050111307983E-2</v>
      </c>
    </row>
    <row r="214" spans="4:17" x14ac:dyDescent="0.25">
      <c r="D214" s="7" t="s">
        <v>481</v>
      </c>
      <c r="E214" s="20">
        <v>3103</v>
      </c>
      <c r="F214" s="20">
        <v>2821</v>
      </c>
      <c r="G214" s="9">
        <v>0.90912020625201417</v>
      </c>
      <c r="H214" s="20">
        <v>2603</v>
      </c>
      <c r="I214" s="9">
        <v>0.92272243885147109</v>
      </c>
      <c r="J214" s="20">
        <v>0</v>
      </c>
      <c r="K214" s="9">
        <v>0</v>
      </c>
      <c r="L214" s="20">
        <v>125</v>
      </c>
      <c r="M214" s="9">
        <v>4.4310528181495924E-2</v>
      </c>
      <c r="N214" s="20">
        <v>58</v>
      </c>
      <c r="O214" s="9">
        <v>2.056008507621411E-2</v>
      </c>
      <c r="P214" s="20">
        <v>63</v>
      </c>
      <c r="Q214" s="9">
        <v>2.2332506203473945E-2</v>
      </c>
    </row>
    <row r="215" spans="4:17" x14ac:dyDescent="0.25">
      <c r="D215" s="8" t="s">
        <v>654</v>
      </c>
      <c r="E215" s="20">
        <v>263</v>
      </c>
      <c r="F215" s="20">
        <v>234</v>
      </c>
      <c r="G215" s="9">
        <v>0.88973384030418246</v>
      </c>
      <c r="H215" s="20">
        <v>212</v>
      </c>
      <c r="I215" s="9">
        <v>0.90598290598290598</v>
      </c>
      <c r="J215" s="20">
        <v>0</v>
      </c>
      <c r="K215" s="9">
        <v>0</v>
      </c>
      <c r="L215" s="20">
        <v>9</v>
      </c>
      <c r="M215" s="9">
        <v>3.8461538461538464E-2</v>
      </c>
      <c r="N215" s="20">
        <v>12</v>
      </c>
      <c r="O215" s="9">
        <v>5.128205128205128E-2</v>
      </c>
      <c r="P215" s="20">
        <v>0</v>
      </c>
      <c r="Q215" s="9">
        <v>0</v>
      </c>
    </row>
    <row r="216" spans="4:17" x14ac:dyDescent="0.25">
      <c r="D216" s="8" t="s">
        <v>657</v>
      </c>
      <c r="E216" s="20">
        <v>315</v>
      </c>
      <c r="F216" s="20">
        <v>291</v>
      </c>
      <c r="G216" s="9">
        <v>0.92380952380952386</v>
      </c>
      <c r="H216" s="20">
        <v>269</v>
      </c>
      <c r="I216" s="9">
        <v>0.92439862542955331</v>
      </c>
      <c r="J216" s="20">
        <v>0</v>
      </c>
      <c r="K216" s="9">
        <v>0</v>
      </c>
      <c r="L216" s="20">
        <v>7</v>
      </c>
      <c r="M216" s="9">
        <v>2.4054982817869417E-2</v>
      </c>
      <c r="N216" s="20">
        <v>13</v>
      </c>
      <c r="O216" s="9">
        <v>4.4673539518900345E-2</v>
      </c>
      <c r="P216" s="20">
        <v>3</v>
      </c>
      <c r="Q216" s="9">
        <v>1.0309278350515464E-2</v>
      </c>
    </row>
    <row r="217" spans="4:17" x14ac:dyDescent="0.25">
      <c r="D217" s="8" t="s">
        <v>482</v>
      </c>
      <c r="E217" s="20">
        <v>399</v>
      </c>
      <c r="F217" s="20">
        <v>367</v>
      </c>
      <c r="G217" s="9">
        <v>0.91979949874686717</v>
      </c>
      <c r="H217" s="20">
        <v>327</v>
      </c>
      <c r="I217" s="9">
        <v>0.89100817438692093</v>
      </c>
      <c r="J217" s="20">
        <v>0</v>
      </c>
      <c r="K217" s="9">
        <v>0</v>
      </c>
      <c r="L217" s="20">
        <v>13</v>
      </c>
      <c r="M217" s="9">
        <v>3.5422343324250684E-2</v>
      </c>
      <c r="N217" s="20">
        <v>10</v>
      </c>
      <c r="O217" s="9">
        <v>2.7247956403269755E-2</v>
      </c>
      <c r="P217" s="20">
        <v>5</v>
      </c>
      <c r="Q217" s="9">
        <v>1.3623978201634877E-2</v>
      </c>
    </row>
    <row r="218" spans="4:17" x14ac:dyDescent="0.25">
      <c r="D218" s="8" t="s">
        <v>663</v>
      </c>
      <c r="E218" s="20">
        <v>735</v>
      </c>
      <c r="F218" s="20">
        <v>662</v>
      </c>
      <c r="G218" s="9">
        <v>0.90068027210884349</v>
      </c>
      <c r="H218" s="20">
        <v>627</v>
      </c>
      <c r="I218" s="9">
        <v>0.94712990936555896</v>
      </c>
      <c r="J218" s="20">
        <v>0</v>
      </c>
      <c r="K218" s="9">
        <v>0</v>
      </c>
      <c r="L218" s="20">
        <v>62</v>
      </c>
      <c r="M218" s="9">
        <v>9.3655589123867067E-2</v>
      </c>
      <c r="N218" s="20">
        <v>0</v>
      </c>
      <c r="O218" s="9">
        <v>0</v>
      </c>
      <c r="P218" s="20">
        <v>6</v>
      </c>
      <c r="Q218" s="9">
        <v>9.0634441087613302E-3</v>
      </c>
    </row>
    <row r="219" spans="4:17" x14ac:dyDescent="0.25">
      <c r="D219" s="8" t="s">
        <v>486</v>
      </c>
      <c r="E219" s="20">
        <v>426</v>
      </c>
      <c r="F219" s="20">
        <v>401</v>
      </c>
      <c r="G219" s="9">
        <v>0.94131455399061037</v>
      </c>
      <c r="H219" s="20">
        <v>368</v>
      </c>
      <c r="I219" s="9">
        <v>0.9177057356608479</v>
      </c>
      <c r="J219" s="20">
        <v>0</v>
      </c>
      <c r="K219" s="9">
        <v>0</v>
      </c>
      <c r="L219" s="20">
        <v>10</v>
      </c>
      <c r="M219" s="9">
        <v>2.4937655860349128E-2</v>
      </c>
      <c r="N219" s="20">
        <v>3</v>
      </c>
      <c r="O219" s="9">
        <v>7.481296758104738E-3</v>
      </c>
      <c r="P219" s="20">
        <v>6</v>
      </c>
      <c r="Q219" s="9">
        <v>1.4962593516209476E-2</v>
      </c>
    </row>
    <row r="220" spans="4:17" x14ac:dyDescent="0.25">
      <c r="D220" s="8" t="s">
        <v>669</v>
      </c>
      <c r="E220" s="20">
        <v>235</v>
      </c>
      <c r="F220" s="20">
        <v>221</v>
      </c>
      <c r="G220" s="9">
        <v>0.94042553191489364</v>
      </c>
      <c r="H220" s="20">
        <v>211</v>
      </c>
      <c r="I220" s="9">
        <v>0.95475113122171951</v>
      </c>
      <c r="J220" s="20">
        <v>0</v>
      </c>
      <c r="K220" s="9">
        <v>0</v>
      </c>
      <c r="L220" s="20">
        <v>7</v>
      </c>
      <c r="M220" s="9">
        <v>3.1674208144796379E-2</v>
      </c>
      <c r="N220" s="20">
        <v>1</v>
      </c>
      <c r="O220" s="9">
        <v>4.5248868778280547E-3</v>
      </c>
      <c r="P220" s="20">
        <v>2</v>
      </c>
      <c r="Q220" s="9">
        <v>9.0497737556561094E-3</v>
      </c>
    </row>
    <row r="221" spans="4:17" x14ac:dyDescent="0.25">
      <c r="D221" s="8" t="s">
        <v>498</v>
      </c>
      <c r="E221" s="20">
        <v>417</v>
      </c>
      <c r="F221" s="20">
        <v>370</v>
      </c>
      <c r="G221" s="9">
        <v>0.88729016786570747</v>
      </c>
      <c r="H221" s="20">
        <v>334</v>
      </c>
      <c r="I221" s="9">
        <v>0.9027027027027027</v>
      </c>
      <c r="J221" s="20">
        <v>0</v>
      </c>
      <c r="K221" s="9">
        <v>0</v>
      </c>
      <c r="L221" s="20">
        <v>17</v>
      </c>
      <c r="M221" s="9">
        <v>4.5945945945945948E-2</v>
      </c>
      <c r="N221" s="20">
        <v>19</v>
      </c>
      <c r="O221" s="9">
        <v>5.1351351351351354E-2</v>
      </c>
      <c r="P221" s="20">
        <v>4</v>
      </c>
      <c r="Q221" s="9">
        <v>1.0810810810810811E-2</v>
      </c>
    </row>
    <row r="222" spans="4:17" x14ac:dyDescent="0.25">
      <c r="D222" s="8" t="s">
        <v>500</v>
      </c>
      <c r="E222" s="20">
        <v>313</v>
      </c>
      <c r="F222" s="20">
        <v>275</v>
      </c>
      <c r="G222" s="9">
        <v>0.87859424920127793</v>
      </c>
      <c r="H222" s="20">
        <v>255</v>
      </c>
      <c r="I222" s="9">
        <v>0.92727272727272725</v>
      </c>
      <c r="J222" s="20"/>
      <c r="K222" s="9">
        <v>0</v>
      </c>
      <c r="L222" s="20"/>
      <c r="M222" s="9">
        <v>0</v>
      </c>
      <c r="N222" s="20"/>
      <c r="O222" s="9">
        <v>0</v>
      </c>
      <c r="P222" s="20">
        <v>37</v>
      </c>
      <c r="Q222" s="9">
        <v>0.13454545454545455</v>
      </c>
    </row>
    <row r="223" spans="4:17" x14ac:dyDescent="0.25">
      <c r="D223" s="7" t="s">
        <v>489</v>
      </c>
      <c r="E223" s="20">
        <v>4009</v>
      </c>
      <c r="F223" s="20">
        <v>3610</v>
      </c>
      <c r="G223" s="9">
        <v>0.90047393364928907</v>
      </c>
      <c r="H223" s="20">
        <v>3408</v>
      </c>
      <c r="I223" s="9">
        <v>0.94404432132963989</v>
      </c>
      <c r="J223" s="20">
        <v>0</v>
      </c>
      <c r="K223" s="9">
        <v>0</v>
      </c>
      <c r="L223" s="20">
        <v>222</v>
      </c>
      <c r="M223" s="9">
        <v>6.1495844875346262E-2</v>
      </c>
      <c r="N223" s="20">
        <v>72</v>
      </c>
      <c r="O223" s="9">
        <v>1.9944598337950138E-2</v>
      </c>
      <c r="P223" s="20">
        <v>59</v>
      </c>
      <c r="Q223" s="9">
        <v>1.6343490304709142E-2</v>
      </c>
    </row>
    <row r="224" spans="4:17" x14ac:dyDescent="0.25">
      <c r="D224" s="8" t="s">
        <v>658</v>
      </c>
      <c r="E224" s="20">
        <v>657</v>
      </c>
      <c r="F224" s="20">
        <v>592</v>
      </c>
      <c r="G224" s="9">
        <v>0.90106544901065444</v>
      </c>
      <c r="H224" s="20">
        <v>558</v>
      </c>
      <c r="I224" s="9">
        <v>0.94256756756756754</v>
      </c>
      <c r="J224" s="20">
        <v>0</v>
      </c>
      <c r="K224" s="9">
        <v>0</v>
      </c>
      <c r="L224" s="20">
        <v>50</v>
      </c>
      <c r="M224" s="9">
        <v>8.4459459459459457E-2</v>
      </c>
      <c r="N224" s="20">
        <v>4</v>
      </c>
      <c r="O224" s="9">
        <v>6.7567567567567571E-3</v>
      </c>
      <c r="P224" s="20">
        <v>5</v>
      </c>
      <c r="Q224" s="9">
        <v>8.4459459459459464E-3</v>
      </c>
    </row>
    <row r="225" spans="4:17" x14ac:dyDescent="0.25">
      <c r="D225" s="8" t="s">
        <v>660</v>
      </c>
      <c r="E225" s="20">
        <v>475</v>
      </c>
      <c r="F225" s="20">
        <v>423</v>
      </c>
      <c r="G225" s="9">
        <v>0.89052631578947372</v>
      </c>
      <c r="H225" s="20">
        <v>392</v>
      </c>
      <c r="I225" s="9">
        <v>0.92671394799054374</v>
      </c>
      <c r="J225" s="20">
        <v>0</v>
      </c>
      <c r="K225" s="9">
        <v>0</v>
      </c>
      <c r="L225" s="20">
        <v>13</v>
      </c>
      <c r="M225" s="9">
        <v>3.0732860520094562E-2</v>
      </c>
      <c r="N225" s="20">
        <v>19</v>
      </c>
      <c r="O225" s="9">
        <v>4.4917257683215132E-2</v>
      </c>
      <c r="P225" s="20">
        <v>15</v>
      </c>
      <c r="Q225" s="9">
        <v>3.5460992907801421E-2</v>
      </c>
    </row>
    <row r="226" spans="4:17" x14ac:dyDescent="0.25">
      <c r="D226" s="8" t="s">
        <v>661</v>
      </c>
      <c r="E226" s="20">
        <v>1077</v>
      </c>
      <c r="F226" s="20">
        <v>948</v>
      </c>
      <c r="G226" s="9">
        <v>0.88022284122562677</v>
      </c>
      <c r="H226" s="20">
        <v>888</v>
      </c>
      <c r="I226" s="9">
        <v>0.93670886075949367</v>
      </c>
      <c r="J226" s="20">
        <v>0</v>
      </c>
      <c r="K226" s="9">
        <v>0</v>
      </c>
      <c r="L226" s="20">
        <v>92</v>
      </c>
      <c r="M226" s="9">
        <v>9.7046413502109699E-2</v>
      </c>
      <c r="N226" s="20">
        <v>15</v>
      </c>
      <c r="O226" s="9">
        <v>1.5822784810126583E-2</v>
      </c>
      <c r="P226" s="20">
        <v>9</v>
      </c>
      <c r="Q226" s="9">
        <v>9.4936708860759497E-3</v>
      </c>
    </row>
    <row r="227" spans="4:17" x14ac:dyDescent="0.25">
      <c r="D227" s="8" t="s">
        <v>662</v>
      </c>
      <c r="E227" s="20">
        <v>354</v>
      </c>
      <c r="F227" s="20">
        <v>324</v>
      </c>
      <c r="G227" s="9">
        <v>0.9152542372881356</v>
      </c>
      <c r="H227" s="20">
        <v>311</v>
      </c>
      <c r="I227" s="9">
        <v>0.95987654320987659</v>
      </c>
      <c r="J227" s="20">
        <v>0</v>
      </c>
      <c r="K227" s="9">
        <v>0</v>
      </c>
      <c r="L227" s="20">
        <v>8</v>
      </c>
      <c r="M227" s="9">
        <v>2.4691358024691357E-2</v>
      </c>
      <c r="N227" s="20">
        <v>9</v>
      </c>
      <c r="O227" s="9">
        <v>2.7777777777777776E-2</v>
      </c>
      <c r="P227" s="20">
        <v>9</v>
      </c>
      <c r="Q227" s="9">
        <v>2.7777777777777776E-2</v>
      </c>
    </row>
    <row r="228" spans="4:17" x14ac:dyDescent="0.25">
      <c r="D228" s="8" t="s">
        <v>490</v>
      </c>
      <c r="E228" s="20">
        <v>337</v>
      </c>
      <c r="F228" s="20">
        <v>324</v>
      </c>
      <c r="G228" s="9">
        <v>0.96142433234421365</v>
      </c>
      <c r="H228" s="20">
        <v>318</v>
      </c>
      <c r="I228" s="9">
        <v>0.98148148148148151</v>
      </c>
      <c r="J228" s="20">
        <v>0</v>
      </c>
      <c r="K228" s="9">
        <v>0</v>
      </c>
      <c r="L228" s="20">
        <v>2</v>
      </c>
      <c r="M228" s="9">
        <v>6.1728395061728392E-3</v>
      </c>
      <c r="N228" s="20">
        <v>4</v>
      </c>
      <c r="O228" s="9">
        <v>1.2345679012345678E-2</v>
      </c>
      <c r="P228" s="20">
        <v>2</v>
      </c>
      <c r="Q228" s="9">
        <v>6.1728395061728392E-3</v>
      </c>
    </row>
    <row r="229" spans="4:17" x14ac:dyDescent="0.25">
      <c r="D229" s="8" t="s">
        <v>666</v>
      </c>
      <c r="E229" s="20">
        <v>519</v>
      </c>
      <c r="F229" s="20">
        <v>451</v>
      </c>
      <c r="G229" s="9">
        <v>0.86897880539499039</v>
      </c>
      <c r="H229" s="20">
        <v>428</v>
      </c>
      <c r="I229" s="9">
        <v>0.9490022172949002</v>
      </c>
      <c r="J229" s="20">
        <v>0</v>
      </c>
      <c r="K229" s="9">
        <v>0</v>
      </c>
      <c r="L229" s="20">
        <v>46</v>
      </c>
      <c r="M229" s="9">
        <v>0.10199556541019955</v>
      </c>
      <c r="N229" s="20">
        <v>15</v>
      </c>
      <c r="O229" s="9">
        <v>3.325942350332594E-2</v>
      </c>
      <c r="P229" s="20">
        <v>0</v>
      </c>
      <c r="Q229" s="9">
        <v>0</v>
      </c>
    </row>
    <row r="230" spans="4:17" x14ac:dyDescent="0.25">
      <c r="D230" s="8" t="s">
        <v>674</v>
      </c>
      <c r="E230" s="20">
        <v>590</v>
      </c>
      <c r="F230" s="20">
        <v>548</v>
      </c>
      <c r="G230" s="9">
        <v>0.92881355932203391</v>
      </c>
      <c r="H230" s="20">
        <v>513</v>
      </c>
      <c r="I230" s="9">
        <v>0.93613138686131392</v>
      </c>
      <c r="J230" s="20">
        <v>0</v>
      </c>
      <c r="K230" s="9">
        <v>0</v>
      </c>
      <c r="L230" s="20">
        <v>11</v>
      </c>
      <c r="M230" s="9">
        <v>2.0072992700729927E-2</v>
      </c>
      <c r="N230" s="20">
        <v>6</v>
      </c>
      <c r="O230" s="9">
        <v>1.0948905109489052E-2</v>
      </c>
      <c r="P230" s="20">
        <v>19</v>
      </c>
      <c r="Q230" s="9">
        <v>3.4671532846715328E-2</v>
      </c>
    </row>
    <row r="231" spans="4:17" x14ac:dyDescent="0.25">
      <c r="D231" s="7" t="s">
        <v>491</v>
      </c>
      <c r="E231" s="20">
        <v>2917</v>
      </c>
      <c r="F231" s="20">
        <v>2465</v>
      </c>
      <c r="G231" s="9">
        <v>0.84504628042509422</v>
      </c>
      <c r="H231" s="20">
        <v>2172</v>
      </c>
      <c r="I231" s="9">
        <v>0.88113590263691688</v>
      </c>
      <c r="J231" s="20">
        <v>0</v>
      </c>
      <c r="K231" s="9">
        <v>0</v>
      </c>
      <c r="L231" s="20">
        <v>158</v>
      </c>
      <c r="M231" s="9">
        <v>6.4097363083164299E-2</v>
      </c>
      <c r="N231" s="20">
        <v>93</v>
      </c>
      <c r="O231" s="9">
        <v>3.7728194726166328E-2</v>
      </c>
      <c r="P231" s="20">
        <v>140</v>
      </c>
      <c r="Q231" s="9">
        <v>5.6795131845841784E-2</v>
      </c>
    </row>
    <row r="232" spans="4:17" x14ac:dyDescent="0.25">
      <c r="D232" s="8" t="s">
        <v>493</v>
      </c>
      <c r="E232" s="20">
        <v>736</v>
      </c>
      <c r="F232" s="20">
        <v>634</v>
      </c>
      <c r="G232" s="9">
        <v>0.86141304347826086</v>
      </c>
      <c r="H232" s="20">
        <v>572</v>
      </c>
      <c r="I232" s="9">
        <v>0.90220820189274453</v>
      </c>
      <c r="J232" s="20">
        <v>0</v>
      </c>
      <c r="K232" s="9">
        <v>0</v>
      </c>
      <c r="L232" s="20">
        <v>49</v>
      </c>
      <c r="M232" s="9">
        <v>7.7287066246056788E-2</v>
      </c>
      <c r="N232" s="20">
        <v>36</v>
      </c>
      <c r="O232" s="9">
        <v>5.6782334384858045E-2</v>
      </c>
      <c r="P232" s="20">
        <v>3</v>
      </c>
      <c r="Q232" s="9">
        <v>4.7318611987381704E-3</v>
      </c>
    </row>
    <row r="233" spans="4:17" x14ac:dyDescent="0.25">
      <c r="D233" s="8" t="s">
        <v>494</v>
      </c>
      <c r="E233" s="20">
        <v>464</v>
      </c>
      <c r="F233" s="20">
        <v>403</v>
      </c>
      <c r="G233" s="9">
        <v>0.86853448275862066</v>
      </c>
      <c r="H233" s="20">
        <v>346</v>
      </c>
      <c r="I233" s="9">
        <v>0.85856079404466501</v>
      </c>
      <c r="J233" s="20">
        <v>0</v>
      </c>
      <c r="K233" s="9">
        <v>0</v>
      </c>
      <c r="L233" s="20">
        <v>21</v>
      </c>
      <c r="M233" s="9">
        <v>5.2109181141439205E-2</v>
      </c>
      <c r="N233" s="20">
        <v>20</v>
      </c>
      <c r="O233" s="9">
        <v>4.9627791563275438E-2</v>
      </c>
      <c r="P233" s="20">
        <v>5</v>
      </c>
      <c r="Q233" s="9">
        <v>1.2406947890818859E-2</v>
      </c>
    </row>
    <row r="234" spans="4:17" x14ac:dyDescent="0.25">
      <c r="D234" s="8" t="s">
        <v>499</v>
      </c>
      <c r="E234" s="20">
        <v>548</v>
      </c>
      <c r="F234" s="20">
        <v>458</v>
      </c>
      <c r="G234" s="9">
        <v>0.83576642335766427</v>
      </c>
      <c r="H234" s="20">
        <v>396</v>
      </c>
      <c r="I234" s="9">
        <v>0.86462882096069871</v>
      </c>
      <c r="J234" s="20">
        <v>0</v>
      </c>
      <c r="K234" s="9">
        <v>0</v>
      </c>
      <c r="L234" s="20">
        <v>15</v>
      </c>
      <c r="M234" s="9">
        <v>3.2751091703056769E-2</v>
      </c>
      <c r="N234" s="20">
        <v>29</v>
      </c>
      <c r="O234" s="9">
        <v>6.3318777292576414E-2</v>
      </c>
      <c r="P234" s="20">
        <v>24</v>
      </c>
      <c r="Q234" s="9">
        <v>5.2401746724890827E-2</v>
      </c>
    </row>
    <row r="235" spans="4:17" x14ac:dyDescent="0.25">
      <c r="D235" s="8" t="s">
        <v>492</v>
      </c>
      <c r="E235" s="20">
        <v>341</v>
      </c>
      <c r="F235" s="20">
        <v>277</v>
      </c>
      <c r="G235" s="9">
        <v>0.81231671554252194</v>
      </c>
      <c r="H235" s="20">
        <v>235</v>
      </c>
      <c r="I235" s="9">
        <v>0.84837545126353786</v>
      </c>
      <c r="J235" s="20"/>
      <c r="K235" s="9">
        <v>0</v>
      </c>
      <c r="L235" s="20">
        <v>51</v>
      </c>
      <c r="M235" s="9">
        <v>0.18411552346570398</v>
      </c>
      <c r="N235" s="20">
        <v>7</v>
      </c>
      <c r="O235" s="9">
        <v>2.5270758122743681E-2</v>
      </c>
      <c r="P235" s="20">
        <v>9</v>
      </c>
      <c r="Q235" s="9">
        <v>3.2490974729241874E-2</v>
      </c>
    </row>
    <row r="236" spans="4:17" x14ac:dyDescent="0.25">
      <c r="D236" s="8" t="s">
        <v>495</v>
      </c>
      <c r="E236" s="20">
        <v>828</v>
      </c>
      <c r="F236" s="20">
        <v>693</v>
      </c>
      <c r="G236" s="9">
        <v>0.83695652173913049</v>
      </c>
      <c r="H236" s="20">
        <v>623</v>
      </c>
      <c r="I236" s="9">
        <v>0.89898989898989901</v>
      </c>
      <c r="J236" s="20"/>
      <c r="K236" s="9">
        <v>0</v>
      </c>
      <c r="L236" s="20">
        <v>22</v>
      </c>
      <c r="M236" s="9">
        <v>3.1746031746031744E-2</v>
      </c>
      <c r="N236" s="20">
        <v>1</v>
      </c>
      <c r="O236" s="9">
        <v>1.443001443001443E-3</v>
      </c>
      <c r="P236" s="20">
        <v>99</v>
      </c>
      <c r="Q236" s="9">
        <v>0.14285714285714285</v>
      </c>
    </row>
    <row r="237" spans="4:17" x14ac:dyDescent="0.25">
      <c r="D237" s="7" t="s">
        <v>483</v>
      </c>
      <c r="E237" s="20">
        <v>2569</v>
      </c>
      <c r="F237" s="20">
        <v>2345</v>
      </c>
      <c r="G237" s="9">
        <v>0.91280653950953683</v>
      </c>
      <c r="H237" s="20">
        <v>2214</v>
      </c>
      <c r="I237" s="9">
        <v>0.94413646055437095</v>
      </c>
      <c r="J237" s="20">
        <v>0</v>
      </c>
      <c r="K237" s="9">
        <v>0</v>
      </c>
      <c r="L237" s="20">
        <v>123</v>
      </c>
      <c r="M237" s="9">
        <v>5.2452025586353944E-2</v>
      </c>
      <c r="N237" s="20">
        <v>59</v>
      </c>
      <c r="O237" s="9">
        <v>2.5159914712153519E-2</v>
      </c>
      <c r="P237" s="20">
        <v>20</v>
      </c>
      <c r="Q237" s="9">
        <v>8.5287846481876331E-3</v>
      </c>
    </row>
    <row r="238" spans="4:17" x14ac:dyDescent="0.25">
      <c r="D238" s="8" t="s">
        <v>484</v>
      </c>
      <c r="E238" s="20">
        <v>1388</v>
      </c>
      <c r="F238" s="20">
        <v>1268</v>
      </c>
      <c r="G238" s="9">
        <v>0.91354466858789629</v>
      </c>
      <c r="H238" s="20">
        <v>1215</v>
      </c>
      <c r="I238" s="9">
        <v>0.95820189274447953</v>
      </c>
      <c r="J238" s="20">
        <v>0</v>
      </c>
      <c r="K238" s="9">
        <v>0</v>
      </c>
      <c r="L238" s="20">
        <v>60</v>
      </c>
      <c r="M238" s="9">
        <v>4.7318611987381701E-2</v>
      </c>
      <c r="N238" s="20">
        <v>38</v>
      </c>
      <c r="O238" s="9">
        <v>2.996845425867508E-2</v>
      </c>
      <c r="P238" s="20">
        <v>11</v>
      </c>
      <c r="Q238" s="9">
        <v>8.6750788643533121E-3</v>
      </c>
    </row>
    <row r="239" spans="4:17" x14ac:dyDescent="0.25">
      <c r="D239" s="8" t="s">
        <v>488</v>
      </c>
      <c r="E239" s="20">
        <v>199</v>
      </c>
      <c r="F239" s="20">
        <v>173</v>
      </c>
      <c r="G239" s="9">
        <v>0.8693467336683417</v>
      </c>
      <c r="H239" s="20">
        <v>158</v>
      </c>
      <c r="I239" s="9">
        <v>0.91329479768786126</v>
      </c>
      <c r="J239" s="20">
        <v>0</v>
      </c>
      <c r="K239" s="9">
        <v>0</v>
      </c>
      <c r="L239" s="20">
        <v>7</v>
      </c>
      <c r="M239" s="9">
        <v>4.046242774566474E-2</v>
      </c>
      <c r="N239" s="20">
        <v>13</v>
      </c>
      <c r="O239" s="9">
        <v>7.5144508670520235E-2</v>
      </c>
      <c r="P239" s="20">
        <v>4</v>
      </c>
      <c r="Q239" s="9">
        <v>2.3121387283236993E-2</v>
      </c>
    </row>
    <row r="240" spans="4:17" x14ac:dyDescent="0.25">
      <c r="D240" s="8" t="s">
        <v>667</v>
      </c>
      <c r="E240" s="20">
        <v>982</v>
      </c>
      <c r="F240" s="20">
        <v>904</v>
      </c>
      <c r="G240" s="9">
        <v>0.92057026476578407</v>
      </c>
      <c r="H240" s="20">
        <v>841</v>
      </c>
      <c r="I240" s="9">
        <v>0.93030973451327437</v>
      </c>
      <c r="J240" s="20">
        <v>0</v>
      </c>
      <c r="K240" s="9">
        <v>0</v>
      </c>
      <c r="L240" s="20">
        <v>56</v>
      </c>
      <c r="M240" s="9">
        <v>6.1946902654867256E-2</v>
      </c>
      <c r="N240" s="20">
        <v>8</v>
      </c>
      <c r="O240" s="9">
        <v>8.8495575221238937E-3</v>
      </c>
      <c r="P240" s="20">
        <v>5</v>
      </c>
      <c r="Q240" s="9">
        <v>5.5309734513274336E-3</v>
      </c>
    </row>
    <row r="241" spans="4:17" x14ac:dyDescent="0.25">
      <c r="D241" s="7" t="s">
        <v>478</v>
      </c>
      <c r="E241" s="20">
        <v>3523</v>
      </c>
      <c r="F241" s="20">
        <v>3139</v>
      </c>
      <c r="G241" s="9">
        <v>0.8910019869429463</v>
      </c>
      <c r="H241" s="20">
        <v>2724</v>
      </c>
      <c r="I241" s="9">
        <v>0.86779229053838802</v>
      </c>
      <c r="J241" s="20">
        <v>0</v>
      </c>
      <c r="K241" s="9">
        <v>0</v>
      </c>
      <c r="L241" s="20">
        <v>102</v>
      </c>
      <c r="M241" s="9">
        <v>3.2494424976107043E-2</v>
      </c>
      <c r="N241" s="20">
        <v>141</v>
      </c>
      <c r="O241" s="9">
        <v>4.4918763937559732E-2</v>
      </c>
      <c r="P241" s="20">
        <v>93</v>
      </c>
      <c r="Q241" s="9">
        <v>2.9627269831156419E-2</v>
      </c>
    </row>
    <row r="242" spans="4:17" x14ac:dyDescent="0.25">
      <c r="D242" s="8" t="s">
        <v>655</v>
      </c>
      <c r="E242" s="20">
        <v>206</v>
      </c>
      <c r="F242" s="20">
        <v>183</v>
      </c>
      <c r="G242" s="9">
        <v>0.88834951456310685</v>
      </c>
      <c r="H242" s="20">
        <v>148</v>
      </c>
      <c r="I242" s="9">
        <v>0.80874316939890711</v>
      </c>
      <c r="J242" s="20">
        <v>0</v>
      </c>
      <c r="K242" s="9">
        <v>0</v>
      </c>
      <c r="L242" s="20">
        <v>13</v>
      </c>
      <c r="M242" s="9">
        <v>7.1038251366120214E-2</v>
      </c>
      <c r="N242" s="20">
        <v>6</v>
      </c>
      <c r="O242" s="9">
        <v>3.2786885245901641E-2</v>
      </c>
      <c r="P242" s="20">
        <v>0</v>
      </c>
      <c r="Q242" s="9">
        <v>0</v>
      </c>
    </row>
    <row r="243" spans="4:17" x14ac:dyDescent="0.25">
      <c r="D243" s="8" t="s">
        <v>479</v>
      </c>
      <c r="E243" s="20">
        <v>533</v>
      </c>
      <c r="F243" s="20">
        <v>488</v>
      </c>
      <c r="G243" s="9">
        <v>0.91557223264540333</v>
      </c>
      <c r="H243" s="20">
        <v>434</v>
      </c>
      <c r="I243" s="9">
        <v>0.88934426229508201</v>
      </c>
      <c r="J243" s="20">
        <v>0</v>
      </c>
      <c r="K243" s="9">
        <v>0</v>
      </c>
      <c r="L243" s="20">
        <v>9</v>
      </c>
      <c r="M243" s="9">
        <v>1.8442622950819672E-2</v>
      </c>
      <c r="N243" s="20">
        <v>30</v>
      </c>
      <c r="O243" s="9">
        <v>6.1475409836065573E-2</v>
      </c>
      <c r="P243" s="20">
        <v>0</v>
      </c>
      <c r="Q243" s="9">
        <v>0</v>
      </c>
    </row>
    <row r="244" spans="4:17" x14ac:dyDescent="0.25">
      <c r="D244" s="8" t="s">
        <v>480</v>
      </c>
      <c r="E244" s="20">
        <v>498</v>
      </c>
      <c r="F244" s="20">
        <v>448</v>
      </c>
      <c r="G244" s="9">
        <v>0.89959839357429716</v>
      </c>
      <c r="H244" s="20">
        <v>417</v>
      </c>
      <c r="I244" s="9">
        <v>0.9308035714285714</v>
      </c>
      <c r="J244" s="20">
        <v>0</v>
      </c>
      <c r="K244" s="9">
        <v>0</v>
      </c>
      <c r="L244" s="20">
        <v>19</v>
      </c>
      <c r="M244" s="9">
        <v>4.2410714285714288E-2</v>
      </c>
      <c r="N244" s="20">
        <v>19</v>
      </c>
      <c r="O244" s="9">
        <v>4.2410714285714288E-2</v>
      </c>
      <c r="P244" s="20">
        <v>6</v>
      </c>
      <c r="Q244" s="9">
        <v>1.3392857142857142E-2</v>
      </c>
    </row>
    <row r="245" spans="4:17" x14ac:dyDescent="0.25">
      <c r="D245" s="8" t="s">
        <v>664</v>
      </c>
      <c r="E245" s="20">
        <v>392</v>
      </c>
      <c r="F245" s="20">
        <v>349</v>
      </c>
      <c r="G245" s="9">
        <v>0.89030612244897955</v>
      </c>
      <c r="H245" s="20">
        <v>326</v>
      </c>
      <c r="I245" s="9">
        <v>0.93409742120343842</v>
      </c>
      <c r="J245" s="20">
        <v>0</v>
      </c>
      <c r="K245" s="9">
        <v>0</v>
      </c>
      <c r="L245" s="20">
        <v>9</v>
      </c>
      <c r="M245" s="9">
        <v>2.5787965616045846E-2</v>
      </c>
      <c r="N245" s="20">
        <v>21</v>
      </c>
      <c r="O245" s="9">
        <v>6.0171919770773637E-2</v>
      </c>
      <c r="P245" s="20">
        <v>7</v>
      </c>
      <c r="Q245" s="9">
        <v>2.0057306590257881E-2</v>
      </c>
    </row>
    <row r="246" spans="4:17" x14ac:dyDescent="0.25">
      <c r="D246" s="8" t="s">
        <v>665</v>
      </c>
      <c r="E246" s="20">
        <v>340</v>
      </c>
      <c r="F246" s="20">
        <v>318</v>
      </c>
      <c r="G246" s="9">
        <v>0.93529411764705883</v>
      </c>
      <c r="H246" s="20">
        <v>286</v>
      </c>
      <c r="I246" s="9">
        <v>0.89937106918238996</v>
      </c>
      <c r="J246" s="20">
        <v>0</v>
      </c>
      <c r="K246" s="9">
        <v>0</v>
      </c>
      <c r="L246" s="20">
        <v>7</v>
      </c>
      <c r="M246" s="9">
        <v>2.20125786163522E-2</v>
      </c>
      <c r="N246" s="20">
        <v>8</v>
      </c>
      <c r="O246" s="9">
        <v>2.5157232704402517E-2</v>
      </c>
      <c r="P246" s="20">
        <v>2</v>
      </c>
      <c r="Q246" s="9">
        <v>6.2893081761006293E-3</v>
      </c>
    </row>
    <row r="247" spans="4:17" x14ac:dyDescent="0.25">
      <c r="D247" s="8" t="s">
        <v>487</v>
      </c>
      <c r="E247" s="20">
        <v>314</v>
      </c>
      <c r="F247" s="20">
        <v>248</v>
      </c>
      <c r="G247" s="9">
        <v>0.78980891719745228</v>
      </c>
      <c r="H247" s="20">
        <v>96</v>
      </c>
      <c r="I247" s="9">
        <v>0.38709677419354838</v>
      </c>
      <c r="J247" s="20"/>
      <c r="K247" s="9">
        <v>0</v>
      </c>
      <c r="L247" s="20">
        <v>8</v>
      </c>
      <c r="M247" s="9">
        <v>3.2258064516129031E-2</v>
      </c>
      <c r="N247" s="20">
        <v>27</v>
      </c>
      <c r="O247" s="9">
        <v>0.10887096774193548</v>
      </c>
      <c r="P247" s="20">
        <v>26</v>
      </c>
      <c r="Q247" s="9">
        <v>0.10483870967741936</v>
      </c>
    </row>
    <row r="248" spans="4:17" x14ac:dyDescent="0.25">
      <c r="D248" s="8" t="s">
        <v>496</v>
      </c>
      <c r="E248" s="20">
        <v>429</v>
      </c>
      <c r="F248" s="20">
        <v>396</v>
      </c>
      <c r="G248" s="9">
        <v>0.92307692307692313</v>
      </c>
      <c r="H248" s="20">
        <v>367</v>
      </c>
      <c r="I248" s="9">
        <v>0.9267676767676768</v>
      </c>
      <c r="J248" s="20">
        <v>0</v>
      </c>
      <c r="K248" s="9">
        <v>0</v>
      </c>
      <c r="L248" s="20">
        <v>13</v>
      </c>
      <c r="M248" s="9">
        <v>3.2828282828282832E-2</v>
      </c>
      <c r="N248" s="20">
        <v>6</v>
      </c>
      <c r="O248" s="9">
        <v>1.5151515151515152E-2</v>
      </c>
      <c r="P248" s="20">
        <v>5</v>
      </c>
      <c r="Q248" s="9">
        <v>1.2626262626262626E-2</v>
      </c>
    </row>
    <row r="249" spans="4:17" x14ac:dyDescent="0.25">
      <c r="D249" s="8" t="s">
        <v>673</v>
      </c>
      <c r="E249" s="20">
        <v>811</v>
      </c>
      <c r="F249" s="20">
        <v>709</v>
      </c>
      <c r="G249" s="9">
        <v>0.87422934648581996</v>
      </c>
      <c r="H249" s="20">
        <v>650</v>
      </c>
      <c r="I249" s="9">
        <v>0.91678420310296194</v>
      </c>
      <c r="J249" s="20">
        <v>0</v>
      </c>
      <c r="K249" s="9">
        <v>0</v>
      </c>
      <c r="L249" s="20">
        <v>24</v>
      </c>
      <c r="M249" s="9">
        <v>3.3850493653032443E-2</v>
      </c>
      <c r="N249" s="20">
        <v>24</v>
      </c>
      <c r="O249" s="9">
        <v>3.3850493653032443E-2</v>
      </c>
      <c r="P249" s="20">
        <v>47</v>
      </c>
      <c r="Q249" s="9">
        <v>6.6290550070521856E-2</v>
      </c>
    </row>
    <row r="250" spans="4:17" x14ac:dyDescent="0.25">
      <c r="D250" s="7" t="s">
        <v>476</v>
      </c>
      <c r="E250" s="20">
        <v>8110</v>
      </c>
      <c r="F250" s="20">
        <v>7631</v>
      </c>
      <c r="G250" s="9">
        <v>0.94093711467324292</v>
      </c>
      <c r="H250" s="20">
        <v>7343</v>
      </c>
      <c r="I250" s="9">
        <v>0.96225920587079017</v>
      </c>
      <c r="J250" s="20">
        <v>0</v>
      </c>
      <c r="K250" s="9">
        <v>0</v>
      </c>
      <c r="L250" s="20">
        <v>278</v>
      </c>
      <c r="M250" s="9">
        <v>3.643034988861224E-2</v>
      </c>
      <c r="N250" s="20">
        <v>101</v>
      </c>
      <c r="O250" s="9">
        <v>1.3235486830035382E-2</v>
      </c>
      <c r="P250" s="20">
        <v>35</v>
      </c>
      <c r="Q250" s="9">
        <v>4.5865548420914691E-3</v>
      </c>
    </row>
    <row r="251" spans="4:17" x14ac:dyDescent="0.25">
      <c r="D251" s="8" t="s">
        <v>653</v>
      </c>
      <c r="E251" s="20">
        <v>360</v>
      </c>
      <c r="F251" s="20">
        <v>328</v>
      </c>
      <c r="G251" s="9">
        <v>0.91111111111111109</v>
      </c>
      <c r="H251" s="20">
        <v>308</v>
      </c>
      <c r="I251" s="9">
        <v>0.93902439024390238</v>
      </c>
      <c r="J251" s="20">
        <v>0</v>
      </c>
      <c r="K251" s="9">
        <v>0</v>
      </c>
      <c r="L251" s="20">
        <v>19</v>
      </c>
      <c r="M251" s="9">
        <v>5.7926829268292686E-2</v>
      </c>
      <c r="N251" s="20">
        <v>7</v>
      </c>
      <c r="O251" s="9">
        <v>2.1341463414634148E-2</v>
      </c>
      <c r="P251" s="20">
        <v>2</v>
      </c>
      <c r="Q251" s="9">
        <v>6.0975609756097563E-3</v>
      </c>
    </row>
    <row r="252" spans="4:17" x14ac:dyDescent="0.25">
      <c r="D252" s="8" t="s">
        <v>656</v>
      </c>
      <c r="E252" s="20">
        <v>927</v>
      </c>
      <c r="F252" s="20">
        <v>857</v>
      </c>
      <c r="G252" s="9">
        <v>0.92448759439050698</v>
      </c>
      <c r="H252" s="20">
        <v>818</v>
      </c>
      <c r="I252" s="9">
        <v>0.95449241540256713</v>
      </c>
      <c r="J252" s="20">
        <v>0</v>
      </c>
      <c r="K252" s="9">
        <v>0</v>
      </c>
      <c r="L252" s="20">
        <v>45</v>
      </c>
      <c r="M252" s="9">
        <v>5.2508751458576426E-2</v>
      </c>
      <c r="N252" s="20">
        <v>13</v>
      </c>
      <c r="O252" s="9">
        <v>1.5169194865810968E-2</v>
      </c>
      <c r="P252" s="20">
        <v>2</v>
      </c>
      <c r="Q252" s="9">
        <v>2.3337222870478411E-3</v>
      </c>
    </row>
    <row r="253" spans="4:17" x14ac:dyDescent="0.25">
      <c r="D253" s="8" t="s">
        <v>659</v>
      </c>
      <c r="E253" s="20">
        <v>431</v>
      </c>
      <c r="F253" s="20">
        <v>406</v>
      </c>
      <c r="G253" s="9">
        <v>0.94199535962877035</v>
      </c>
      <c r="H253" s="20">
        <v>396</v>
      </c>
      <c r="I253" s="9">
        <v>0.97536945812807885</v>
      </c>
      <c r="J253" s="20">
        <v>0</v>
      </c>
      <c r="K253" s="9">
        <v>0</v>
      </c>
      <c r="L253" s="20">
        <v>19</v>
      </c>
      <c r="M253" s="9">
        <v>4.6798029556650245E-2</v>
      </c>
      <c r="N253" s="20">
        <v>1</v>
      </c>
      <c r="O253" s="9">
        <v>2.4630541871921183E-3</v>
      </c>
      <c r="P253" s="20">
        <v>2</v>
      </c>
      <c r="Q253" s="9">
        <v>4.9261083743842365E-3</v>
      </c>
    </row>
    <row r="254" spans="4:17" x14ac:dyDescent="0.25">
      <c r="D254" s="8" t="s">
        <v>485</v>
      </c>
      <c r="E254" s="20">
        <v>704</v>
      </c>
      <c r="F254" s="20">
        <v>674</v>
      </c>
      <c r="G254" s="9">
        <v>0.95738636363636365</v>
      </c>
      <c r="H254" s="20">
        <v>658</v>
      </c>
      <c r="I254" s="9">
        <v>0.97626112759643913</v>
      </c>
      <c r="J254" s="20">
        <v>0</v>
      </c>
      <c r="K254" s="9">
        <v>0</v>
      </c>
      <c r="L254" s="20">
        <v>26</v>
      </c>
      <c r="M254" s="9">
        <v>3.857566765578635E-2</v>
      </c>
      <c r="N254" s="20">
        <v>0</v>
      </c>
      <c r="O254" s="9">
        <v>0</v>
      </c>
      <c r="P254" s="20">
        <v>0</v>
      </c>
      <c r="Q254" s="9">
        <v>0</v>
      </c>
    </row>
    <row r="255" spans="4:17" x14ac:dyDescent="0.25">
      <c r="D255" s="8" t="s">
        <v>668</v>
      </c>
      <c r="E255" s="20">
        <v>372</v>
      </c>
      <c r="F255" s="20">
        <v>341</v>
      </c>
      <c r="G255" s="9">
        <v>0.91666666666666663</v>
      </c>
      <c r="H255" s="20">
        <v>319</v>
      </c>
      <c r="I255" s="9">
        <v>0.93548387096774188</v>
      </c>
      <c r="J255" s="20">
        <v>0</v>
      </c>
      <c r="K255" s="9">
        <v>0</v>
      </c>
      <c r="L255" s="20">
        <v>9</v>
      </c>
      <c r="M255" s="9">
        <v>2.6392961876832845E-2</v>
      </c>
      <c r="N255" s="20">
        <v>15</v>
      </c>
      <c r="O255" s="9">
        <v>4.398826979472141E-2</v>
      </c>
      <c r="P255" s="20">
        <v>3</v>
      </c>
      <c r="Q255" s="9">
        <v>8.7976539589442824E-3</v>
      </c>
    </row>
    <row r="256" spans="4:17" x14ac:dyDescent="0.25">
      <c r="D256" s="8" t="s">
        <v>670</v>
      </c>
      <c r="E256" s="20">
        <v>1466</v>
      </c>
      <c r="F256" s="20">
        <v>1413</v>
      </c>
      <c r="G256" s="9">
        <v>0.96384720327421558</v>
      </c>
      <c r="H256" s="20">
        <v>1373</v>
      </c>
      <c r="I256" s="9">
        <v>0.97169143665958957</v>
      </c>
      <c r="J256" s="20">
        <v>0</v>
      </c>
      <c r="K256" s="9">
        <v>0</v>
      </c>
      <c r="L256" s="20">
        <v>33</v>
      </c>
      <c r="M256" s="9">
        <v>2.3354564755838639E-2</v>
      </c>
      <c r="N256" s="20">
        <v>5</v>
      </c>
      <c r="O256" s="9">
        <v>3.5385704175513091E-3</v>
      </c>
      <c r="P256" s="20">
        <v>4</v>
      </c>
      <c r="Q256" s="9">
        <v>2.8308563340410475E-3</v>
      </c>
    </row>
    <row r="257" spans="4:17" x14ac:dyDescent="0.25">
      <c r="D257" s="8" t="s">
        <v>671</v>
      </c>
      <c r="E257" s="20">
        <v>510</v>
      </c>
      <c r="F257" s="20">
        <v>471</v>
      </c>
      <c r="G257" s="9">
        <v>0.92352941176470593</v>
      </c>
      <c r="H257" s="20">
        <v>456</v>
      </c>
      <c r="I257" s="9">
        <v>0.96815286624203822</v>
      </c>
      <c r="J257" s="20">
        <v>0</v>
      </c>
      <c r="K257" s="9">
        <v>0</v>
      </c>
      <c r="L257" s="20">
        <v>20</v>
      </c>
      <c r="M257" s="9">
        <v>4.2462845010615709E-2</v>
      </c>
      <c r="N257" s="20">
        <v>13</v>
      </c>
      <c r="O257" s="9">
        <v>2.7600849256900213E-2</v>
      </c>
      <c r="P257" s="20">
        <v>0</v>
      </c>
      <c r="Q257" s="9">
        <v>0</v>
      </c>
    </row>
    <row r="258" spans="4:17" x14ac:dyDescent="0.25">
      <c r="D258" s="8" t="s">
        <v>497</v>
      </c>
      <c r="E258" s="20">
        <v>723</v>
      </c>
      <c r="F258" s="20">
        <v>682</v>
      </c>
      <c r="G258" s="9">
        <v>0.9432918395573997</v>
      </c>
      <c r="H258" s="20">
        <v>651</v>
      </c>
      <c r="I258" s="9">
        <v>0.95454545454545459</v>
      </c>
      <c r="J258" s="20">
        <v>0</v>
      </c>
      <c r="K258" s="9">
        <v>0</v>
      </c>
      <c r="L258" s="20">
        <v>17</v>
      </c>
      <c r="M258" s="9">
        <v>2.4926686217008796E-2</v>
      </c>
      <c r="N258" s="20">
        <v>13</v>
      </c>
      <c r="O258" s="9">
        <v>1.906158357771261E-2</v>
      </c>
      <c r="P258" s="20">
        <v>4</v>
      </c>
      <c r="Q258" s="9">
        <v>5.8651026392961877E-3</v>
      </c>
    </row>
    <row r="259" spans="4:17" x14ac:dyDescent="0.25">
      <c r="D259" s="8" t="s">
        <v>672</v>
      </c>
      <c r="E259" s="20">
        <v>1021</v>
      </c>
      <c r="F259" s="20">
        <v>981</v>
      </c>
      <c r="G259" s="9">
        <v>0.96082272282076397</v>
      </c>
      <c r="H259" s="20">
        <v>947</v>
      </c>
      <c r="I259" s="9">
        <v>0.96534148827726807</v>
      </c>
      <c r="J259" s="20">
        <v>0</v>
      </c>
      <c r="K259" s="9">
        <v>0</v>
      </c>
      <c r="L259" s="20">
        <v>31</v>
      </c>
      <c r="M259" s="9">
        <v>3.1600407747196739E-2</v>
      </c>
      <c r="N259" s="20">
        <v>6</v>
      </c>
      <c r="O259" s="9">
        <v>6.1162079510703364E-3</v>
      </c>
      <c r="P259" s="20">
        <v>2</v>
      </c>
      <c r="Q259" s="9">
        <v>2.0387359836901123E-3</v>
      </c>
    </row>
    <row r="260" spans="4:17" x14ac:dyDescent="0.25">
      <c r="D260" s="8" t="s">
        <v>675</v>
      </c>
      <c r="E260" s="20">
        <v>965</v>
      </c>
      <c r="F260" s="20">
        <v>895</v>
      </c>
      <c r="G260" s="9">
        <v>0.92746113989637302</v>
      </c>
      <c r="H260" s="20">
        <v>860</v>
      </c>
      <c r="I260" s="9">
        <v>0.96089385474860334</v>
      </c>
      <c r="J260" s="20">
        <v>0</v>
      </c>
      <c r="K260" s="9">
        <v>0</v>
      </c>
      <c r="L260" s="20">
        <v>36</v>
      </c>
      <c r="M260" s="9">
        <v>4.0223463687150837E-2</v>
      </c>
      <c r="N260" s="20">
        <v>14</v>
      </c>
      <c r="O260" s="9">
        <v>1.564245810055866E-2</v>
      </c>
      <c r="P260" s="20">
        <v>9</v>
      </c>
      <c r="Q260" s="9">
        <v>1.0055865921787709E-2</v>
      </c>
    </row>
    <row r="261" spans="4:17" x14ac:dyDescent="0.25">
      <c r="D261" s="8" t="s">
        <v>477</v>
      </c>
      <c r="E261" s="20">
        <v>631</v>
      </c>
      <c r="F261" s="20">
        <v>583</v>
      </c>
      <c r="G261" s="9">
        <v>0.92393026941362921</v>
      </c>
      <c r="H261" s="20">
        <v>557</v>
      </c>
      <c r="I261" s="9">
        <v>0.95540308747855918</v>
      </c>
      <c r="J261" s="20"/>
      <c r="K261" s="9">
        <v>0</v>
      </c>
      <c r="L261" s="20">
        <v>23</v>
      </c>
      <c r="M261" s="9">
        <v>3.9451114922813037E-2</v>
      </c>
      <c r="N261" s="20">
        <v>14</v>
      </c>
      <c r="O261" s="9">
        <v>2.4013722126929673E-2</v>
      </c>
      <c r="P261" s="20">
        <v>7</v>
      </c>
      <c r="Q261" s="9">
        <v>1.2006861063464836E-2</v>
      </c>
    </row>
    <row r="262" spans="4:17" x14ac:dyDescent="0.25">
      <c r="D262" s="6" t="s">
        <v>676</v>
      </c>
      <c r="E262" s="20">
        <v>10490</v>
      </c>
      <c r="F262" s="20">
        <v>9199</v>
      </c>
      <c r="G262" s="9">
        <v>0.87693040991420401</v>
      </c>
      <c r="H262" s="20">
        <v>7832</v>
      </c>
      <c r="I262" s="9">
        <v>0.85139689096640936</v>
      </c>
      <c r="J262" s="20">
        <v>0</v>
      </c>
      <c r="K262" s="9">
        <v>0</v>
      </c>
      <c r="L262" s="20">
        <v>633</v>
      </c>
      <c r="M262" s="9">
        <v>6.8811827372540491E-2</v>
      </c>
      <c r="N262" s="20">
        <v>288</v>
      </c>
      <c r="O262" s="9">
        <v>3.1307750842482877E-2</v>
      </c>
      <c r="P262" s="20">
        <v>129</v>
      </c>
      <c r="Q262" s="9">
        <v>1.4023263398195457E-2</v>
      </c>
    </row>
    <row r="263" spans="4:17" x14ac:dyDescent="0.25">
      <c r="D263" s="7" t="s">
        <v>693</v>
      </c>
      <c r="E263" s="20">
        <v>1402</v>
      </c>
      <c r="F263" s="20">
        <v>1224</v>
      </c>
      <c r="G263" s="9">
        <v>0.87303851640513552</v>
      </c>
      <c r="H263" s="20">
        <v>1085</v>
      </c>
      <c r="I263" s="9">
        <v>0.88643790849673199</v>
      </c>
      <c r="J263" s="20">
        <v>0</v>
      </c>
      <c r="K263" s="9">
        <v>0</v>
      </c>
      <c r="L263" s="20">
        <v>122</v>
      </c>
      <c r="M263" s="9">
        <v>9.9673202614379092E-2</v>
      </c>
      <c r="N263" s="20">
        <v>17</v>
      </c>
      <c r="O263" s="9">
        <v>1.3888888888888888E-2</v>
      </c>
      <c r="P263" s="20">
        <v>11</v>
      </c>
      <c r="Q263" s="9">
        <v>8.9869281045751627E-3</v>
      </c>
    </row>
    <row r="264" spans="4:17" x14ac:dyDescent="0.25">
      <c r="D264" s="8" t="s">
        <v>694</v>
      </c>
      <c r="E264" s="20">
        <v>184</v>
      </c>
      <c r="F264" s="20">
        <v>159</v>
      </c>
      <c r="G264" s="9">
        <v>0.86413043478260865</v>
      </c>
      <c r="H264" s="20">
        <v>147</v>
      </c>
      <c r="I264" s="9">
        <v>0.92452830188679247</v>
      </c>
      <c r="J264" s="20">
        <v>0</v>
      </c>
      <c r="K264" s="9">
        <v>0</v>
      </c>
      <c r="L264" s="20">
        <v>16</v>
      </c>
      <c r="M264" s="9">
        <v>0.10062893081761007</v>
      </c>
      <c r="N264" s="20">
        <v>3</v>
      </c>
      <c r="O264" s="9">
        <v>1.8867924528301886E-2</v>
      </c>
      <c r="P264" s="20">
        <v>1</v>
      </c>
      <c r="Q264" s="9">
        <v>6.2893081761006293E-3</v>
      </c>
    </row>
    <row r="265" spans="4:17" x14ac:dyDescent="0.25">
      <c r="D265" s="8" t="s">
        <v>696</v>
      </c>
      <c r="E265" s="20">
        <v>223</v>
      </c>
      <c r="F265" s="20">
        <v>193</v>
      </c>
      <c r="G265" s="9">
        <v>0.86547085201793716</v>
      </c>
      <c r="H265" s="20">
        <v>168</v>
      </c>
      <c r="I265" s="9">
        <v>0.8704663212435233</v>
      </c>
      <c r="J265" s="20">
        <v>0</v>
      </c>
      <c r="K265" s="9">
        <v>0</v>
      </c>
      <c r="L265" s="20">
        <v>19</v>
      </c>
      <c r="M265" s="9">
        <v>9.8445595854922283E-2</v>
      </c>
      <c r="N265" s="20">
        <v>3</v>
      </c>
      <c r="O265" s="9">
        <v>1.5544041450777202E-2</v>
      </c>
      <c r="P265" s="20">
        <v>3</v>
      </c>
      <c r="Q265" s="9">
        <v>1.5544041450777202E-2</v>
      </c>
    </row>
    <row r="266" spans="4:17" x14ac:dyDescent="0.25">
      <c r="D266" s="8" t="s">
        <v>704</v>
      </c>
      <c r="E266" s="20">
        <v>162</v>
      </c>
      <c r="F266" s="20">
        <v>138</v>
      </c>
      <c r="G266" s="9">
        <v>0.85185185185185186</v>
      </c>
      <c r="H266" s="20">
        <v>120</v>
      </c>
      <c r="I266" s="9">
        <v>0.86956521739130432</v>
      </c>
      <c r="J266" s="20">
        <v>0</v>
      </c>
      <c r="K266" s="9">
        <v>0</v>
      </c>
      <c r="L266" s="20">
        <v>15</v>
      </c>
      <c r="M266" s="9">
        <v>0.10869565217391304</v>
      </c>
      <c r="N266" s="20">
        <v>2</v>
      </c>
      <c r="O266" s="9">
        <v>1.4492753623188406E-2</v>
      </c>
      <c r="P266" s="20">
        <v>2</v>
      </c>
      <c r="Q266" s="9">
        <v>1.4492753623188406E-2</v>
      </c>
    </row>
    <row r="267" spans="4:17" x14ac:dyDescent="0.25">
      <c r="D267" s="8" t="s">
        <v>709</v>
      </c>
      <c r="E267" s="20">
        <v>621</v>
      </c>
      <c r="F267" s="20">
        <v>549</v>
      </c>
      <c r="G267" s="9">
        <v>0.88405797101449279</v>
      </c>
      <c r="H267" s="20">
        <v>491</v>
      </c>
      <c r="I267" s="9">
        <v>0.89435336976320579</v>
      </c>
      <c r="J267" s="20">
        <v>0</v>
      </c>
      <c r="K267" s="9">
        <v>0</v>
      </c>
      <c r="L267" s="20">
        <v>57</v>
      </c>
      <c r="M267" s="9">
        <v>0.10382513661202186</v>
      </c>
      <c r="N267" s="20">
        <v>3</v>
      </c>
      <c r="O267" s="9">
        <v>5.4644808743169399E-3</v>
      </c>
      <c r="P267" s="20">
        <v>2</v>
      </c>
      <c r="Q267" s="9">
        <v>3.6429872495446266E-3</v>
      </c>
    </row>
    <row r="268" spans="4:17" x14ac:dyDescent="0.25">
      <c r="D268" s="8" t="s">
        <v>713</v>
      </c>
      <c r="E268" s="20">
        <v>212</v>
      </c>
      <c r="F268" s="20">
        <v>185</v>
      </c>
      <c r="G268" s="9">
        <v>0.87264150943396224</v>
      </c>
      <c r="H268" s="20">
        <v>159</v>
      </c>
      <c r="I268" s="9">
        <v>0.85945945945945945</v>
      </c>
      <c r="J268" s="20">
        <v>0</v>
      </c>
      <c r="K268" s="9">
        <v>0</v>
      </c>
      <c r="L268" s="20">
        <v>15</v>
      </c>
      <c r="M268" s="9">
        <v>8.1081081081081086E-2</v>
      </c>
      <c r="N268" s="20">
        <v>6</v>
      </c>
      <c r="O268" s="9">
        <v>3.2432432432432434E-2</v>
      </c>
      <c r="P268" s="20">
        <v>3</v>
      </c>
      <c r="Q268" s="9">
        <v>1.6216216216216217E-2</v>
      </c>
    </row>
    <row r="269" spans="4:17" x14ac:dyDescent="0.25">
      <c r="D269" s="7" t="s">
        <v>679</v>
      </c>
      <c r="E269" s="20">
        <v>1058</v>
      </c>
      <c r="F269" s="20">
        <v>929</v>
      </c>
      <c r="G269" s="9">
        <v>0.87807183364839314</v>
      </c>
      <c r="H269" s="20">
        <v>719</v>
      </c>
      <c r="I269" s="9">
        <v>0.77395048439181913</v>
      </c>
      <c r="J269" s="20">
        <v>0</v>
      </c>
      <c r="K269" s="9">
        <v>0</v>
      </c>
      <c r="L269" s="20">
        <v>74</v>
      </c>
      <c r="M269" s="9">
        <v>7.9655543595263723E-2</v>
      </c>
      <c r="N269" s="20">
        <v>13</v>
      </c>
      <c r="O269" s="9">
        <v>1.3993541442411194E-2</v>
      </c>
      <c r="P269" s="20">
        <v>14</v>
      </c>
      <c r="Q269" s="9">
        <v>1.5069967707212056E-2</v>
      </c>
    </row>
    <row r="270" spans="4:17" x14ac:dyDescent="0.25">
      <c r="D270" s="8" t="s">
        <v>680</v>
      </c>
      <c r="E270" s="20">
        <v>314</v>
      </c>
      <c r="F270" s="20">
        <v>271</v>
      </c>
      <c r="G270" s="9">
        <v>0.86305732484076436</v>
      </c>
      <c r="H270" s="20">
        <v>204</v>
      </c>
      <c r="I270" s="9">
        <v>0.75276752767527677</v>
      </c>
      <c r="J270" s="20">
        <v>0</v>
      </c>
      <c r="K270" s="9">
        <v>0</v>
      </c>
      <c r="L270" s="20">
        <v>25</v>
      </c>
      <c r="M270" s="9">
        <v>9.2250922509225092E-2</v>
      </c>
      <c r="N270" s="20">
        <v>3</v>
      </c>
      <c r="O270" s="9">
        <v>1.107011070110701E-2</v>
      </c>
      <c r="P270" s="20">
        <v>8</v>
      </c>
      <c r="Q270" s="9">
        <v>2.9520295202952029E-2</v>
      </c>
    </row>
    <row r="271" spans="4:17" x14ac:dyDescent="0.25">
      <c r="D271" s="8" t="s">
        <v>685</v>
      </c>
      <c r="E271" s="20">
        <v>308</v>
      </c>
      <c r="F271" s="20">
        <v>270</v>
      </c>
      <c r="G271" s="9">
        <v>0.87662337662337664</v>
      </c>
      <c r="H271" s="20">
        <v>209</v>
      </c>
      <c r="I271" s="9">
        <v>0.77407407407407403</v>
      </c>
      <c r="J271" s="20">
        <v>0</v>
      </c>
      <c r="K271" s="9">
        <v>0</v>
      </c>
      <c r="L271" s="20">
        <v>23</v>
      </c>
      <c r="M271" s="9">
        <v>8.5185185185185183E-2</v>
      </c>
      <c r="N271" s="20">
        <v>2</v>
      </c>
      <c r="O271" s="9">
        <v>7.4074074074074077E-3</v>
      </c>
      <c r="P271" s="20">
        <v>2</v>
      </c>
      <c r="Q271" s="9">
        <v>7.4074074074074077E-3</v>
      </c>
    </row>
    <row r="272" spans="4:17" x14ac:dyDescent="0.25">
      <c r="D272" s="8" t="s">
        <v>697</v>
      </c>
      <c r="E272" s="20">
        <v>12</v>
      </c>
      <c r="F272" s="20">
        <v>10</v>
      </c>
      <c r="G272" s="9">
        <v>0.83333333333333337</v>
      </c>
      <c r="H272" s="20">
        <v>6</v>
      </c>
      <c r="I272" s="9">
        <v>0.6</v>
      </c>
      <c r="J272" s="20">
        <v>0</v>
      </c>
      <c r="K272" s="9">
        <v>0</v>
      </c>
      <c r="L272" s="20">
        <v>0</v>
      </c>
      <c r="M272" s="9">
        <v>0</v>
      </c>
      <c r="N272" s="20">
        <v>1</v>
      </c>
      <c r="O272" s="9">
        <v>0.1</v>
      </c>
      <c r="P272" s="20">
        <v>0</v>
      </c>
      <c r="Q272" s="9">
        <v>0</v>
      </c>
    </row>
    <row r="273" spans="4:17" x14ac:dyDescent="0.25">
      <c r="D273" s="8" t="s">
        <v>705</v>
      </c>
      <c r="E273" s="20">
        <v>424</v>
      </c>
      <c r="F273" s="20">
        <v>378</v>
      </c>
      <c r="G273" s="9">
        <v>0.89150943396226412</v>
      </c>
      <c r="H273" s="20">
        <v>300</v>
      </c>
      <c r="I273" s="9">
        <v>0.79365079365079361</v>
      </c>
      <c r="J273" s="20">
        <v>0</v>
      </c>
      <c r="K273" s="9">
        <v>0</v>
      </c>
      <c r="L273" s="20">
        <v>26</v>
      </c>
      <c r="M273" s="9">
        <v>6.8783068783068779E-2</v>
      </c>
      <c r="N273" s="20">
        <v>7</v>
      </c>
      <c r="O273" s="9">
        <v>1.8518518518518517E-2</v>
      </c>
      <c r="P273" s="20">
        <v>4</v>
      </c>
      <c r="Q273" s="9">
        <v>1.0582010582010581E-2</v>
      </c>
    </row>
    <row r="274" spans="4:17" x14ac:dyDescent="0.25">
      <c r="D274" s="7" t="s">
        <v>681</v>
      </c>
      <c r="E274" s="20">
        <v>1437</v>
      </c>
      <c r="F274" s="20">
        <v>1228</v>
      </c>
      <c r="G274" s="9">
        <v>0.85455810716771052</v>
      </c>
      <c r="H274" s="20">
        <v>1087</v>
      </c>
      <c r="I274" s="9">
        <v>0.88517915309446249</v>
      </c>
      <c r="J274" s="20">
        <v>0</v>
      </c>
      <c r="K274" s="9">
        <v>0</v>
      </c>
      <c r="L274" s="20">
        <v>122</v>
      </c>
      <c r="M274" s="9">
        <v>9.93485342019544E-2</v>
      </c>
      <c r="N274" s="20">
        <v>28</v>
      </c>
      <c r="O274" s="9">
        <v>2.2801302931596091E-2</v>
      </c>
      <c r="P274" s="20">
        <v>17</v>
      </c>
      <c r="Q274" s="9">
        <v>1.3843648208469055E-2</v>
      </c>
    </row>
    <row r="275" spans="4:17" x14ac:dyDescent="0.25">
      <c r="D275" s="8" t="s">
        <v>682</v>
      </c>
      <c r="E275" s="20">
        <v>430</v>
      </c>
      <c r="F275" s="20">
        <v>345</v>
      </c>
      <c r="G275" s="9">
        <v>0.80232558139534882</v>
      </c>
      <c r="H275" s="20">
        <v>294</v>
      </c>
      <c r="I275" s="9">
        <v>0.85217391304347823</v>
      </c>
      <c r="J275" s="20">
        <v>0</v>
      </c>
      <c r="K275" s="9">
        <v>0</v>
      </c>
      <c r="L275" s="20">
        <v>54</v>
      </c>
      <c r="M275" s="9">
        <v>0.15652173913043479</v>
      </c>
      <c r="N275" s="20">
        <v>1</v>
      </c>
      <c r="O275" s="9">
        <v>2.8985507246376812E-3</v>
      </c>
      <c r="P275" s="20">
        <v>8</v>
      </c>
      <c r="Q275" s="9">
        <v>2.318840579710145E-2</v>
      </c>
    </row>
    <row r="276" spans="4:17" x14ac:dyDescent="0.25">
      <c r="D276" s="8" t="s">
        <v>689</v>
      </c>
      <c r="E276" s="20">
        <v>266</v>
      </c>
      <c r="F276" s="20">
        <v>237</v>
      </c>
      <c r="G276" s="9">
        <v>0.89097744360902253</v>
      </c>
      <c r="H276" s="20">
        <v>215</v>
      </c>
      <c r="I276" s="9">
        <v>0.90717299578059074</v>
      </c>
      <c r="J276" s="20">
        <v>0</v>
      </c>
      <c r="K276" s="9">
        <v>0</v>
      </c>
      <c r="L276" s="20">
        <v>12</v>
      </c>
      <c r="M276" s="9">
        <v>5.0632911392405063E-2</v>
      </c>
      <c r="N276" s="20">
        <v>8</v>
      </c>
      <c r="O276" s="9">
        <v>3.3755274261603373E-2</v>
      </c>
      <c r="P276" s="20">
        <v>3</v>
      </c>
      <c r="Q276" s="9">
        <v>1.2658227848101266E-2</v>
      </c>
    </row>
    <row r="277" spans="4:17" x14ac:dyDescent="0.25">
      <c r="D277" s="8" t="s">
        <v>698</v>
      </c>
      <c r="E277" s="20">
        <v>555</v>
      </c>
      <c r="F277" s="20">
        <v>479</v>
      </c>
      <c r="G277" s="9">
        <v>0.86306306306306302</v>
      </c>
      <c r="H277" s="20">
        <v>433</v>
      </c>
      <c r="I277" s="9">
        <v>0.90396659707724425</v>
      </c>
      <c r="J277" s="20">
        <v>0</v>
      </c>
      <c r="K277" s="9">
        <v>0</v>
      </c>
      <c r="L277" s="20">
        <v>53</v>
      </c>
      <c r="M277" s="9">
        <v>0.11064718162839249</v>
      </c>
      <c r="N277" s="20">
        <v>8</v>
      </c>
      <c r="O277" s="9">
        <v>1.6701461377870562E-2</v>
      </c>
      <c r="P277" s="20">
        <v>6</v>
      </c>
      <c r="Q277" s="9">
        <v>1.2526096033402923E-2</v>
      </c>
    </row>
    <row r="278" spans="4:17" x14ac:dyDescent="0.25">
      <c r="D278" s="8" t="s">
        <v>699</v>
      </c>
      <c r="E278" s="20">
        <v>186</v>
      </c>
      <c r="F278" s="20">
        <v>167</v>
      </c>
      <c r="G278" s="9">
        <v>0.89784946236559138</v>
      </c>
      <c r="H278" s="20">
        <v>145</v>
      </c>
      <c r="I278" s="9">
        <v>0.86826347305389218</v>
      </c>
      <c r="J278" s="20">
        <v>0</v>
      </c>
      <c r="K278" s="9">
        <v>0</v>
      </c>
      <c r="L278" s="20">
        <v>3</v>
      </c>
      <c r="M278" s="9">
        <v>1.7964071856287425E-2</v>
      </c>
      <c r="N278" s="20">
        <v>11</v>
      </c>
      <c r="O278" s="9">
        <v>6.5868263473053898E-2</v>
      </c>
      <c r="P278" s="20">
        <v>0</v>
      </c>
      <c r="Q278" s="9">
        <v>0</v>
      </c>
    </row>
    <row r="279" spans="4:17" x14ac:dyDescent="0.25">
      <c r="D279" s="7" t="s">
        <v>702</v>
      </c>
      <c r="E279" s="20">
        <v>1382</v>
      </c>
      <c r="F279" s="20">
        <v>1212</v>
      </c>
      <c r="G279" s="9">
        <v>0.87698986975397974</v>
      </c>
      <c r="H279" s="20">
        <v>980</v>
      </c>
      <c r="I279" s="9">
        <v>0.8085808580858086</v>
      </c>
      <c r="J279" s="20">
        <v>0</v>
      </c>
      <c r="K279" s="9">
        <v>0</v>
      </c>
      <c r="L279" s="20">
        <v>73</v>
      </c>
      <c r="M279" s="9">
        <v>6.0231023102310231E-2</v>
      </c>
      <c r="N279" s="20">
        <v>52</v>
      </c>
      <c r="O279" s="9">
        <v>4.2904290429042903E-2</v>
      </c>
      <c r="P279" s="20">
        <v>18</v>
      </c>
      <c r="Q279" s="9">
        <v>1.4851485148514851E-2</v>
      </c>
    </row>
    <row r="280" spans="4:17" x14ac:dyDescent="0.25">
      <c r="D280" s="8" t="s">
        <v>703</v>
      </c>
      <c r="E280" s="20">
        <v>124</v>
      </c>
      <c r="F280" s="20">
        <v>108</v>
      </c>
      <c r="G280" s="9">
        <v>0.87096774193548387</v>
      </c>
      <c r="H280" s="20">
        <v>98</v>
      </c>
      <c r="I280" s="9">
        <v>0.90740740740740744</v>
      </c>
      <c r="J280" s="20">
        <v>0</v>
      </c>
      <c r="K280" s="9">
        <v>0</v>
      </c>
      <c r="L280" s="20">
        <v>8</v>
      </c>
      <c r="M280" s="9">
        <v>7.407407407407407E-2</v>
      </c>
      <c r="N280" s="20">
        <v>5</v>
      </c>
      <c r="O280" s="9">
        <v>4.6296296296296294E-2</v>
      </c>
      <c r="P280" s="20">
        <v>1</v>
      </c>
      <c r="Q280" s="9">
        <v>9.2592592592592587E-3</v>
      </c>
    </row>
    <row r="281" spans="4:17" x14ac:dyDescent="0.25">
      <c r="D281" s="8" t="s">
        <v>706</v>
      </c>
      <c r="E281" s="20">
        <v>258</v>
      </c>
      <c r="F281" s="20">
        <v>225</v>
      </c>
      <c r="G281" s="9">
        <v>0.87209302325581395</v>
      </c>
      <c r="H281" s="20">
        <v>160</v>
      </c>
      <c r="I281" s="9">
        <v>0.71111111111111114</v>
      </c>
      <c r="J281" s="20">
        <v>0</v>
      </c>
      <c r="K281" s="9">
        <v>0</v>
      </c>
      <c r="L281" s="20">
        <v>16</v>
      </c>
      <c r="M281" s="9">
        <v>7.1111111111111111E-2</v>
      </c>
      <c r="N281" s="20">
        <v>12</v>
      </c>
      <c r="O281" s="9">
        <v>5.3333333333333337E-2</v>
      </c>
      <c r="P281" s="20">
        <v>2</v>
      </c>
      <c r="Q281" s="9">
        <v>8.8888888888888889E-3</v>
      </c>
    </row>
    <row r="282" spans="4:17" x14ac:dyDescent="0.25">
      <c r="D282" s="8" t="s">
        <v>708</v>
      </c>
      <c r="E282" s="20">
        <v>323</v>
      </c>
      <c r="F282" s="20">
        <v>273</v>
      </c>
      <c r="G282" s="9">
        <v>0.84520123839009287</v>
      </c>
      <c r="H282" s="20">
        <v>214</v>
      </c>
      <c r="I282" s="9">
        <v>0.78388278388278387</v>
      </c>
      <c r="J282" s="20">
        <v>0</v>
      </c>
      <c r="K282" s="9">
        <v>0</v>
      </c>
      <c r="L282" s="20">
        <v>21</v>
      </c>
      <c r="M282" s="9">
        <v>7.6923076923076927E-2</v>
      </c>
      <c r="N282" s="20">
        <v>7</v>
      </c>
      <c r="O282" s="9">
        <v>2.564102564102564E-2</v>
      </c>
      <c r="P282" s="20">
        <v>10</v>
      </c>
      <c r="Q282" s="9">
        <v>3.6630036630036632E-2</v>
      </c>
    </row>
    <row r="283" spans="4:17" x14ac:dyDescent="0.25">
      <c r="D283" s="8" t="s">
        <v>710</v>
      </c>
      <c r="E283" s="20">
        <v>97</v>
      </c>
      <c r="F283" s="20">
        <v>79</v>
      </c>
      <c r="G283" s="9">
        <v>0.81443298969072164</v>
      </c>
      <c r="H283" s="20">
        <v>67</v>
      </c>
      <c r="I283" s="9">
        <v>0.84810126582278478</v>
      </c>
      <c r="J283" s="20">
        <v>0</v>
      </c>
      <c r="K283" s="9">
        <v>0</v>
      </c>
      <c r="L283" s="20">
        <v>13</v>
      </c>
      <c r="M283" s="9">
        <v>0.16455696202531644</v>
      </c>
      <c r="N283" s="20">
        <v>3</v>
      </c>
      <c r="O283" s="9">
        <v>3.7974683544303799E-2</v>
      </c>
      <c r="P283" s="20">
        <v>1</v>
      </c>
      <c r="Q283" s="9">
        <v>1.2658227848101266E-2</v>
      </c>
    </row>
    <row r="284" spans="4:17" x14ac:dyDescent="0.25">
      <c r="D284" s="8" t="s">
        <v>715</v>
      </c>
      <c r="E284" s="20">
        <v>580</v>
      </c>
      <c r="F284" s="20">
        <v>527</v>
      </c>
      <c r="G284" s="9">
        <v>0.9086206896551724</v>
      </c>
      <c r="H284" s="20">
        <v>441</v>
      </c>
      <c r="I284" s="9">
        <v>0.8368121442125237</v>
      </c>
      <c r="J284" s="20">
        <v>0</v>
      </c>
      <c r="K284" s="9">
        <v>0</v>
      </c>
      <c r="L284" s="20">
        <v>15</v>
      </c>
      <c r="M284" s="9">
        <v>2.8462998102466792E-2</v>
      </c>
      <c r="N284" s="20">
        <v>25</v>
      </c>
      <c r="O284" s="9">
        <v>4.743833017077799E-2</v>
      </c>
      <c r="P284" s="20">
        <v>4</v>
      </c>
      <c r="Q284" s="9">
        <v>7.5901328273244783E-3</v>
      </c>
    </row>
    <row r="285" spans="4:17" x14ac:dyDescent="0.25">
      <c r="D285" s="7" t="s">
        <v>677</v>
      </c>
      <c r="E285" s="20">
        <v>1428</v>
      </c>
      <c r="F285" s="20">
        <v>1265</v>
      </c>
      <c r="G285" s="9">
        <v>0.88585434173669464</v>
      </c>
      <c r="H285" s="20">
        <v>1101</v>
      </c>
      <c r="I285" s="9">
        <v>0.87035573122529641</v>
      </c>
      <c r="J285" s="20">
        <v>0</v>
      </c>
      <c r="K285" s="9">
        <v>0</v>
      </c>
      <c r="L285" s="20">
        <v>62</v>
      </c>
      <c r="M285" s="9">
        <v>4.9011857707509883E-2</v>
      </c>
      <c r="N285" s="20">
        <v>54</v>
      </c>
      <c r="O285" s="9">
        <v>4.2687747035573126E-2</v>
      </c>
      <c r="P285" s="20">
        <v>13</v>
      </c>
      <c r="Q285" s="9">
        <v>1.0276679841897233E-2</v>
      </c>
    </row>
    <row r="286" spans="4:17" x14ac:dyDescent="0.25">
      <c r="D286" s="8" t="s">
        <v>678</v>
      </c>
      <c r="E286" s="20">
        <v>114</v>
      </c>
      <c r="F286" s="20">
        <v>99</v>
      </c>
      <c r="G286" s="9">
        <v>0.86842105263157898</v>
      </c>
      <c r="H286" s="20">
        <v>75</v>
      </c>
      <c r="I286" s="9">
        <v>0.75757575757575757</v>
      </c>
      <c r="J286" s="20">
        <v>0</v>
      </c>
      <c r="K286" s="9">
        <v>0</v>
      </c>
      <c r="L286" s="20">
        <v>8</v>
      </c>
      <c r="M286" s="9">
        <v>8.0808080808080815E-2</v>
      </c>
      <c r="N286" s="20">
        <v>0</v>
      </c>
      <c r="O286" s="9">
        <v>0</v>
      </c>
      <c r="P286" s="20">
        <v>4</v>
      </c>
      <c r="Q286" s="9">
        <v>4.0404040404040407E-2</v>
      </c>
    </row>
    <row r="287" spans="4:17" x14ac:dyDescent="0.25">
      <c r="D287" s="8" t="s">
        <v>686</v>
      </c>
      <c r="E287" s="20">
        <v>549</v>
      </c>
      <c r="F287" s="20">
        <v>478</v>
      </c>
      <c r="G287" s="9">
        <v>0.87067395264116576</v>
      </c>
      <c r="H287" s="20">
        <v>424</v>
      </c>
      <c r="I287" s="9">
        <v>0.88702928870292885</v>
      </c>
      <c r="J287" s="20">
        <v>0</v>
      </c>
      <c r="K287" s="9">
        <v>0</v>
      </c>
      <c r="L287" s="20">
        <v>15</v>
      </c>
      <c r="M287" s="9">
        <v>3.1380753138075312E-2</v>
      </c>
      <c r="N287" s="20">
        <v>43</v>
      </c>
      <c r="O287" s="9">
        <v>8.9958158995815898E-2</v>
      </c>
      <c r="P287" s="20">
        <v>3</v>
      </c>
      <c r="Q287" s="9">
        <v>6.2761506276150627E-3</v>
      </c>
    </row>
    <row r="288" spans="4:17" x14ac:dyDescent="0.25">
      <c r="D288" s="8" t="s">
        <v>692</v>
      </c>
      <c r="E288" s="20">
        <v>371</v>
      </c>
      <c r="F288" s="20">
        <v>333</v>
      </c>
      <c r="G288" s="9">
        <v>0.89757412398921832</v>
      </c>
      <c r="H288" s="20">
        <v>297</v>
      </c>
      <c r="I288" s="9">
        <v>0.89189189189189189</v>
      </c>
      <c r="J288" s="20">
        <v>0</v>
      </c>
      <c r="K288" s="9">
        <v>0</v>
      </c>
      <c r="L288" s="20">
        <v>17</v>
      </c>
      <c r="M288" s="9">
        <v>5.1051051051051052E-2</v>
      </c>
      <c r="N288" s="20">
        <v>1</v>
      </c>
      <c r="O288" s="9">
        <v>3.003003003003003E-3</v>
      </c>
      <c r="P288" s="20">
        <v>4</v>
      </c>
      <c r="Q288" s="9">
        <v>1.2012012012012012E-2</v>
      </c>
    </row>
    <row r="289" spans="4:17" x14ac:dyDescent="0.25">
      <c r="D289" s="8" t="s">
        <v>701</v>
      </c>
      <c r="E289" s="20">
        <v>394</v>
      </c>
      <c r="F289" s="20">
        <v>355</v>
      </c>
      <c r="G289" s="9">
        <v>0.90101522842639592</v>
      </c>
      <c r="H289" s="20">
        <v>305</v>
      </c>
      <c r="I289" s="9">
        <v>0.85915492957746475</v>
      </c>
      <c r="J289" s="20">
        <v>0</v>
      </c>
      <c r="K289" s="9">
        <v>0</v>
      </c>
      <c r="L289" s="20">
        <v>22</v>
      </c>
      <c r="M289" s="9">
        <v>6.1971830985915494E-2</v>
      </c>
      <c r="N289" s="20">
        <v>10</v>
      </c>
      <c r="O289" s="9">
        <v>2.8169014084507043E-2</v>
      </c>
      <c r="P289" s="20">
        <v>2</v>
      </c>
      <c r="Q289" s="9">
        <v>5.6338028169014088E-3</v>
      </c>
    </row>
    <row r="290" spans="4:17" x14ac:dyDescent="0.25">
      <c r="D290" s="7" t="s">
        <v>683</v>
      </c>
      <c r="E290" s="20">
        <v>1407</v>
      </c>
      <c r="F290" s="20">
        <v>1239</v>
      </c>
      <c r="G290" s="9">
        <v>0.88059701492537312</v>
      </c>
      <c r="H290" s="20">
        <v>1083</v>
      </c>
      <c r="I290" s="9">
        <v>0.87409200968523004</v>
      </c>
      <c r="J290" s="20">
        <v>0</v>
      </c>
      <c r="K290" s="9">
        <v>0</v>
      </c>
      <c r="L290" s="20">
        <v>78</v>
      </c>
      <c r="M290" s="9">
        <v>6.2953995157384993E-2</v>
      </c>
      <c r="N290" s="20">
        <v>30</v>
      </c>
      <c r="O290" s="9">
        <v>2.4213075060532687E-2</v>
      </c>
      <c r="P290" s="20">
        <v>21</v>
      </c>
      <c r="Q290" s="9">
        <v>1.6949152542372881E-2</v>
      </c>
    </row>
    <row r="291" spans="4:17" x14ac:dyDescent="0.25">
      <c r="D291" s="8" t="s">
        <v>684</v>
      </c>
      <c r="E291" s="20">
        <v>427</v>
      </c>
      <c r="F291" s="20">
        <v>381</v>
      </c>
      <c r="G291" s="9">
        <v>0.89227166276346603</v>
      </c>
      <c r="H291" s="20">
        <v>332</v>
      </c>
      <c r="I291" s="9">
        <v>0.87139107611548561</v>
      </c>
      <c r="J291" s="20">
        <v>0</v>
      </c>
      <c r="K291" s="9">
        <v>0</v>
      </c>
      <c r="L291" s="20">
        <v>15</v>
      </c>
      <c r="M291" s="9">
        <v>3.937007874015748E-2</v>
      </c>
      <c r="N291" s="20">
        <v>9</v>
      </c>
      <c r="O291" s="9">
        <v>2.3622047244094488E-2</v>
      </c>
      <c r="P291" s="20">
        <v>4</v>
      </c>
      <c r="Q291" s="9">
        <v>1.0498687664041995E-2</v>
      </c>
    </row>
    <row r="292" spans="4:17" x14ac:dyDescent="0.25">
      <c r="D292" s="8" t="s">
        <v>690</v>
      </c>
      <c r="E292" s="20">
        <v>279</v>
      </c>
      <c r="F292" s="20">
        <v>238</v>
      </c>
      <c r="G292" s="9">
        <v>0.8530465949820788</v>
      </c>
      <c r="H292" s="20">
        <v>206</v>
      </c>
      <c r="I292" s="9">
        <v>0.86554621848739499</v>
      </c>
      <c r="J292" s="20">
        <v>0</v>
      </c>
      <c r="K292" s="9">
        <v>0</v>
      </c>
      <c r="L292" s="20">
        <v>14</v>
      </c>
      <c r="M292" s="9">
        <v>5.8823529411764705E-2</v>
      </c>
      <c r="N292" s="20">
        <v>16</v>
      </c>
      <c r="O292" s="9">
        <v>6.7226890756302518E-2</v>
      </c>
      <c r="P292" s="20">
        <v>6</v>
      </c>
      <c r="Q292" s="9">
        <v>2.5210084033613446E-2</v>
      </c>
    </row>
    <row r="293" spans="4:17" x14ac:dyDescent="0.25">
      <c r="D293" s="8" t="s">
        <v>711</v>
      </c>
      <c r="E293" s="20">
        <v>181</v>
      </c>
      <c r="F293" s="20">
        <v>146</v>
      </c>
      <c r="G293" s="9">
        <v>0.8066298342541437</v>
      </c>
      <c r="H293" s="20">
        <v>125</v>
      </c>
      <c r="I293" s="9">
        <v>0.85616438356164382</v>
      </c>
      <c r="J293" s="20">
        <v>0</v>
      </c>
      <c r="K293" s="9">
        <v>0</v>
      </c>
      <c r="L293" s="20">
        <v>26</v>
      </c>
      <c r="M293" s="9">
        <v>0.17808219178082191</v>
      </c>
      <c r="N293" s="20">
        <v>0</v>
      </c>
      <c r="O293" s="9">
        <v>0</v>
      </c>
      <c r="P293" s="20">
        <v>3</v>
      </c>
      <c r="Q293" s="9">
        <v>2.0547945205479451E-2</v>
      </c>
    </row>
    <row r="294" spans="4:17" x14ac:dyDescent="0.25">
      <c r="D294" s="8" t="s">
        <v>712</v>
      </c>
      <c r="E294" s="20">
        <v>520</v>
      </c>
      <c r="F294" s="20">
        <v>474</v>
      </c>
      <c r="G294" s="9">
        <v>0.91153846153846152</v>
      </c>
      <c r="H294" s="20">
        <v>420</v>
      </c>
      <c r="I294" s="9">
        <v>0.88607594936708856</v>
      </c>
      <c r="J294" s="20">
        <v>0</v>
      </c>
      <c r="K294" s="9">
        <v>0</v>
      </c>
      <c r="L294" s="20">
        <v>23</v>
      </c>
      <c r="M294" s="9">
        <v>4.852320675105485E-2</v>
      </c>
      <c r="N294" s="20">
        <v>5</v>
      </c>
      <c r="O294" s="9">
        <v>1.0548523206751054E-2</v>
      </c>
      <c r="P294" s="20">
        <v>8</v>
      </c>
      <c r="Q294" s="9">
        <v>1.6877637130801686E-2</v>
      </c>
    </row>
    <row r="295" spans="4:17" x14ac:dyDescent="0.25">
      <c r="D295" s="7" t="s">
        <v>687</v>
      </c>
      <c r="E295" s="20">
        <v>2376</v>
      </c>
      <c r="F295" s="20">
        <v>2102</v>
      </c>
      <c r="G295" s="9">
        <v>0.88468013468013473</v>
      </c>
      <c r="H295" s="20">
        <v>1777</v>
      </c>
      <c r="I295" s="9">
        <v>0.84538534728829684</v>
      </c>
      <c r="J295" s="20">
        <v>0</v>
      </c>
      <c r="K295" s="9">
        <v>0</v>
      </c>
      <c r="L295" s="20">
        <v>102</v>
      </c>
      <c r="M295" s="9">
        <v>4.8525214081826834E-2</v>
      </c>
      <c r="N295" s="20">
        <v>94</v>
      </c>
      <c r="O295" s="9">
        <v>4.4719314938154141E-2</v>
      </c>
      <c r="P295" s="20">
        <v>35</v>
      </c>
      <c r="Q295" s="9">
        <v>1.665080875356803E-2</v>
      </c>
    </row>
    <row r="296" spans="4:17" x14ac:dyDescent="0.25">
      <c r="D296" s="8" t="s">
        <v>688</v>
      </c>
      <c r="E296" s="20">
        <v>378</v>
      </c>
      <c r="F296" s="20">
        <v>318</v>
      </c>
      <c r="G296" s="9">
        <v>0.84126984126984128</v>
      </c>
      <c r="H296" s="20">
        <v>255</v>
      </c>
      <c r="I296" s="9">
        <v>0.80188679245283023</v>
      </c>
      <c r="J296" s="20">
        <v>0</v>
      </c>
      <c r="K296" s="9">
        <v>0</v>
      </c>
      <c r="L296" s="20">
        <v>19</v>
      </c>
      <c r="M296" s="9">
        <v>5.9748427672955975E-2</v>
      </c>
      <c r="N296" s="20">
        <v>12</v>
      </c>
      <c r="O296" s="9">
        <v>3.7735849056603772E-2</v>
      </c>
      <c r="P296" s="20">
        <v>16</v>
      </c>
      <c r="Q296" s="9">
        <v>5.0314465408805034E-2</v>
      </c>
    </row>
    <row r="297" spans="4:17" x14ac:dyDescent="0.25">
      <c r="D297" s="8" t="s">
        <v>691</v>
      </c>
      <c r="E297" s="20">
        <v>443</v>
      </c>
      <c r="F297" s="20">
        <v>389</v>
      </c>
      <c r="G297" s="9">
        <v>0.87810383747178333</v>
      </c>
      <c r="H297" s="20">
        <v>291</v>
      </c>
      <c r="I297" s="9">
        <v>0.74807197943444725</v>
      </c>
      <c r="J297" s="20">
        <v>0</v>
      </c>
      <c r="K297" s="9">
        <v>0</v>
      </c>
      <c r="L297" s="20">
        <v>14</v>
      </c>
      <c r="M297" s="9">
        <v>3.5989717223650387E-2</v>
      </c>
      <c r="N297" s="20">
        <v>18</v>
      </c>
      <c r="O297" s="9">
        <v>4.6272493573264781E-2</v>
      </c>
      <c r="P297" s="20">
        <v>10</v>
      </c>
      <c r="Q297" s="9">
        <v>2.570694087403599E-2</v>
      </c>
    </row>
    <row r="298" spans="4:17" x14ac:dyDescent="0.25">
      <c r="D298" s="8" t="s">
        <v>695</v>
      </c>
      <c r="E298" s="20">
        <v>319</v>
      </c>
      <c r="F298" s="20">
        <v>283</v>
      </c>
      <c r="G298" s="9">
        <v>0.88714733542319746</v>
      </c>
      <c r="H298" s="20">
        <v>232</v>
      </c>
      <c r="I298" s="9">
        <v>0.81978798586572443</v>
      </c>
      <c r="J298" s="20">
        <v>0</v>
      </c>
      <c r="K298" s="9">
        <v>0</v>
      </c>
      <c r="L298" s="20">
        <v>5</v>
      </c>
      <c r="M298" s="9">
        <v>1.7667844522968199E-2</v>
      </c>
      <c r="N298" s="20">
        <v>23</v>
      </c>
      <c r="O298" s="9">
        <v>8.1272084805653705E-2</v>
      </c>
      <c r="P298" s="20">
        <v>3</v>
      </c>
      <c r="Q298" s="9">
        <v>1.0600706713780919E-2</v>
      </c>
    </row>
    <row r="299" spans="4:17" x14ac:dyDescent="0.25">
      <c r="D299" s="8" t="s">
        <v>700</v>
      </c>
      <c r="E299" s="20">
        <v>643</v>
      </c>
      <c r="F299" s="20">
        <v>576</v>
      </c>
      <c r="G299" s="9">
        <v>0.89580093312597198</v>
      </c>
      <c r="H299" s="20">
        <v>504</v>
      </c>
      <c r="I299" s="9">
        <v>0.875</v>
      </c>
      <c r="J299" s="20">
        <v>0</v>
      </c>
      <c r="K299" s="9">
        <v>0</v>
      </c>
      <c r="L299" s="20">
        <v>26</v>
      </c>
      <c r="M299" s="9">
        <v>4.5138888888888888E-2</v>
      </c>
      <c r="N299" s="20">
        <v>31</v>
      </c>
      <c r="O299" s="9">
        <v>5.3819444444444448E-2</v>
      </c>
      <c r="P299" s="20">
        <v>2</v>
      </c>
      <c r="Q299" s="9">
        <v>3.472222222222222E-3</v>
      </c>
    </row>
    <row r="300" spans="4:17" x14ac:dyDescent="0.25">
      <c r="D300" s="8" t="s">
        <v>707</v>
      </c>
      <c r="E300" s="20">
        <v>128</v>
      </c>
      <c r="F300" s="20">
        <v>122</v>
      </c>
      <c r="G300" s="9">
        <v>0.953125</v>
      </c>
      <c r="H300" s="20">
        <v>112</v>
      </c>
      <c r="I300" s="9">
        <v>0.91803278688524592</v>
      </c>
      <c r="J300" s="20">
        <v>0</v>
      </c>
      <c r="K300" s="9">
        <v>0</v>
      </c>
      <c r="L300" s="20">
        <v>1</v>
      </c>
      <c r="M300" s="9">
        <v>8.1967213114754103E-3</v>
      </c>
      <c r="N300" s="20">
        <v>4</v>
      </c>
      <c r="O300" s="9">
        <v>3.2786885245901641E-2</v>
      </c>
      <c r="P300" s="20">
        <v>0</v>
      </c>
      <c r="Q300" s="9">
        <v>0</v>
      </c>
    </row>
    <row r="301" spans="4:17" x14ac:dyDescent="0.25">
      <c r="D301" s="8" t="s">
        <v>714</v>
      </c>
      <c r="E301" s="20">
        <v>465</v>
      </c>
      <c r="F301" s="20">
        <v>414</v>
      </c>
      <c r="G301" s="9">
        <v>0.89032258064516134</v>
      </c>
      <c r="H301" s="20">
        <v>383</v>
      </c>
      <c r="I301" s="9">
        <v>0.9251207729468599</v>
      </c>
      <c r="J301" s="20">
        <v>0</v>
      </c>
      <c r="K301" s="9">
        <v>0</v>
      </c>
      <c r="L301" s="20">
        <v>37</v>
      </c>
      <c r="M301" s="9">
        <v>8.9371980676328497E-2</v>
      </c>
      <c r="N301" s="20">
        <v>6</v>
      </c>
      <c r="O301" s="9">
        <v>1.4492753623188406E-2</v>
      </c>
      <c r="P301" s="20">
        <v>4</v>
      </c>
      <c r="Q301" s="9">
        <v>9.6618357487922701E-3</v>
      </c>
    </row>
    <row r="302" spans="4:17" x14ac:dyDescent="0.25">
      <c r="D302" s="6" t="s">
        <v>501</v>
      </c>
      <c r="E302" s="20">
        <v>18481</v>
      </c>
      <c r="F302" s="20">
        <v>16089</v>
      </c>
      <c r="G302" s="9">
        <v>0.87056977436285921</v>
      </c>
      <c r="H302" s="20">
        <v>14258</v>
      </c>
      <c r="I302" s="9">
        <v>0.88619553732363732</v>
      </c>
      <c r="J302" s="20">
        <v>1</v>
      </c>
      <c r="K302" s="9">
        <v>6.2154266890422023E-5</v>
      </c>
      <c r="L302" s="20">
        <v>939</v>
      </c>
      <c r="M302" s="9">
        <v>5.8362856610106283E-2</v>
      </c>
      <c r="N302" s="20">
        <v>726</v>
      </c>
      <c r="O302" s="9">
        <v>4.512399776244639E-2</v>
      </c>
      <c r="P302" s="20">
        <v>477</v>
      </c>
      <c r="Q302" s="9">
        <v>2.9647585306731308E-2</v>
      </c>
    </row>
    <row r="303" spans="4:17" x14ac:dyDescent="0.25">
      <c r="D303" s="7" t="s">
        <v>717</v>
      </c>
      <c r="E303" s="20">
        <v>2028</v>
      </c>
      <c r="F303" s="20">
        <v>1768</v>
      </c>
      <c r="G303" s="9">
        <v>0.87179487179487181</v>
      </c>
      <c r="H303" s="20">
        <v>1577</v>
      </c>
      <c r="I303" s="9">
        <v>0.89196832579185525</v>
      </c>
      <c r="J303" s="20">
        <v>0</v>
      </c>
      <c r="K303" s="9">
        <v>0</v>
      </c>
      <c r="L303" s="20">
        <v>182</v>
      </c>
      <c r="M303" s="9">
        <v>0.10294117647058823</v>
      </c>
      <c r="N303" s="20">
        <v>39</v>
      </c>
      <c r="O303" s="9">
        <v>2.2058823529411766E-2</v>
      </c>
      <c r="P303" s="20">
        <v>7</v>
      </c>
      <c r="Q303" s="9">
        <v>3.9592760180995473E-3</v>
      </c>
    </row>
    <row r="304" spans="4:17" x14ac:dyDescent="0.25">
      <c r="D304" s="8" t="s">
        <v>718</v>
      </c>
      <c r="E304" s="20">
        <v>522</v>
      </c>
      <c r="F304" s="20">
        <v>442</v>
      </c>
      <c r="G304" s="9">
        <v>0.84674329501915713</v>
      </c>
      <c r="H304" s="20">
        <v>381</v>
      </c>
      <c r="I304" s="9">
        <v>0.86199095022624439</v>
      </c>
      <c r="J304" s="20">
        <v>0</v>
      </c>
      <c r="K304" s="9">
        <v>0</v>
      </c>
      <c r="L304" s="20">
        <v>46</v>
      </c>
      <c r="M304" s="9">
        <v>0.10407239819004525</v>
      </c>
      <c r="N304" s="20">
        <v>25</v>
      </c>
      <c r="O304" s="9">
        <v>5.6561085972850679E-2</v>
      </c>
      <c r="P304" s="20">
        <v>3</v>
      </c>
      <c r="Q304" s="9">
        <v>6.7873303167420816E-3</v>
      </c>
    </row>
    <row r="305" spans="4:17" x14ac:dyDescent="0.25">
      <c r="D305" s="8" t="s">
        <v>720</v>
      </c>
      <c r="E305" s="20">
        <v>571</v>
      </c>
      <c r="F305" s="20">
        <v>515</v>
      </c>
      <c r="G305" s="9">
        <v>0.90192644483362527</v>
      </c>
      <c r="H305" s="20">
        <v>463</v>
      </c>
      <c r="I305" s="9">
        <v>0.89902912621359221</v>
      </c>
      <c r="J305" s="20">
        <v>0</v>
      </c>
      <c r="K305" s="9">
        <v>0</v>
      </c>
      <c r="L305" s="20">
        <v>33</v>
      </c>
      <c r="M305" s="9">
        <v>6.4077669902912623E-2</v>
      </c>
      <c r="N305" s="20">
        <v>10</v>
      </c>
      <c r="O305" s="9">
        <v>1.9417475728155338E-2</v>
      </c>
      <c r="P305" s="20">
        <v>2</v>
      </c>
      <c r="Q305" s="9">
        <v>3.8834951456310678E-3</v>
      </c>
    </row>
    <row r="306" spans="4:17" x14ac:dyDescent="0.25">
      <c r="D306" s="8" t="s">
        <v>722</v>
      </c>
      <c r="E306" s="20">
        <v>160</v>
      </c>
      <c r="F306" s="20">
        <v>128</v>
      </c>
      <c r="G306" s="9">
        <v>0.8</v>
      </c>
      <c r="H306" s="20">
        <v>109</v>
      </c>
      <c r="I306" s="9">
        <v>0.8515625</v>
      </c>
      <c r="J306" s="20">
        <v>0</v>
      </c>
      <c r="K306" s="9">
        <v>0</v>
      </c>
      <c r="L306" s="20">
        <v>27</v>
      </c>
      <c r="M306" s="9">
        <v>0.2109375</v>
      </c>
      <c r="N306" s="20">
        <v>0</v>
      </c>
      <c r="O306" s="9">
        <v>0</v>
      </c>
      <c r="P306" s="20">
        <v>2</v>
      </c>
      <c r="Q306" s="9">
        <v>1.5625E-2</v>
      </c>
    </row>
    <row r="307" spans="4:17" x14ac:dyDescent="0.25">
      <c r="D307" s="8" t="s">
        <v>723</v>
      </c>
      <c r="E307" s="20">
        <v>252</v>
      </c>
      <c r="F307" s="20">
        <v>215</v>
      </c>
      <c r="G307" s="9">
        <v>0.85317460317460314</v>
      </c>
      <c r="H307" s="20">
        <v>193</v>
      </c>
      <c r="I307" s="9">
        <v>0.89767441860465114</v>
      </c>
      <c r="J307" s="20">
        <v>0</v>
      </c>
      <c r="K307" s="9">
        <v>0</v>
      </c>
      <c r="L307" s="20">
        <v>32</v>
      </c>
      <c r="M307" s="9">
        <v>0.14883720930232558</v>
      </c>
      <c r="N307" s="20">
        <v>2</v>
      </c>
      <c r="O307" s="9">
        <v>9.3023255813953487E-3</v>
      </c>
      <c r="P307" s="20">
        <v>0</v>
      </c>
      <c r="Q307" s="9">
        <v>0</v>
      </c>
    </row>
    <row r="308" spans="4:17" x14ac:dyDescent="0.25">
      <c r="D308" s="8" t="s">
        <v>749</v>
      </c>
      <c r="E308" s="20">
        <v>523</v>
      </c>
      <c r="F308" s="20">
        <v>468</v>
      </c>
      <c r="G308" s="9">
        <v>0.89483747609942643</v>
      </c>
      <c r="H308" s="20">
        <v>431</v>
      </c>
      <c r="I308" s="9">
        <v>0.92094017094017089</v>
      </c>
      <c r="J308" s="20">
        <v>0</v>
      </c>
      <c r="K308" s="9">
        <v>0</v>
      </c>
      <c r="L308" s="20">
        <v>44</v>
      </c>
      <c r="M308" s="9">
        <v>9.4017094017094016E-2</v>
      </c>
      <c r="N308" s="20">
        <v>2</v>
      </c>
      <c r="O308" s="9">
        <v>4.2735042735042739E-3</v>
      </c>
      <c r="P308" s="20">
        <v>0</v>
      </c>
      <c r="Q308" s="9">
        <v>0</v>
      </c>
    </row>
    <row r="309" spans="4:17" x14ac:dyDescent="0.25">
      <c r="D309" s="7" t="s">
        <v>502</v>
      </c>
      <c r="E309" s="20">
        <v>5131</v>
      </c>
      <c r="F309" s="20">
        <v>4767</v>
      </c>
      <c r="G309" s="9">
        <v>0.92905866302864937</v>
      </c>
      <c r="H309" s="20">
        <v>4221</v>
      </c>
      <c r="I309" s="9">
        <v>0.88546255506607929</v>
      </c>
      <c r="J309" s="20">
        <v>0</v>
      </c>
      <c r="K309" s="9">
        <v>0</v>
      </c>
      <c r="L309" s="20">
        <v>201</v>
      </c>
      <c r="M309" s="9">
        <v>4.2164883574575207E-2</v>
      </c>
      <c r="N309" s="20">
        <v>46</v>
      </c>
      <c r="O309" s="9">
        <v>9.6496748479127335E-3</v>
      </c>
      <c r="P309" s="20">
        <v>75</v>
      </c>
      <c r="Q309" s="9">
        <v>1.5733165512901194E-2</v>
      </c>
    </row>
    <row r="310" spans="4:17" x14ac:dyDescent="0.25">
      <c r="D310" s="8" t="s">
        <v>503</v>
      </c>
      <c r="E310" s="20">
        <v>836</v>
      </c>
      <c r="F310" s="20">
        <v>781</v>
      </c>
      <c r="G310" s="9">
        <v>0.93421052631578949</v>
      </c>
      <c r="H310" s="20">
        <v>757</v>
      </c>
      <c r="I310" s="9">
        <v>0.96927016645326503</v>
      </c>
      <c r="J310" s="20">
        <v>0</v>
      </c>
      <c r="K310" s="9">
        <v>0</v>
      </c>
      <c r="L310" s="20">
        <v>34</v>
      </c>
      <c r="M310" s="9">
        <v>4.353393085787452E-2</v>
      </c>
      <c r="N310" s="20">
        <v>7</v>
      </c>
      <c r="O310" s="9">
        <v>8.9628681177976958E-3</v>
      </c>
      <c r="P310" s="20">
        <v>7</v>
      </c>
      <c r="Q310" s="9">
        <v>8.9628681177976958E-3</v>
      </c>
    </row>
    <row r="311" spans="4:17" x14ac:dyDescent="0.25">
      <c r="D311" s="8" t="s">
        <v>721</v>
      </c>
      <c r="E311" s="20">
        <v>1247</v>
      </c>
      <c r="F311" s="20">
        <v>1159</v>
      </c>
      <c r="G311" s="9">
        <v>0.92943063352044908</v>
      </c>
      <c r="H311" s="20">
        <v>1106</v>
      </c>
      <c r="I311" s="9">
        <v>0.95427092320966356</v>
      </c>
      <c r="J311" s="20">
        <v>0</v>
      </c>
      <c r="K311" s="9">
        <v>0</v>
      </c>
      <c r="L311" s="20">
        <v>54</v>
      </c>
      <c r="M311" s="9">
        <v>4.6591889559965488E-2</v>
      </c>
      <c r="N311" s="20">
        <v>22</v>
      </c>
      <c r="O311" s="9">
        <v>1.8981880931837791E-2</v>
      </c>
      <c r="P311" s="20">
        <v>0</v>
      </c>
      <c r="Q311" s="9">
        <v>0</v>
      </c>
    </row>
    <row r="312" spans="4:17" x14ac:dyDescent="0.25">
      <c r="D312" s="8" t="s">
        <v>506</v>
      </c>
      <c r="E312" s="20">
        <v>1496</v>
      </c>
      <c r="F312" s="20">
        <v>1393</v>
      </c>
      <c r="G312" s="9">
        <v>0.93114973262032086</v>
      </c>
      <c r="H312" s="20">
        <v>985</v>
      </c>
      <c r="I312" s="9">
        <v>0.70710696338837042</v>
      </c>
      <c r="J312" s="20"/>
      <c r="K312" s="9">
        <v>0</v>
      </c>
      <c r="L312" s="20">
        <v>66</v>
      </c>
      <c r="M312" s="9">
        <v>4.7379755922469492E-2</v>
      </c>
      <c r="N312" s="20"/>
      <c r="O312" s="9">
        <v>0</v>
      </c>
      <c r="P312" s="20">
        <v>28</v>
      </c>
      <c r="Q312" s="9">
        <v>2.0100502512562814E-2</v>
      </c>
    </row>
    <row r="313" spans="4:17" x14ac:dyDescent="0.25">
      <c r="D313" s="8" t="s">
        <v>738</v>
      </c>
      <c r="E313" s="20">
        <v>590</v>
      </c>
      <c r="F313" s="20">
        <v>556</v>
      </c>
      <c r="G313" s="9">
        <v>0.94237288135593222</v>
      </c>
      <c r="H313" s="20">
        <v>524</v>
      </c>
      <c r="I313" s="9">
        <v>0.94244604316546765</v>
      </c>
      <c r="J313" s="20">
        <v>0</v>
      </c>
      <c r="K313" s="9">
        <v>0</v>
      </c>
      <c r="L313" s="20">
        <v>25</v>
      </c>
      <c r="M313" s="9">
        <v>4.4964028776978415E-2</v>
      </c>
      <c r="N313" s="20">
        <v>0</v>
      </c>
      <c r="O313" s="9">
        <v>0</v>
      </c>
      <c r="P313" s="20">
        <v>3</v>
      </c>
      <c r="Q313" s="9">
        <v>5.3956834532374104E-3</v>
      </c>
    </row>
    <row r="314" spans="4:17" x14ac:dyDescent="0.25">
      <c r="D314" s="8" t="s">
        <v>748</v>
      </c>
      <c r="E314" s="20">
        <v>962</v>
      </c>
      <c r="F314" s="20">
        <v>878</v>
      </c>
      <c r="G314" s="9">
        <v>0.91268191268191268</v>
      </c>
      <c r="H314" s="20">
        <v>849</v>
      </c>
      <c r="I314" s="9">
        <v>0.96697038724373574</v>
      </c>
      <c r="J314" s="20">
        <v>0</v>
      </c>
      <c r="K314" s="9">
        <v>0</v>
      </c>
      <c r="L314" s="20">
        <v>22</v>
      </c>
      <c r="M314" s="9">
        <v>2.5056947608200455E-2</v>
      </c>
      <c r="N314" s="20">
        <v>17</v>
      </c>
      <c r="O314" s="9">
        <v>1.9362186788154899E-2</v>
      </c>
      <c r="P314" s="20">
        <v>37</v>
      </c>
      <c r="Q314" s="9">
        <v>4.2141230068337129E-2</v>
      </c>
    </row>
    <row r="315" spans="4:17" x14ac:dyDescent="0.25">
      <c r="D315" s="7" t="s">
        <v>504</v>
      </c>
      <c r="E315" s="20">
        <v>3122</v>
      </c>
      <c r="F315" s="20">
        <v>2720</v>
      </c>
      <c r="G315" s="9">
        <v>0.87123638693145422</v>
      </c>
      <c r="H315" s="20">
        <v>2531</v>
      </c>
      <c r="I315" s="9">
        <v>0.93051470588235297</v>
      </c>
      <c r="J315" s="20">
        <v>0</v>
      </c>
      <c r="K315" s="9">
        <v>0</v>
      </c>
      <c r="L315" s="20">
        <v>156</v>
      </c>
      <c r="M315" s="9">
        <v>5.7352941176470586E-2</v>
      </c>
      <c r="N315" s="20">
        <v>86</v>
      </c>
      <c r="O315" s="9">
        <v>3.1617647058823528E-2</v>
      </c>
      <c r="P315" s="20">
        <v>126</v>
      </c>
      <c r="Q315" s="9">
        <v>4.6323529411764708E-2</v>
      </c>
    </row>
    <row r="316" spans="4:17" x14ac:dyDescent="0.25">
      <c r="D316" s="8" t="s">
        <v>719</v>
      </c>
      <c r="E316" s="20">
        <v>397</v>
      </c>
      <c r="F316" s="20">
        <v>354</v>
      </c>
      <c r="G316" s="9">
        <v>0.89168765743073053</v>
      </c>
      <c r="H316" s="20">
        <v>329</v>
      </c>
      <c r="I316" s="9">
        <v>0.92937853107344637</v>
      </c>
      <c r="J316" s="20">
        <v>0</v>
      </c>
      <c r="K316" s="9">
        <v>0</v>
      </c>
      <c r="L316" s="20">
        <v>27</v>
      </c>
      <c r="M316" s="9">
        <v>7.6271186440677971E-2</v>
      </c>
      <c r="N316" s="20">
        <v>2</v>
      </c>
      <c r="O316" s="9">
        <v>5.6497175141242938E-3</v>
      </c>
      <c r="P316" s="20">
        <v>5</v>
      </c>
      <c r="Q316" s="9">
        <v>1.4124293785310734E-2</v>
      </c>
    </row>
    <row r="317" spans="4:17" x14ac:dyDescent="0.25">
      <c r="D317" s="8" t="s">
        <v>724</v>
      </c>
      <c r="E317" s="20">
        <v>228</v>
      </c>
      <c r="F317" s="20">
        <v>191</v>
      </c>
      <c r="G317" s="9">
        <v>0.83771929824561409</v>
      </c>
      <c r="H317" s="20">
        <v>168</v>
      </c>
      <c r="I317" s="9">
        <v>0.87958115183246077</v>
      </c>
      <c r="J317" s="20">
        <v>0</v>
      </c>
      <c r="K317" s="9">
        <v>0</v>
      </c>
      <c r="L317" s="20">
        <v>28</v>
      </c>
      <c r="M317" s="9">
        <v>0.14659685863874344</v>
      </c>
      <c r="N317" s="20">
        <v>5</v>
      </c>
      <c r="O317" s="9">
        <v>2.6178010471204188E-2</v>
      </c>
      <c r="P317" s="20">
        <v>2</v>
      </c>
      <c r="Q317" s="9">
        <v>1.0471204188481676E-2</v>
      </c>
    </row>
    <row r="318" spans="4:17" x14ac:dyDescent="0.25">
      <c r="D318" s="8" t="s">
        <v>505</v>
      </c>
      <c r="E318" s="20">
        <v>420</v>
      </c>
      <c r="F318" s="20">
        <v>362</v>
      </c>
      <c r="G318" s="9">
        <v>0.86190476190476195</v>
      </c>
      <c r="H318" s="20">
        <v>327</v>
      </c>
      <c r="I318" s="9">
        <v>0.90331491712707179</v>
      </c>
      <c r="J318" s="20"/>
      <c r="K318" s="9">
        <v>0</v>
      </c>
      <c r="L318" s="20">
        <v>9</v>
      </c>
      <c r="M318" s="9">
        <v>2.4861878453038673E-2</v>
      </c>
      <c r="N318" s="20">
        <v>3</v>
      </c>
      <c r="O318" s="9">
        <v>8.2872928176795577E-3</v>
      </c>
      <c r="P318" s="20">
        <v>43</v>
      </c>
      <c r="Q318" s="9">
        <v>0.11878453038674033</v>
      </c>
    </row>
    <row r="319" spans="4:17" x14ac:dyDescent="0.25">
      <c r="D319" s="8" t="s">
        <v>732</v>
      </c>
      <c r="E319" s="20">
        <v>471</v>
      </c>
      <c r="F319" s="20">
        <v>434</v>
      </c>
      <c r="G319" s="9">
        <v>0.92144373673036095</v>
      </c>
      <c r="H319" s="20">
        <v>420</v>
      </c>
      <c r="I319" s="9">
        <v>0.967741935483871</v>
      </c>
      <c r="J319" s="20">
        <v>0</v>
      </c>
      <c r="K319" s="9">
        <v>0</v>
      </c>
      <c r="L319" s="20">
        <v>19</v>
      </c>
      <c r="M319" s="9">
        <v>4.377880184331797E-2</v>
      </c>
      <c r="N319" s="20">
        <v>11</v>
      </c>
      <c r="O319" s="9">
        <v>2.5345622119815669E-2</v>
      </c>
      <c r="P319" s="20">
        <v>6</v>
      </c>
      <c r="Q319" s="9">
        <v>1.3824884792626729E-2</v>
      </c>
    </row>
    <row r="320" spans="4:17" x14ac:dyDescent="0.25">
      <c r="D320" s="8" t="s">
        <v>734</v>
      </c>
      <c r="E320" s="20">
        <v>718</v>
      </c>
      <c r="F320" s="20">
        <v>594</v>
      </c>
      <c r="G320" s="9">
        <v>0.82729805013927582</v>
      </c>
      <c r="H320" s="20">
        <v>559</v>
      </c>
      <c r="I320" s="9">
        <v>0.94107744107744107</v>
      </c>
      <c r="J320" s="20">
        <v>0</v>
      </c>
      <c r="K320" s="9">
        <v>0</v>
      </c>
      <c r="L320" s="20">
        <v>50</v>
      </c>
      <c r="M320" s="9">
        <v>8.4175084175084181E-2</v>
      </c>
      <c r="N320" s="20">
        <v>38</v>
      </c>
      <c r="O320" s="9">
        <v>6.3973063973063973E-2</v>
      </c>
      <c r="P320" s="20">
        <v>24</v>
      </c>
      <c r="Q320" s="9">
        <v>4.0404040404040407E-2</v>
      </c>
    </row>
    <row r="321" spans="4:17" x14ac:dyDescent="0.25">
      <c r="D321" s="8" t="s">
        <v>735</v>
      </c>
      <c r="E321" s="20">
        <v>343</v>
      </c>
      <c r="F321" s="20">
        <v>295</v>
      </c>
      <c r="G321" s="9">
        <v>0.86005830903790093</v>
      </c>
      <c r="H321" s="20">
        <v>258</v>
      </c>
      <c r="I321" s="9">
        <v>0.87457627118644066</v>
      </c>
      <c r="J321" s="20">
        <v>0</v>
      </c>
      <c r="K321" s="9">
        <v>0</v>
      </c>
      <c r="L321" s="20">
        <v>9</v>
      </c>
      <c r="M321" s="9">
        <v>3.0508474576271188E-2</v>
      </c>
      <c r="N321" s="20">
        <v>11</v>
      </c>
      <c r="O321" s="9">
        <v>3.7288135593220341E-2</v>
      </c>
      <c r="P321" s="20">
        <v>23</v>
      </c>
      <c r="Q321" s="9">
        <v>7.796610169491526E-2</v>
      </c>
    </row>
    <row r="322" spans="4:17" x14ac:dyDescent="0.25">
      <c r="D322" s="8" t="s">
        <v>744</v>
      </c>
      <c r="E322" s="20">
        <v>143</v>
      </c>
      <c r="F322" s="20">
        <v>136</v>
      </c>
      <c r="G322" s="9">
        <v>0.95104895104895104</v>
      </c>
      <c r="H322" s="20">
        <v>133</v>
      </c>
      <c r="I322" s="9">
        <v>0.9779411764705882</v>
      </c>
      <c r="J322" s="20">
        <v>0</v>
      </c>
      <c r="K322" s="9">
        <v>0</v>
      </c>
      <c r="L322" s="20">
        <v>7</v>
      </c>
      <c r="M322" s="9">
        <v>5.1470588235294115E-2</v>
      </c>
      <c r="N322" s="20">
        <v>0</v>
      </c>
      <c r="O322" s="9">
        <v>0</v>
      </c>
      <c r="P322" s="20">
        <v>0</v>
      </c>
      <c r="Q322" s="9">
        <v>0</v>
      </c>
    </row>
    <row r="323" spans="4:17" x14ac:dyDescent="0.25">
      <c r="D323" s="8" t="s">
        <v>512</v>
      </c>
      <c r="E323" s="20">
        <v>402</v>
      </c>
      <c r="F323" s="20">
        <v>354</v>
      </c>
      <c r="G323" s="9">
        <v>0.88059701492537312</v>
      </c>
      <c r="H323" s="20">
        <v>337</v>
      </c>
      <c r="I323" s="9">
        <v>0.95197740112994356</v>
      </c>
      <c r="J323" s="20"/>
      <c r="K323" s="9">
        <v>0</v>
      </c>
      <c r="L323" s="20">
        <v>7</v>
      </c>
      <c r="M323" s="9">
        <v>1.977401129943503E-2</v>
      </c>
      <c r="N323" s="20">
        <v>16</v>
      </c>
      <c r="O323" s="9">
        <v>4.519774011299435E-2</v>
      </c>
      <c r="P323" s="20">
        <v>23</v>
      </c>
      <c r="Q323" s="9">
        <v>6.4971751412429377E-2</v>
      </c>
    </row>
    <row r="324" spans="4:17" x14ac:dyDescent="0.25">
      <c r="D324" s="7" t="s">
        <v>509</v>
      </c>
      <c r="E324" s="20">
        <v>3256</v>
      </c>
      <c r="F324" s="20">
        <v>2652</v>
      </c>
      <c r="G324" s="9">
        <v>0.81449631449631454</v>
      </c>
      <c r="H324" s="20">
        <v>2347</v>
      </c>
      <c r="I324" s="9">
        <v>0.88499245852187025</v>
      </c>
      <c r="J324" s="20">
        <v>0</v>
      </c>
      <c r="K324" s="9">
        <v>0</v>
      </c>
      <c r="L324" s="20">
        <v>168</v>
      </c>
      <c r="M324" s="9">
        <v>6.3348416289592757E-2</v>
      </c>
      <c r="N324" s="20">
        <v>245</v>
      </c>
      <c r="O324" s="9">
        <v>9.2383107088989447E-2</v>
      </c>
      <c r="P324" s="20">
        <v>131</v>
      </c>
      <c r="Q324" s="9">
        <v>4.9396681749622924E-2</v>
      </c>
    </row>
    <row r="325" spans="4:17" x14ac:dyDescent="0.25">
      <c r="D325" s="8" t="s">
        <v>716</v>
      </c>
      <c r="E325" s="20">
        <v>391</v>
      </c>
      <c r="F325" s="20">
        <v>294</v>
      </c>
      <c r="G325" s="9">
        <v>0.75191815856777489</v>
      </c>
      <c r="H325" s="20">
        <v>246</v>
      </c>
      <c r="I325" s="9">
        <v>0.83673469387755106</v>
      </c>
      <c r="J325" s="20">
        <v>0</v>
      </c>
      <c r="K325" s="9">
        <v>0</v>
      </c>
      <c r="L325" s="20">
        <v>44</v>
      </c>
      <c r="M325" s="9">
        <v>0.14965986394557823</v>
      </c>
      <c r="N325" s="20">
        <v>33</v>
      </c>
      <c r="O325" s="9">
        <v>0.11224489795918367</v>
      </c>
      <c r="P325" s="20">
        <v>5</v>
      </c>
      <c r="Q325" s="9">
        <v>1.7006802721088437E-2</v>
      </c>
    </row>
    <row r="326" spans="4:17" x14ac:dyDescent="0.25">
      <c r="D326" s="8" t="s">
        <v>725</v>
      </c>
      <c r="E326" s="20">
        <v>243</v>
      </c>
      <c r="F326" s="20">
        <v>211</v>
      </c>
      <c r="G326" s="9">
        <v>0.86831275720164613</v>
      </c>
      <c r="H326" s="20">
        <v>177</v>
      </c>
      <c r="I326" s="9">
        <v>0.83886255924170616</v>
      </c>
      <c r="J326" s="20">
        <v>0</v>
      </c>
      <c r="K326" s="9">
        <v>0</v>
      </c>
      <c r="L326" s="20">
        <v>4</v>
      </c>
      <c r="M326" s="9">
        <v>1.8957345971563982E-2</v>
      </c>
      <c r="N326" s="20">
        <v>21</v>
      </c>
      <c r="O326" s="9">
        <v>9.9526066350710901E-2</v>
      </c>
      <c r="P326" s="20">
        <v>3</v>
      </c>
      <c r="Q326" s="9">
        <v>1.4218009478672985E-2</v>
      </c>
    </row>
    <row r="327" spans="4:17" x14ac:dyDescent="0.25">
      <c r="D327" s="8" t="s">
        <v>729</v>
      </c>
      <c r="E327" s="20">
        <v>185</v>
      </c>
      <c r="F327" s="20">
        <v>163</v>
      </c>
      <c r="G327" s="9">
        <v>0.88108108108108107</v>
      </c>
      <c r="H327" s="20">
        <v>149</v>
      </c>
      <c r="I327" s="9">
        <v>0.91411042944785281</v>
      </c>
      <c r="J327" s="20">
        <v>0</v>
      </c>
      <c r="K327" s="9">
        <v>0</v>
      </c>
      <c r="L327" s="20">
        <v>8</v>
      </c>
      <c r="M327" s="9">
        <v>4.9079754601226995E-2</v>
      </c>
      <c r="N327" s="20">
        <v>8</v>
      </c>
      <c r="O327" s="9">
        <v>4.9079754601226995E-2</v>
      </c>
      <c r="P327" s="20">
        <v>3</v>
      </c>
      <c r="Q327" s="9">
        <v>1.8404907975460124E-2</v>
      </c>
    </row>
    <row r="328" spans="4:17" x14ac:dyDescent="0.25">
      <c r="D328" s="8" t="s">
        <v>736</v>
      </c>
      <c r="E328" s="20">
        <v>467</v>
      </c>
      <c r="F328" s="20">
        <v>354</v>
      </c>
      <c r="G328" s="9">
        <v>0.75802997858672372</v>
      </c>
      <c r="H328" s="20">
        <v>300</v>
      </c>
      <c r="I328" s="9">
        <v>0.84745762711864403</v>
      </c>
      <c r="J328" s="20">
        <v>0</v>
      </c>
      <c r="K328" s="9">
        <v>0</v>
      </c>
      <c r="L328" s="20">
        <v>25</v>
      </c>
      <c r="M328" s="9">
        <v>7.0621468926553674E-2</v>
      </c>
      <c r="N328" s="20">
        <v>56</v>
      </c>
      <c r="O328" s="9">
        <v>0.15819209039548024</v>
      </c>
      <c r="P328" s="20">
        <v>25</v>
      </c>
      <c r="Q328" s="9">
        <v>7.0621468926553674E-2</v>
      </c>
    </row>
    <row r="329" spans="4:17" x14ac:dyDescent="0.25">
      <c r="D329" s="8" t="s">
        <v>743</v>
      </c>
      <c r="E329" s="20">
        <v>827</v>
      </c>
      <c r="F329" s="20">
        <v>717</v>
      </c>
      <c r="G329" s="9">
        <v>0.8669891172914147</v>
      </c>
      <c r="H329" s="20">
        <v>654</v>
      </c>
      <c r="I329" s="9">
        <v>0.91213389121338917</v>
      </c>
      <c r="J329" s="20">
        <v>0</v>
      </c>
      <c r="K329" s="9">
        <v>0</v>
      </c>
      <c r="L329" s="20">
        <v>58</v>
      </c>
      <c r="M329" s="9">
        <v>8.0892608089260812E-2</v>
      </c>
      <c r="N329" s="20">
        <v>36</v>
      </c>
      <c r="O329" s="9">
        <v>5.0209205020920501E-2</v>
      </c>
      <c r="P329" s="20">
        <v>1</v>
      </c>
      <c r="Q329" s="9">
        <v>1.3947001394700139E-3</v>
      </c>
    </row>
    <row r="330" spans="4:17" x14ac:dyDescent="0.25">
      <c r="D330" s="8" t="s">
        <v>510</v>
      </c>
      <c r="E330" s="20">
        <v>798</v>
      </c>
      <c r="F330" s="20">
        <v>662</v>
      </c>
      <c r="G330" s="9">
        <v>0.82957393483709274</v>
      </c>
      <c r="H330" s="20">
        <v>602</v>
      </c>
      <c r="I330" s="9">
        <v>0.90936555891238668</v>
      </c>
      <c r="J330" s="20"/>
      <c r="K330" s="9">
        <v>0</v>
      </c>
      <c r="L330" s="20">
        <v>16</v>
      </c>
      <c r="M330" s="9">
        <v>2.4169184290030211E-2</v>
      </c>
      <c r="N330" s="20">
        <v>25</v>
      </c>
      <c r="O330" s="9">
        <v>3.7764350453172203E-2</v>
      </c>
      <c r="P330" s="20">
        <v>83</v>
      </c>
      <c r="Q330" s="9">
        <v>0.12537764350453173</v>
      </c>
    </row>
    <row r="331" spans="4:17" x14ac:dyDescent="0.25">
      <c r="D331" s="8" t="s">
        <v>747</v>
      </c>
      <c r="E331" s="20">
        <v>345</v>
      </c>
      <c r="F331" s="20">
        <v>251</v>
      </c>
      <c r="G331" s="9">
        <v>0.72753623188405792</v>
      </c>
      <c r="H331" s="20">
        <v>219</v>
      </c>
      <c r="I331" s="9">
        <v>0.87250996015936255</v>
      </c>
      <c r="J331" s="20">
        <v>0</v>
      </c>
      <c r="K331" s="9">
        <v>0</v>
      </c>
      <c r="L331" s="20">
        <v>13</v>
      </c>
      <c r="M331" s="9">
        <v>5.1792828685258967E-2</v>
      </c>
      <c r="N331" s="20">
        <v>66</v>
      </c>
      <c r="O331" s="9">
        <v>0.26294820717131473</v>
      </c>
      <c r="P331" s="20">
        <v>11</v>
      </c>
      <c r="Q331" s="9">
        <v>4.3824701195219126E-2</v>
      </c>
    </row>
    <row r="332" spans="4:17" x14ac:dyDescent="0.25">
      <c r="D332" s="7" t="s">
        <v>507</v>
      </c>
      <c r="E332" s="20">
        <v>1458</v>
      </c>
      <c r="F332" s="20">
        <v>1237</v>
      </c>
      <c r="G332" s="9">
        <v>0.84842249657064472</v>
      </c>
      <c r="H332" s="20">
        <v>1037</v>
      </c>
      <c r="I332" s="9">
        <v>0.83831851253031531</v>
      </c>
      <c r="J332" s="20">
        <v>0</v>
      </c>
      <c r="K332" s="9">
        <v>0</v>
      </c>
      <c r="L332" s="20">
        <v>87</v>
      </c>
      <c r="M332" s="9">
        <v>7.0331447049312851E-2</v>
      </c>
      <c r="N332" s="20">
        <v>79</v>
      </c>
      <c r="O332" s="9">
        <v>6.3864187550525461E-2</v>
      </c>
      <c r="P332" s="20">
        <v>28</v>
      </c>
      <c r="Q332" s="9">
        <v>2.2635408245755859E-2</v>
      </c>
    </row>
    <row r="333" spans="4:17" x14ac:dyDescent="0.25">
      <c r="D333" s="8" t="s">
        <v>508</v>
      </c>
      <c r="E333" s="20">
        <v>606</v>
      </c>
      <c r="F333" s="20">
        <v>518</v>
      </c>
      <c r="G333" s="9">
        <v>0.8547854785478548</v>
      </c>
      <c r="H333" s="20">
        <v>441</v>
      </c>
      <c r="I333" s="9">
        <v>0.85135135135135132</v>
      </c>
      <c r="J333" s="20"/>
      <c r="K333" s="9">
        <v>0</v>
      </c>
      <c r="L333" s="20">
        <v>39</v>
      </c>
      <c r="M333" s="9">
        <v>7.5289575289575292E-2</v>
      </c>
      <c r="N333" s="20">
        <v>34</v>
      </c>
      <c r="O333" s="9">
        <v>6.5637065637065631E-2</v>
      </c>
      <c r="P333" s="20">
        <v>8</v>
      </c>
      <c r="Q333" s="9">
        <v>1.5444015444015444E-2</v>
      </c>
    </row>
    <row r="334" spans="4:17" x14ac:dyDescent="0.25">
      <c r="D334" s="8" t="s">
        <v>741</v>
      </c>
      <c r="E334" s="20">
        <v>368</v>
      </c>
      <c r="F334" s="20">
        <v>321</v>
      </c>
      <c r="G334" s="9">
        <v>0.87228260869565222</v>
      </c>
      <c r="H334" s="20">
        <v>259</v>
      </c>
      <c r="I334" s="9">
        <v>0.80685358255451711</v>
      </c>
      <c r="J334" s="20">
        <v>0</v>
      </c>
      <c r="K334" s="9">
        <v>0</v>
      </c>
      <c r="L334" s="20">
        <v>27</v>
      </c>
      <c r="M334" s="9">
        <v>8.4112149532710276E-2</v>
      </c>
      <c r="N334" s="20">
        <v>5</v>
      </c>
      <c r="O334" s="9">
        <v>1.5576323987538941E-2</v>
      </c>
      <c r="P334" s="20">
        <v>6</v>
      </c>
      <c r="Q334" s="9">
        <v>1.8691588785046728E-2</v>
      </c>
    </row>
    <row r="335" spans="4:17" x14ac:dyDescent="0.25">
      <c r="D335" s="8" t="s">
        <v>511</v>
      </c>
      <c r="E335" s="20">
        <v>484</v>
      </c>
      <c r="F335" s="20">
        <v>398</v>
      </c>
      <c r="G335" s="9">
        <v>0.8223140495867769</v>
      </c>
      <c r="H335" s="20">
        <v>337</v>
      </c>
      <c r="I335" s="9">
        <v>0.84673366834170849</v>
      </c>
      <c r="J335" s="20">
        <v>0</v>
      </c>
      <c r="K335" s="9">
        <v>0</v>
      </c>
      <c r="L335" s="20">
        <v>21</v>
      </c>
      <c r="M335" s="9">
        <v>5.2763819095477386E-2</v>
      </c>
      <c r="N335" s="20">
        <v>40</v>
      </c>
      <c r="O335" s="9">
        <v>0.10050251256281408</v>
      </c>
      <c r="P335" s="20">
        <v>14</v>
      </c>
      <c r="Q335" s="9">
        <v>3.5175879396984924E-2</v>
      </c>
    </row>
    <row r="336" spans="4:17" x14ac:dyDescent="0.25">
      <c r="D336" s="7" t="s">
        <v>726</v>
      </c>
      <c r="E336" s="20">
        <v>1744</v>
      </c>
      <c r="F336" s="20">
        <v>1439</v>
      </c>
      <c r="G336" s="9">
        <v>0.82511467889908252</v>
      </c>
      <c r="H336" s="20">
        <v>1216</v>
      </c>
      <c r="I336" s="9">
        <v>0.84503127171646975</v>
      </c>
      <c r="J336" s="20">
        <v>1</v>
      </c>
      <c r="K336" s="9">
        <v>6.9492703266157052E-4</v>
      </c>
      <c r="L336" s="20">
        <v>73</v>
      </c>
      <c r="M336" s="9">
        <v>5.0729673384294648E-2</v>
      </c>
      <c r="N336" s="20">
        <v>161</v>
      </c>
      <c r="O336" s="9">
        <v>0.11188325225851285</v>
      </c>
      <c r="P336" s="20">
        <v>44</v>
      </c>
      <c r="Q336" s="9">
        <v>3.0576789437109102E-2</v>
      </c>
    </row>
    <row r="337" spans="4:17" x14ac:dyDescent="0.25">
      <c r="D337" s="8" t="s">
        <v>727</v>
      </c>
      <c r="E337" s="20">
        <v>377</v>
      </c>
      <c r="F337" s="20">
        <v>348</v>
      </c>
      <c r="G337" s="9">
        <v>0.92307692307692313</v>
      </c>
      <c r="H337" s="20">
        <v>299</v>
      </c>
      <c r="I337" s="9">
        <v>0.85919540229885061</v>
      </c>
      <c r="J337" s="20">
        <v>0</v>
      </c>
      <c r="K337" s="9">
        <v>0</v>
      </c>
      <c r="L337" s="20">
        <v>8</v>
      </c>
      <c r="M337" s="9">
        <v>2.2988505747126436E-2</v>
      </c>
      <c r="N337" s="20">
        <v>15</v>
      </c>
      <c r="O337" s="9">
        <v>4.3103448275862072E-2</v>
      </c>
      <c r="P337" s="20">
        <v>2</v>
      </c>
      <c r="Q337" s="9">
        <v>5.7471264367816091E-3</v>
      </c>
    </row>
    <row r="338" spans="4:17" x14ac:dyDescent="0.25">
      <c r="D338" s="8" t="s">
        <v>730</v>
      </c>
      <c r="E338" s="20">
        <v>107</v>
      </c>
      <c r="F338" s="20">
        <v>90</v>
      </c>
      <c r="G338" s="9">
        <v>0.84112149532710279</v>
      </c>
      <c r="H338" s="20">
        <v>73</v>
      </c>
      <c r="I338" s="9">
        <v>0.81111111111111112</v>
      </c>
      <c r="J338" s="20">
        <v>0</v>
      </c>
      <c r="K338" s="9">
        <v>0</v>
      </c>
      <c r="L338" s="20">
        <v>8</v>
      </c>
      <c r="M338" s="9">
        <v>8.8888888888888892E-2</v>
      </c>
      <c r="N338" s="20">
        <v>8</v>
      </c>
      <c r="O338" s="9">
        <v>8.8888888888888892E-2</v>
      </c>
      <c r="P338" s="20">
        <v>0</v>
      </c>
      <c r="Q338" s="9">
        <v>0</v>
      </c>
    </row>
    <row r="339" spans="4:17" x14ac:dyDescent="0.25">
      <c r="D339" s="8" t="s">
        <v>733</v>
      </c>
      <c r="E339" s="20">
        <v>205</v>
      </c>
      <c r="F339" s="20">
        <v>182</v>
      </c>
      <c r="G339" s="9">
        <v>0.8878048780487805</v>
      </c>
      <c r="H339" s="20">
        <v>153</v>
      </c>
      <c r="I339" s="9">
        <v>0.84065934065934067</v>
      </c>
      <c r="J339" s="20">
        <v>0</v>
      </c>
      <c r="K339" s="9">
        <v>0</v>
      </c>
      <c r="L339" s="20">
        <v>15</v>
      </c>
      <c r="M339" s="9">
        <v>8.2417582417582416E-2</v>
      </c>
      <c r="N339" s="20">
        <v>6</v>
      </c>
      <c r="O339" s="9">
        <v>3.2967032967032968E-2</v>
      </c>
      <c r="P339" s="20">
        <v>0</v>
      </c>
      <c r="Q339" s="9">
        <v>0</v>
      </c>
    </row>
    <row r="340" spans="4:17" x14ac:dyDescent="0.25">
      <c r="D340" s="8" t="s">
        <v>737</v>
      </c>
      <c r="E340" s="20">
        <v>307</v>
      </c>
      <c r="F340" s="20">
        <v>246</v>
      </c>
      <c r="G340" s="9">
        <v>0.80130293159609123</v>
      </c>
      <c r="H340" s="20">
        <v>201</v>
      </c>
      <c r="I340" s="9">
        <v>0.81707317073170727</v>
      </c>
      <c r="J340" s="20">
        <v>0</v>
      </c>
      <c r="K340" s="9">
        <v>0</v>
      </c>
      <c r="L340" s="20">
        <v>13</v>
      </c>
      <c r="M340" s="9">
        <v>5.2845528455284556E-2</v>
      </c>
      <c r="N340" s="20">
        <v>31</v>
      </c>
      <c r="O340" s="9">
        <v>0.12601626016260162</v>
      </c>
      <c r="P340" s="20">
        <v>13</v>
      </c>
      <c r="Q340" s="9">
        <v>5.2845528455284556E-2</v>
      </c>
    </row>
    <row r="341" spans="4:17" x14ac:dyDescent="0.25">
      <c r="D341" s="8" t="s">
        <v>745</v>
      </c>
      <c r="E341" s="20">
        <v>594</v>
      </c>
      <c r="F341" s="20">
        <v>436</v>
      </c>
      <c r="G341" s="9">
        <v>0.734006734006734</v>
      </c>
      <c r="H341" s="20">
        <v>361</v>
      </c>
      <c r="I341" s="9">
        <v>0.82798165137614677</v>
      </c>
      <c r="J341" s="20">
        <v>0</v>
      </c>
      <c r="K341" s="9">
        <v>0</v>
      </c>
      <c r="L341" s="20">
        <v>19</v>
      </c>
      <c r="M341" s="9">
        <v>4.3577981651376149E-2</v>
      </c>
      <c r="N341" s="20">
        <v>97</v>
      </c>
      <c r="O341" s="9">
        <v>0.22247706422018348</v>
      </c>
      <c r="P341" s="20">
        <v>29</v>
      </c>
      <c r="Q341" s="9">
        <v>6.6513761467889912E-2</v>
      </c>
    </row>
    <row r="342" spans="4:17" x14ac:dyDescent="0.25">
      <c r="D342" s="8" t="s">
        <v>746</v>
      </c>
      <c r="E342" s="20">
        <v>154</v>
      </c>
      <c r="F342" s="20">
        <v>137</v>
      </c>
      <c r="G342" s="9">
        <v>0.88961038961038963</v>
      </c>
      <c r="H342" s="20">
        <v>129</v>
      </c>
      <c r="I342" s="9">
        <v>0.94160583941605835</v>
      </c>
      <c r="J342" s="20">
        <v>1</v>
      </c>
      <c r="K342" s="9">
        <v>7.2992700729927005E-3</v>
      </c>
      <c r="L342" s="20">
        <v>10</v>
      </c>
      <c r="M342" s="9">
        <v>7.2992700729927001E-2</v>
      </c>
      <c r="N342" s="20">
        <v>4</v>
      </c>
      <c r="O342" s="9">
        <v>2.9197080291970802E-2</v>
      </c>
      <c r="P342" s="20">
        <v>0</v>
      </c>
      <c r="Q342" s="9">
        <v>0</v>
      </c>
    </row>
    <row r="343" spans="4:17" x14ac:dyDescent="0.25">
      <c r="D343" s="7" t="s">
        <v>728</v>
      </c>
      <c r="E343" s="20">
        <v>1742</v>
      </c>
      <c r="F343" s="20">
        <v>1506</v>
      </c>
      <c r="G343" s="9">
        <v>0.86452353616532718</v>
      </c>
      <c r="H343" s="20">
        <v>1329</v>
      </c>
      <c r="I343" s="9">
        <v>0.88247011952191234</v>
      </c>
      <c r="J343" s="20">
        <v>0</v>
      </c>
      <c r="K343" s="9">
        <v>0</v>
      </c>
      <c r="L343" s="20">
        <v>72</v>
      </c>
      <c r="M343" s="9">
        <v>4.7808764940239043E-2</v>
      </c>
      <c r="N343" s="20">
        <v>70</v>
      </c>
      <c r="O343" s="9">
        <v>4.6480743691899071E-2</v>
      </c>
      <c r="P343" s="20">
        <v>66</v>
      </c>
      <c r="Q343" s="9">
        <v>4.3824701195219126E-2</v>
      </c>
    </row>
    <row r="344" spans="4:17" x14ac:dyDescent="0.25">
      <c r="D344" s="8" t="s">
        <v>487</v>
      </c>
      <c r="E344" s="20">
        <v>429</v>
      </c>
      <c r="F344" s="20">
        <v>353</v>
      </c>
      <c r="G344" s="9">
        <v>0.82284382284382285</v>
      </c>
      <c r="H344" s="20">
        <v>320</v>
      </c>
      <c r="I344" s="9">
        <v>0.90651558073654392</v>
      </c>
      <c r="J344" s="20">
        <v>0</v>
      </c>
      <c r="K344" s="9">
        <v>0</v>
      </c>
      <c r="L344" s="20">
        <v>10</v>
      </c>
      <c r="M344" s="9">
        <v>2.8328611898016998E-2</v>
      </c>
      <c r="N344" s="20">
        <v>10</v>
      </c>
      <c r="O344" s="9">
        <v>2.8328611898016998E-2</v>
      </c>
      <c r="P344" s="20">
        <v>50</v>
      </c>
      <c r="Q344" s="9">
        <v>0.14164305949008499</v>
      </c>
    </row>
    <row r="345" spans="4:17" x14ac:dyDescent="0.25">
      <c r="D345" s="8" t="s">
        <v>731</v>
      </c>
      <c r="E345" s="20">
        <v>168</v>
      </c>
      <c r="F345" s="20">
        <v>142</v>
      </c>
      <c r="G345" s="9">
        <v>0.84523809523809523</v>
      </c>
      <c r="H345" s="20">
        <v>125</v>
      </c>
      <c r="I345" s="9">
        <v>0.88028169014084512</v>
      </c>
      <c r="J345" s="20">
        <v>0</v>
      </c>
      <c r="K345" s="9">
        <v>0</v>
      </c>
      <c r="L345" s="20">
        <v>14</v>
      </c>
      <c r="M345" s="9">
        <v>9.8591549295774641E-2</v>
      </c>
      <c r="N345" s="20">
        <v>4</v>
      </c>
      <c r="O345" s="9">
        <v>2.8169014084507043E-2</v>
      </c>
      <c r="P345" s="20">
        <v>6</v>
      </c>
      <c r="Q345" s="9">
        <v>4.2253521126760563E-2</v>
      </c>
    </row>
    <row r="346" spans="4:17" x14ac:dyDescent="0.25">
      <c r="D346" s="8" t="s">
        <v>739</v>
      </c>
      <c r="E346" s="20">
        <v>315</v>
      </c>
      <c r="F346" s="20">
        <v>286</v>
      </c>
      <c r="G346" s="9">
        <v>0.90793650793650793</v>
      </c>
      <c r="H346" s="20">
        <v>242</v>
      </c>
      <c r="I346" s="9">
        <v>0.84615384615384615</v>
      </c>
      <c r="J346" s="20">
        <v>0</v>
      </c>
      <c r="K346" s="9">
        <v>0</v>
      </c>
      <c r="L346" s="20">
        <v>16</v>
      </c>
      <c r="M346" s="9">
        <v>5.5944055944055944E-2</v>
      </c>
      <c r="N346" s="20">
        <v>5</v>
      </c>
      <c r="O346" s="9">
        <v>1.7482517482517484E-2</v>
      </c>
      <c r="P346" s="20">
        <v>1</v>
      </c>
      <c r="Q346" s="9">
        <v>3.4965034965034965E-3</v>
      </c>
    </row>
    <row r="347" spans="4:17" x14ac:dyDescent="0.25">
      <c r="D347" s="8" t="s">
        <v>740</v>
      </c>
      <c r="E347" s="20">
        <v>352</v>
      </c>
      <c r="F347" s="20">
        <v>310</v>
      </c>
      <c r="G347" s="9">
        <v>0.88068181818181823</v>
      </c>
      <c r="H347" s="20">
        <v>272</v>
      </c>
      <c r="I347" s="9">
        <v>0.8774193548387097</v>
      </c>
      <c r="J347" s="20">
        <v>0</v>
      </c>
      <c r="K347" s="9">
        <v>0</v>
      </c>
      <c r="L347" s="20">
        <v>25</v>
      </c>
      <c r="M347" s="9">
        <v>8.0645161290322578E-2</v>
      </c>
      <c r="N347" s="20">
        <v>6</v>
      </c>
      <c r="O347" s="9">
        <v>1.935483870967742E-2</v>
      </c>
      <c r="P347" s="20">
        <v>6</v>
      </c>
      <c r="Q347" s="9">
        <v>1.935483870967742E-2</v>
      </c>
    </row>
    <row r="348" spans="4:17" x14ac:dyDescent="0.25">
      <c r="D348" s="8" t="s">
        <v>742</v>
      </c>
      <c r="E348" s="20">
        <v>478</v>
      </c>
      <c r="F348" s="20">
        <v>415</v>
      </c>
      <c r="G348" s="9">
        <v>0.86820083682008364</v>
      </c>
      <c r="H348" s="20">
        <v>370</v>
      </c>
      <c r="I348" s="9">
        <v>0.89156626506024095</v>
      </c>
      <c r="J348" s="20">
        <v>0</v>
      </c>
      <c r="K348" s="9">
        <v>0</v>
      </c>
      <c r="L348" s="20">
        <v>7</v>
      </c>
      <c r="M348" s="9">
        <v>1.6867469879518072E-2</v>
      </c>
      <c r="N348" s="20">
        <v>45</v>
      </c>
      <c r="O348" s="9">
        <v>0.10843373493975904</v>
      </c>
      <c r="P348" s="20">
        <v>3</v>
      </c>
      <c r="Q348" s="9">
        <v>7.2289156626506026E-3</v>
      </c>
    </row>
    <row r="349" spans="4:17" x14ac:dyDescent="0.25">
      <c r="D349" s="6" t="s">
        <v>208</v>
      </c>
      <c r="E349" s="20">
        <v>128059</v>
      </c>
      <c r="F349" s="20">
        <v>111866</v>
      </c>
      <c r="G349" s="9">
        <v>0.87355047282893039</v>
      </c>
      <c r="H349" s="20">
        <v>103344</v>
      </c>
      <c r="I349" s="9">
        <v>0.92381956984249014</v>
      </c>
      <c r="J349" s="20">
        <v>6</v>
      </c>
      <c r="K349" s="9">
        <v>5.3635599735397707E-5</v>
      </c>
      <c r="L349" s="20">
        <v>6213</v>
      </c>
      <c r="M349" s="9">
        <v>5.5539663526004326E-2</v>
      </c>
      <c r="N349" s="20">
        <v>3737</v>
      </c>
      <c r="O349" s="9">
        <v>3.3406039368530205E-2</v>
      </c>
      <c r="P349" s="20">
        <v>2267</v>
      </c>
      <c r="Q349" s="9">
        <v>2.0265317433357768E-2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44613</v>
      </c>
    </row>
    <row r="3" spans="2:4" ht="32.25" customHeight="1" x14ac:dyDescent="0.25"/>
    <row r="21" spans="4:17" ht="45" x14ac:dyDescent="0.25">
      <c r="D21" s="10"/>
      <c r="E21" s="11" t="s">
        <v>280</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04 Adults aged 16 - 69 Clinically Extremely Vulnerable",$D$23)</f>
        <v>326576</v>
      </c>
      <c r="F22" s="15">
        <f>GETPIVOTDATA("Sum of 04f Second Vaccination",$D$23)</f>
        <v>248800</v>
      </c>
      <c r="G22" s="16">
        <f>GETPIVOTDATA("Sum of 04f%",$D$23)</f>
        <v>0.76184410366958988</v>
      </c>
      <c r="H22" s="15">
        <f>GETPIVOTDATA("Sum of 04a Vaccinated (Booster)",$D$23)</f>
        <v>177871</v>
      </c>
      <c r="I22" s="16">
        <f>GETPIVOTDATA("Sum of 04a%",$D$23)</f>
        <v>0.71491559485530543</v>
      </c>
      <c r="J22" s="15">
        <f>GETPIVOTDATA("Sum of 04b Contraindicated (inc allergies, exclu vaccinated)",$D$23)</f>
        <v>8</v>
      </c>
      <c r="K22" s="16">
        <f>GETPIVOTDATA("Sum of 04b%",$D$23)</f>
        <v>3.215434083601286E-5</v>
      </c>
      <c r="L22" s="15">
        <f>GETPIVOTDATA("Sum of 04c Declined (excl vaccinated or contraindicated)",$D$23)</f>
        <v>15429</v>
      </c>
      <c r="M22" s="16">
        <f>GETPIVOTDATA("Sum of 04c%",$D$23)</f>
        <v>6.2013665594855306E-2</v>
      </c>
      <c r="N22" s="15">
        <f>GETPIVOTDATA("Sum of 04d Invited no outcome (excl vac, contr, decl)",$D$23)</f>
        <v>33325</v>
      </c>
      <c r="O22" s="16">
        <f>GETPIVOTDATA("Sum of 04d%",$D$23)</f>
        <v>0.13394292604501606</v>
      </c>
      <c r="P22" s="15">
        <f>GETPIVOTDATA("Sum of 04e No contact coded [CALL]",$D$23)</f>
        <v>11826</v>
      </c>
      <c r="Q22" s="16">
        <f>GETPIVOTDATA("Sum of 04e%",$D$23)</f>
        <v>4.7532154340836012E-2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434</v>
      </c>
      <c r="E24" s="20">
        <v>33773</v>
      </c>
      <c r="F24" s="20">
        <v>25410</v>
      </c>
      <c r="G24" s="9">
        <v>0.75237615846978356</v>
      </c>
      <c r="H24" s="20">
        <v>17768</v>
      </c>
      <c r="I24" s="9">
        <v>0.69925226288862652</v>
      </c>
      <c r="J24" s="20">
        <v>3</v>
      </c>
      <c r="K24" s="9">
        <v>1.180637544273908E-4</v>
      </c>
      <c r="L24" s="20">
        <v>924</v>
      </c>
      <c r="M24" s="9">
        <v>3.6363636363636362E-2</v>
      </c>
      <c r="N24" s="20">
        <v>2086</v>
      </c>
      <c r="O24" s="9">
        <v>8.2093663911845735E-2</v>
      </c>
      <c r="P24" s="20">
        <v>3148</v>
      </c>
      <c r="Q24" s="9">
        <v>0.12388823297914207</v>
      </c>
    </row>
    <row r="25" spans="4:17" x14ac:dyDescent="0.25">
      <c r="D25" s="7" t="s">
        <v>447</v>
      </c>
      <c r="E25" s="20">
        <v>5303</v>
      </c>
      <c r="F25" s="20">
        <v>4137</v>
      </c>
      <c r="G25" s="9">
        <v>0.78012445785404483</v>
      </c>
      <c r="H25" s="20">
        <v>2898</v>
      </c>
      <c r="I25" s="9">
        <v>0.70050761421319796</v>
      </c>
      <c r="J25" s="20">
        <v>0</v>
      </c>
      <c r="K25" s="9">
        <v>0</v>
      </c>
      <c r="L25" s="20">
        <v>112</v>
      </c>
      <c r="M25" s="9">
        <v>2.7072758037225041E-2</v>
      </c>
      <c r="N25" s="20">
        <v>214</v>
      </c>
      <c r="O25" s="9">
        <v>5.1728305535412133E-2</v>
      </c>
      <c r="P25" s="20">
        <v>622</v>
      </c>
      <c r="Q25" s="9">
        <v>0.15035049552816052</v>
      </c>
    </row>
    <row r="26" spans="4:17" x14ac:dyDescent="0.25">
      <c r="D26" s="8" t="s">
        <v>515</v>
      </c>
      <c r="E26" s="20">
        <v>1162</v>
      </c>
      <c r="F26" s="20">
        <v>930</v>
      </c>
      <c r="G26" s="9">
        <v>0.80034423407917388</v>
      </c>
      <c r="H26" s="20">
        <v>670</v>
      </c>
      <c r="I26" s="9">
        <v>0.72043010752688175</v>
      </c>
      <c r="J26" s="20">
        <v>0</v>
      </c>
      <c r="K26" s="9">
        <v>0</v>
      </c>
      <c r="L26" s="20">
        <v>21</v>
      </c>
      <c r="M26" s="9">
        <v>2.2580645161290321E-2</v>
      </c>
      <c r="N26" s="20">
        <v>67</v>
      </c>
      <c r="O26" s="9">
        <v>7.2043010752688166E-2</v>
      </c>
      <c r="P26" s="20">
        <v>103</v>
      </c>
      <c r="Q26" s="9">
        <v>0.11075268817204301</v>
      </c>
    </row>
    <row r="27" spans="4:17" x14ac:dyDescent="0.25">
      <c r="D27" s="8" t="s">
        <v>529</v>
      </c>
      <c r="E27" s="20">
        <v>689</v>
      </c>
      <c r="F27" s="20">
        <v>535</v>
      </c>
      <c r="G27" s="9">
        <v>0.77648766328011609</v>
      </c>
      <c r="H27" s="20">
        <v>347</v>
      </c>
      <c r="I27" s="9">
        <v>0.6485981308411215</v>
      </c>
      <c r="J27" s="20">
        <v>0</v>
      </c>
      <c r="K27" s="9">
        <v>0</v>
      </c>
      <c r="L27" s="20">
        <v>13</v>
      </c>
      <c r="M27" s="9">
        <v>2.4299065420560748E-2</v>
      </c>
      <c r="N27" s="20">
        <v>64</v>
      </c>
      <c r="O27" s="9">
        <v>0.11962616822429907</v>
      </c>
      <c r="P27" s="20">
        <v>44</v>
      </c>
      <c r="Q27" s="9">
        <v>8.2242990654205608E-2</v>
      </c>
    </row>
    <row r="28" spans="4:17" x14ac:dyDescent="0.25">
      <c r="D28" s="8" t="s">
        <v>448</v>
      </c>
      <c r="E28" s="20">
        <v>3452</v>
      </c>
      <c r="F28" s="20">
        <v>2672</v>
      </c>
      <c r="G28" s="9">
        <v>0.77404403244495945</v>
      </c>
      <c r="H28" s="20">
        <v>1881</v>
      </c>
      <c r="I28" s="9">
        <v>0.70396706586826352</v>
      </c>
      <c r="J28" s="20">
        <v>0</v>
      </c>
      <c r="K28" s="9">
        <v>0</v>
      </c>
      <c r="L28" s="20">
        <v>78</v>
      </c>
      <c r="M28" s="9">
        <v>2.9191616766467067E-2</v>
      </c>
      <c r="N28" s="20">
        <v>83</v>
      </c>
      <c r="O28" s="9">
        <v>3.1062874251497005E-2</v>
      </c>
      <c r="P28" s="20">
        <v>475</v>
      </c>
      <c r="Q28" s="9">
        <v>0.1777694610778443</v>
      </c>
    </row>
    <row r="29" spans="4:17" x14ac:dyDescent="0.25">
      <c r="D29" s="7" t="s">
        <v>444</v>
      </c>
      <c r="E29" s="20">
        <v>5167</v>
      </c>
      <c r="F29" s="20">
        <v>3779</v>
      </c>
      <c r="G29" s="9">
        <v>0.73137216953744921</v>
      </c>
      <c r="H29" s="20">
        <v>2459</v>
      </c>
      <c r="I29" s="9">
        <v>0.65070124371526861</v>
      </c>
      <c r="J29" s="20">
        <v>0</v>
      </c>
      <c r="K29" s="9">
        <v>0</v>
      </c>
      <c r="L29" s="20">
        <v>271</v>
      </c>
      <c r="M29" s="9">
        <v>7.1712093146335004E-2</v>
      </c>
      <c r="N29" s="20">
        <v>574</v>
      </c>
      <c r="O29" s="9">
        <v>0.15189203492987563</v>
      </c>
      <c r="P29" s="20">
        <v>292</v>
      </c>
      <c r="Q29" s="9">
        <v>7.7269118814501186E-2</v>
      </c>
    </row>
    <row r="30" spans="4:17" x14ac:dyDescent="0.25">
      <c r="D30" s="8" t="s">
        <v>516</v>
      </c>
      <c r="E30" s="20">
        <v>929</v>
      </c>
      <c r="F30" s="20">
        <v>654</v>
      </c>
      <c r="G30" s="9">
        <v>0.70398277717976321</v>
      </c>
      <c r="H30" s="20">
        <v>416</v>
      </c>
      <c r="I30" s="9">
        <v>0.63608562691131498</v>
      </c>
      <c r="J30" s="20">
        <v>0</v>
      </c>
      <c r="K30" s="9">
        <v>0</v>
      </c>
      <c r="L30" s="20">
        <v>45</v>
      </c>
      <c r="M30" s="9">
        <v>6.8807339449541288E-2</v>
      </c>
      <c r="N30" s="20">
        <v>79</v>
      </c>
      <c r="O30" s="9">
        <v>0.12079510703363915</v>
      </c>
      <c r="P30" s="20">
        <v>105</v>
      </c>
      <c r="Q30" s="9">
        <v>0.16055045871559634</v>
      </c>
    </row>
    <row r="31" spans="4:17" x14ac:dyDescent="0.25">
      <c r="D31" s="8" t="s">
        <v>517</v>
      </c>
      <c r="E31" s="20">
        <v>919</v>
      </c>
      <c r="F31" s="20">
        <v>706</v>
      </c>
      <c r="G31" s="9">
        <v>0.76822633297062026</v>
      </c>
      <c r="H31" s="20">
        <v>479</v>
      </c>
      <c r="I31" s="9">
        <v>0.67847025495750712</v>
      </c>
      <c r="J31" s="20">
        <v>0</v>
      </c>
      <c r="K31" s="9">
        <v>0</v>
      </c>
      <c r="L31" s="20">
        <v>13</v>
      </c>
      <c r="M31" s="9">
        <v>1.8413597733711047E-2</v>
      </c>
      <c r="N31" s="20">
        <v>69</v>
      </c>
      <c r="O31" s="9">
        <v>9.7733711048158645E-2</v>
      </c>
      <c r="P31" s="20">
        <v>89</v>
      </c>
      <c r="Q31" s="9">
        <v>0.12606232294617564</v>
      </c>
    </row>
    <row r="32" spans="4:17" x14ac:dyDescent="0.25">
      <c r="D32" s="8" t="s">
        <v>524</v>
      </c>
      <c r="E32" s="20">
        <v>838</v>
      </c>
      <c r="F32" s="20">
        <v>620</v>
      </c>
      <c r="G32" s="9">
        <v>0.73985680190930792</v>
      </c>
      <c r="H32" s="20">
        <v>421</v>
      </c>
      <c r="I32" s="9">
        <v>0.67903225806451617</v>
      </c>
      <c r="J32" s="20">
        <v>0</v>
      </c>
      <c r="K32" s="9">
        <v>0</v>
      </c>
      <c r="L32" s="20">
        <v>94</v>
      </c>
      <c r="M32" s="9">
        <v>0.15161290322580645</v>
      </c>
      <c r="N32" s="20">
        <v>35</v>
      </c>
      <c r="O32" s="9">
        <v>5.6451612903225805E-2</v>
      </c>
      <c r="P32" s="20">
        <v>44</v>
      </c>
      <c r="Q32" s="9">
        <v>7.0967741935483872E-2</v>
      </c>
    </row>
    <row r="33" spans="4:17" x14ac:dyDescent="0.25">
      <c r="D33" s="8" t="s">
        <v>445</v>
      </c>
      <c r="E33" s="20">
        <v>2481</v>
      </c>
      <c r="F33" s="20">
        <v>1799</v>
      </c>
      <c r="G33" s="9">
        <v>0.72511084240225721</v>
      </c>
      <c r="H33" s="20">
        <v>1143</v>
      </c>
      <c r="I33" s="9">
        <v>0.63535297387437462</v>
      </c>
      <c r="J33" s="20">
        <v>0</v>
      </c>
      <c r="K33" s="9">
        <v>0</v>
      </c>
      <c r="L33" s="20">
        <v>119</v>
      </c>
      <c r="M33" s="9">
        <v>6.6147859922178989E-2</v>
      </c>
      <c r="N33" s="20">
        <v>391</v>
      </c>
      <c r="O33" s="9">
        <v>0.21734296831573097</v>
      </c>
      <c r="P33" s="20">
        <v>54</v>
      </c>
      <c r="Q33" s="9">
        <v>3.0016675931072819E-2</v>
      </c>
    </row>
    <row r="34" spans="4:17" x14ac:dyDescent="0.25">
      <c r="D34" s="7" t="s">
        <v>437</v>
      </c>
      <c r="E34" s="20">
        <v>5791</v>
      </c>
      <c r="F34" s="20">
        <v>4608</v>
      </c>
      <c r="G34" s="9">
        <v>0.79571749266102576</v>
      </c>
      <c r="H34" s="20">
        <v>3201</v>
      </c>
      <c r="I34" s="9">
        <v>0.69466145833333337</v>
      </c>
      <c r="J34" s="20">
        <v>0</v>
      </c>
      <c r="K34" s="9">
        <v>0</v>
      </c>
      <c r="L34" s="20">
        <v>160</v>
      </c>
      <c r="M34" s="9">
        <v>3.4722222222222224E-2</v>
      </c>
      <c r="N34" s="20">
        <v>227</v>
      </c>
      <c r="O34" s="9">
        <v>4.9262152777777776E-2</v>
      </c>
      <c r="P34" s="20">
        <v>593</v>
      </c>
      <c r="Q34" s="9">
        <v>0.1286892361111111</v>
      </c>
    </row>
    <row r="35" spans="4:17" x14ac:dyDescent="0.25">
      <c r="D35" s="8" t="s">
        <v>438</v>
      </c>
      <c r="E35" s="20">
        <v>686</v>
      </c>
      <c r="F35" s="20">
        <v>572</v>
      </c>
      <c r="G35" s="9">
        <v>0.83381924198250734</v>
      </c>
      <c r="H35" s="20">
        <v>411</v>
      </c>
      <c r="I35" s="9">
        <v>0.71853146853146854</v>
      </c>
      <c r="J35" s="20">
        <v>0</v>
      </c>
      <c r="K35" s="9">
        <v>0</v>
      </c>
      <c r="L35" s="20">
        <v>9</v>
      </c>
      <c r="M35" s="9">
        <v>1.5734265734265736E-2</v>
      </c>
      <c r="N35" s="20">
        <v>5</v>
      </c>
      <c r="O35" s="9">
        <v>8.7412587412587419E-3</v>
      </c>
      <c r="P35" s="20">
        <v>79</v>
      </c>
      <c r="Q35" s="9">
        <v>0.1381118881118881</v>
      </c>
    </row>
    <row r="36" spans="4:17" x14ac:dyDescent="0.25">
      <c r="D36" s="8" t="s">
        <v>520</v>
      </c>
      <c r="E36" s="20">
        <v>783</v>
      </c>
      <c r="F36" s="20">
        <v>635</v>
      </c>
      <c r="G36" s="9">
        <v>0.81098339719029378</v>
      </c>
      <c r="H36" s="20">
        <v>436</v>
      </c>
      <c r="I36" s="9">
        <v>0.6866141732283465</v>
      </c>
      <c r="J36" s="20">
        <v>0</v>
      </c>
      <c r="K36" s="9">
        <v>0</v>
      </c>
      <c r="L36" s="20">
        <v>9</v>
      </c>
      <c r="M36" s="9">
        <v>1.4173228346456693E-2</v>
      </c>
      <c r="N36" s="20">
        <v>10</v>
      </c>
      <c r="O36" s="9">
        <v>1.5748031496062992E-2</v>
      </c>
      <c r="P36" s="20">
        <v>94</v>
      </c>
      <c r="Q36" s="9">
        <v>0.14803149606299212</v>
      </c>
    </row>
    <row r="37" spans="4:17" x14ac:dyDescent="0.25">
      <c r="D37" s="8" t="s">
        <v>525</v>
      </c>
      <c r="E37" s="20">
        <v>728</v>
      </c>
      <c r="F37" s="20">
        <v>520</v>
      </c>
      <c r="G37" s="9">
        <v>0.7142857142857143</v>
      </c>
      <c r="H37" s="20">
        <v>330</v>
      </c>
      <c r="I37" s="9">
        <v>0.63461538461538458</v>
      </c>
      <c r="J37" s="20">
        <v>0</v>
      </c>
      <c r="K37" s="9">
        <v>0</v>
      </c>
      <c r="L37" s="20">
        <v>70</v>
      </c>
      <c r="M37" s="9">
        <v>0.13461538461538461</v>
      </c>
      <c r="N37" s="20">
        <v>31</v>
      </c>
      <c r="O37" s="9">
        <v>5.9615384615384619E-2</v>
      </c>
      <c r="P37" s="20">
        <v>84</v>
      </c>
      <c r="Q37" s="9">
        <v>0.16153846153846155</v>
      </c>
    </row>
    <row r="38" spans="4:17" x14ac:dyDescent="0.25">
      <c r="D38" s="8" t="s">
        <v>526</v>
      </c>
      <c r="E38" s="20">
        <v>787</v>
      </c>
      <c r="F38" s="20">
        <v>634</v>
      </c>
      <c r="G38" s="9">
        <v>0.8055908513341804</v>
      </c>
      <c r="H38" s="20">
        <v>467</v>
      </c>
      <c r="I38" s="9">
        <v>0.73659305993690849</v>
      </c>
      <c r="J38" s="20">
        <v>0</v>
      </c>
      <c r="K38" s="9">
        <v>0</v>
      </c>
      <c r="L38" s="20">
        <v>22</v>
      </c>
      <c r="M38" s="9">
        <v>3.4700315457413249E-2</v>
      </c>
      <c r="N38" s="20">
        <v>57</v>
      </c>
      <c r="O38" s="9">
        <v>8.9905362776025233E-2</v>
      </c>
      <c r="P38" s="20">
        <v>41</v>
      </c>
      <c r="Q38" s="9">
        <v>6.4668769716088328E-2</v>
      </c>
    </row>
    <row r="39" spans="4:17" x14ac:dyDescent="0.25">
      <c r="D39" s="8" t="s">
        <v>530</v>
      </c>
      <c r="E39" s="20">
        <v>757</v>
      </c>
      <c r="F39" s="20">
        <v>612</v>
      </c>
      <c r="G39" s="9">
        <v>0.80845442536327605</v>
      </c>
      <c r="H39" s="20">
        <v>412</v>
      </c>
      <c r="I39" s="9">
        <v>0.67320261437908502</v>
      </c>
      <c r="J39" s="20">
        <v>0</v>
      </c>
      <c r="K39" s="9">
        <v>0</v>
      </c>
      <c r="L39" s="20">
        <v>7</v>
      </c>
      <c r="M39" s="9">
        <v>1.1437908496732025E-2</v>
      </c>
      <c r="N39" s="20">
        <v>25</v>
      </c>
      <c r="O39" s="9">
        <v>4.084967320261438E-2</v>
      </c>
      <c r="P39" s="20">
        <v>86</v>
      </c>
      <c r="Q39" s="9">
        <v>0.14052287581699346</v>
      </c>
    </row>
    <row r="40" spans="4:17" x14ac:dyDescent="0.25">
      <c r="D40" s="8" t="s">
        <v>532</v>
      </c>
      <c r="E40" s="20">
        <v>1444</v>
      </c>
      <c r="F40" s="20">
        <v>1160</v>
      </c>
      <c r="G40" s="9">
        <v>0.80332409972299168</v>
      </c>
      <c r="H40" s="20">
        <v>825</v>
      </c>
      <c r="I40" s="9">
        <v>0.71120689655172409</v>
      </c>
      <c r="J40" s="20">
        <v>0</v>
      </c>
      <c r="K40" s="9">
        <v>0</v>
      </c>
      <c r="L40" s="20">
        <v>27</v>
      </c>
      <c r="M40" s="9">
        <v>2.3275862068965519E-2</v>
      </c>
      <c r="N40" s="20">
        <v>54</v>
      </c>
      <c r="O40" s="9">
        <v>4.6551724137931037E-2</v>
      </c>
      <c r="P40" s="20">
        <v>164</v>
      </c>
      <c r="Q40" s="9">
        <v>0.14137931034482759</v>
      </c>
    </row>
    <row r="41" spans="4:17" x14ac:dyDescent="0.25">
      <c r="D41" s="8" t="s">
        <v>534</v>
      </c>
      <c r="E41" s="20">
        <v>606</v>
      </c>
      <c r="F41" s="20">
        <v>475</v>
      </c>
      <c r="G41" s="9">
        <v>0.78382838283828382</v>
      </c>
      <c r="H41" s="20">
        <v>320</v>
      </c>
      <c r="I41" s="9">
        <v>0.67368421052631577</v>
      </c>
      <c r="J41" s="20">
        <v>0</v>
      </c>
      <c r="K41" s="9">
        <v>0</v>
      </c>
      <c r="L41" s="20">
        <v>16</v>
      </c>
      <c r="M41" s="9">
        <v>3.3684210526315789E-2</v>
      </c>
      <c r="N41" s="20">
        <v>45</v>
      </c>
      <c r="O41" s="9">
        <v>9.4736842105263161E-2</v>
      </c>
      <c r="P41" s="20">
        <v>45</v>
      </c>
      <c r="Q41" s="9">
        <v>9.4736842105263161E-2</v>
      </c>
    </row>
    <row r="42" spans="4:17" x14ac:dyDescent="0.25">
      <c r="D42" s="7" t="s">
        <v>442</v>
      </c>
      <c r="E42" s="20">
        <v>6632</v>
      </c>
      <c r="F42" s="20">
        <v>5285</v>
      </c>
      <c r="G42" s="9">
        <v>0.79689384800965013</v>
      </c>
      <c r="H42" s="20">
        <v>3747</v>
      </c>
      <c r="I42" s="9">
        <v>0.70898770104068121</v>
      </c>
      <c r="J42" s="20">
        <v>2</v>
      </c>
      <c r="K42" s="9">
        <v>3.7842951750236518E-4</v>
      </c>
      <c r="L42" s="20">
        <v>192</v>
      </c>
      <c r="M42" s="9">
        <v>3.6329233680227058E-2</v>
      </c>
      <c r="N42" s="20">
        <v>338</v>
      </c>
      <c r="O42" s="9">
        <v>6.3954588457899711E-2</v>
      </c>
      <c r="P42" s="20">
        <v>589</v>
      </c>
      <c r="Q42" s="9">
        <v>0.11144749290444654</v>
      </c>
    </row>
    <row r="43" spans="4:17" x14ac:dyDescent="0.25">
      <c r="D43" s="8" t="s">
        <v>519</v>
      </c>
      <c r="E43" s="20">
        <v>269</v>
      </c>
      <c r="F43" s="20">
        <v>237</v>
      </c>
      <c r="G43" s="9">
        <v>0.8810408921933085</v>
      </c>
      <c r="H43" s="20">
        <v>189</v>
      </c>
      <c r="I43" s="9">
        <v>0.79746835443037978</v>
      </c>
      <c r="J43" s="20">
        <v>0</v>
      </c>
      <c r="K43" s="9">
        <v>0</v>
      </c>
      <c r="L43" s="20">
        <v>8</v>
      </c>
      <c r="M43" s="9">
        <v>3.3755274261603373E-2</v>
      </c>
      <c r="N43" s="20">
        <v>7</v>
      </c>
      <c r="O43" s="9">
        <v>2.9535864978902954E-2</v>
      </c>
      <c r="P43" s="20">
        <v>11</v>
      </c>
      <c r="Q43" s="9">
        <v>4.6413502109704644E-2</v>
      </c>
    </row>
    <row r="44" spans="4:17" x14ac:dyDescent="0.25">
      <c r="D44" s="8" t="s">
        <v>521</v>
      </c>
      <c r="E44" s="20">
        <v>587</v>
      </c>
      <c r="F44" s="20">
        <v>485</v>
      </c>
      <c r="G44" s="9">
        <v>0.82623509369676318</v>
      </c>
      <c r="H44" s="20">
        <v>372</v>
      </c>
      <c r="I44" s="9">
        <v>0.76701030927835057</v>
      </c>
      <c r="J44" s="20">
        <v>0</v>
      </c>
      <c r="K44" s="9">
        <v>0</v>
      </c>
      <c r="L44" s="20">
        <v>56</v>
      </c>
      <c r="M44" s="9">
        <v>0.1154639175257732</v>
      </c>
      <c r="N44" s="20">
        <v>26</v>
      </c>
      <c r="O44" s="9">
        <v>5.3608247422680409E-2</v>
      </c>
      <c r="P44" s="20">
        <v>8</v>
      </c>
      <c r="Q44" s="9">
        <v>1.6494845360824743E-2</v>
      </c>
    </row>
    <row r="45" spans="4:17" x14ac:dyDescent="0.25">
      <c r="D45" s="8" t="s">
        <v>522</v>
      </c>
      <c r="E45" s="20">
        <v>1084</v>
      </c>
      <c r="F45" s="20">
        <v>836</v>
      </c>
      <c r="G45" s="9">
        <v>0.77121771217712176</v>
      </c>
      <c r="H45" s="20">
        <v>601</v>
      </c>
      <c r="I45" s="9">
        <v>0.71889952153110048</v>
      </c>
      <c r="J45" s="20">
        <v>0</v>
      </c>
      <c r="K45" s="9">
        <v>0</v>
      </c>
      <c r="L45" s="20">
        <v>9</v>
      </c>
      <c r="M45" s="9">
        <v>1.076555023923445E-2</v>
      </c>
      <c r="N45" s="20">
        <v>85</v>
      </c>
      <c r="O45" s="9">
        <v>0.10167464114832536</v>
      </c>
      <c r="P45" s="20">
        <v>114</v>
      </c>
      <c r="Q45" s="9">
        <v>0.13636363636363635</v>
      </c>
    </row>
    <row r="46" spans="4:17" x14ac:dyDescent="0.25">
      <c r="D46" s="8" t="s">
        <v>523</v>
      </c>
      <c r="E46" s="20">
        <v>468</v>
      </c>
      <c r="F46" s="20">
        <v>380</v>
      </c>
      <c r="G46" s="9">
        <v>0.81196581196581197</v>
      </c>
      <c r="H46" s="20">
        <v>277</v>
      </c>
      <c r="I46" s="9">
        <v>0.72894736842105268</v>
      </c>
      <c r="J46" s="20">
        <v>0</v>
      </c>
      <c r="K46" s="9">
        <v>0</v>
      </c>
      <c r="L46" s="20">
        <v>40</v>
      </c>
      <c r="M46" s="9">
        <v>0.10526315789473684</v>
      </c>
      <c r="N46" s="20">
        <v>14</v>
      </c>
      <c r="O46" s="9">
        <v>3.6842105263157891E-2</v>
      </c>
      <c r="P46" s="20">
        <v>18</v>
      </c>
      <c r="Q46" s="9">
        <v>4.736842105263158E-2</v>
      </c>
    </row>
    <row r="47" spans="4:17" x14ac:dyDescent="0.25">
      <c r="D47" s="8" t="s">
        <v>527</v>
      </c>
      <c r="E47" s="20">
        <v>788</v>
      </c>
      <c r="F47" s="20">
        <v>643</v>
      </c>
      <c r="G47" s="9">
        <v>0.81598984771573602</v>
      </c>
      <c r="H47" s="20">
        <v>433</v>
      </c>
      <c r="I47" s="9">
        <v>0.67340590979782267</v>
      </c>
      <c r="J47" s="20">
        <v>1</v>
      </c>
      <c r="K47" s="9">
        <v>1.5552099533437014E-3</v>
      </c>
      <c r="L47" s="20">
        <v>7</v>
      </c>
      <c r="M47" s="9">
        <v>1.088646967340591E-2</v>
      </c>
      <c r="N47" s="20">
        <v>85</v>
      </c>
      <c r="O47" s="9">
        <v>0.13219284603421461</v>
      </c>
      <c r="P47" s="20">
        <v>30</v>
      </c>
      <c r="Q47" s="9">
        <v>4.6656298600311043E-2</v>
      </c>
    </row>
    <row r="48" spans="4:17" x14ac:dyDescent="0.25">
      <c r="D48" s="8" t="s">
        <v>528</v>
      </c>
      <c r="E48" s="20">
        <v>1417</v>
      </c>
      <c r="F48" s="20">
        <v>1112</v>
      </c>
      <c r="G48" s="9">
        <v>0.78475652787579397</v>
      </c>
      <c r="H48" s="20">
        <v>789</v>
      </c>
      <c r="I48" s="9">
        <v>0.70953237410071945</v>
      </c>
      <c r="J48" s="20">
        <v>0</v>
      </c>
      <c r="K48" s="9">
        <v>0</v>
      </c>
      <c r="L48" s="20">
        <v>23</v>
      </c>
      <c r="M48" s="9">
        <v>2.0683453237410072E-2</v>
      </c>
      <c r="N48" s="20">
        <v>27</v>
      </c>
      <c r="O48" s="9">
        <v>2.4280575539568347E-2</v>
      </c>
      <c r="P48" s="20">
        <v>204</v>
      </c>
      <c r="Q48" s="9">
        <v>0.18345323741007194</v>
      </c>
    </row>
    <row r="49" spans="4:17" x14ac:dyDescent="0.25">
      <c r="D49" s="8" t="s">
        <v>443</v>
      </c>
      <c r="E49" s="20">
        <v>538</v>
      </c>
      <c r="F49" s="20">
        <v>422</v>
      </c>
      <c r="G49" s="9">
        <v>0.78438661710037172</v>
      </c>
      <c r="H49" s="20">
        <v>286</v>
      </c>
      <c r="I49" s="9">
        <v>0.67772511848341233</v>
      </c>
      <c r="J49" s="20">
        <v>1</v>
      </c>
      <c r="K49" s="9">
        <v>2.3696682464454978E-3</v>
      </c>
      <c r="L49" s="20">
        <v>19</v>
      </c>
      <c r="M49" s="9">
        <v>4.5023696682464455E-2</v>
      </c>
      <c r="N49" s="20">
        <v>47</v>
      </c>
      <c r="O49" s="9">
        <v>0.11137440758293839</v>
      </c>
      <c r="P49" s="20">
        <v>29</v>
      </c>
      <c r="Q49" s="9">
        <v>6.8720379146919433E-2</v>
      </c>
    </row>
    <row r="50" spans="4:17" x14ac:dyDescent="0.25">
      <c r="D50" s="8" t="s">
        <v>533</v>
      </c>
      <c r="E50" s="20">
        <v>755</v>
      </c>
      <c r="F50" s="20">
        <v>589</v>
      </c>
      <c r="G50" s="9">
        <v>0.78013245033112588</v>
      </c>
      <c r="H50" s="20">
        <v>406</v>
      </c>
      <c r="I50" s="9">
        <v>0.68930390492359928</v>
      </c>
      <c r="J50" s="20">
        <v>0</v>
      </c>
      <c r="K50" s="9">
        <v>0</v>
      </c>
      <c r="L50" s="20">
        <v>20</v>
      </c>
      <c r="M50" s="9">
        <v>3.3955857385398983E-2</v>
      </c>
      <c r="N50" s="20">
        <v>37</v>
      </c>
      <c r="O50" s="9">
        <v>6.2818336162988112E-2</v>
      </c>
      <c r="P50" s="20">
        <v>84</v>
      </c>
      <c r="Q50" s="9">
        <v>0.14261460101867574</v>
      </c>
    </row>
    <row r="51" spans="4:17" x14ac:dyDescent="0.25">
      <c r="D51" s="8" t="s">
        <v>536</v>
      </c>
      <c r="E51" s="20">
        <v>726</v>
      </c>
      <c r="F51" s="20">
        <v>581</v>
      </c>
      <c r="G51" s="9">
        <v>0.80027548209366395</v>
      </c>
      <c r="H51" s="20">
        <v>394</v>
      </c>
      <c r="I51" s="9">
        <v>0.67814113597246128</v>
      </c>
      <c r="J51" s="20">
        <v>0</v>
      </c>
      <c r="K51" s="9">
        <v>0</v>
      </c>
      <c r="L51" s="20">
        <v>10</v>
      </c>
      <c r="M51" s="9">
        <v>1.7211703958691909E-2</v>
      </c>
      <c r="N51" s="20">
        <v>10</v>
      </c>
      <c r="O51" s="9">
        <v>1.7211703958691909E-2</v>
      </c>
      <c r="P51" s="20">
        <v>91</v>
      </c>
      <c r="Q51" s="9">
        <v>0.15662650602409639</v>
      </c>
    </row>
    <row r="52" spans="4:17" x14ac:dyDescent="0.25">
      <c r="D52" s="7" t="s">
        <v>435</v>
      </c>
      <c r="E52" s="20">
        <v>5847</v>
      </c>
      <c r="F52" s="20">
        <v>3600</v>
      </c>
      <c r="G52" s="9">
        <v>0.61570035915854282</v>
      </c>
      <c r="H52" s="20">
        <v>2746</v>
      </c>
      <c r="I52" s="9">
        <v>0.76277777777777778</v>
      </c>
      <c r="J52" s="20">
        <v>1</v>
      </c>
      <c r="K52" s="9">
        <v>2.7777777777777778E-4</v>
      </c>
      <c r="L52" s="20">
        <v>96</v>
      </c>
      <c r="M52" s="9">
        <v>2.6666666666666668E-2</v>
      </c>
      <c r="N52" s="20">
        <v>389</v>
      </c>
      <c r="O52" s="9">
        <v>0.10805555555555556</v>
      </c>
      <c r="P52" s="20">
        <v>639</v>
      </c>
      <c r="Q52" s="9">
        <v>0.17749999999999999</v>
      </c>
    </row>
    <row r="53" spans="4:17" x14ac:dyDescent="0.25">
      <c r="D53" s="8" t="s">
        <v>436</v>
      </c>
      <c r="E53" s="20">
        <v>2273</v>
      </c>
      <c r="F53" s="20">
        <v>842</v>
      </c>
      <c r="G53" s="9">
        <v>0.3704355477342719</v>
      </c>
      <c r="H53" s="20">
        <v>1022</v>
      </c>
      <c r="I53" s="9">
        <v>1.2137767220902613</v>
      </c>
      <c r="J53" s="20">
        <v>0</v>
      </c>
      <c r="K53" s="9">
        <v>0</v>
      </c>
      <c r="L53" s="20">
        <v>34</v>
      </c>
      <c r="M53" s="9">
        <v>4.0380047505938245E-2</v>
      </c>
      <c r="N53" s="20">
        <v>181</v>
      </c>
      <c r="O53" s="9">
        <v>0.21496437054631828</v>
      </c>
      <c r="P53" s="20">
        <v>265</v>
      </c>
      <c r="Q53" s="9">
        <v>0.31472684085510688</v>
      </c>
    </row>
    <row r="54" spans="4:17" x14ac:dyDescent="0.25">
      <c r="D54" s="8" t="s">
        <v>513</v>
      </c>
      <c r="E54" s="20">
        <v>2795</v>
      </c>
      <c r="F54" s="20">
        <v>2152</v>
      </c>
      <c r="G54" s="9">
        <v>0.76994633273703039</v>
      </c>
      <c r="H54" s="20">
        <v>1353</v>
      </c>
      <c r="I54" s="9">
        <v>0.62871747211895912</v>
      </c>
      <c r="J54" s="20">
        <v>1</v>
      </c>
      <c r="K54" s="9">
        <v>4.6468401486988845E-4</v>
      </c>
      <c r="L54" s="20">
        <v>45</v>
      </c>
      <c r="M54" s="9">
        <v>2.0910780669144983E-2</v>
      </c>
      <c r="N54" s="20">
        <v>196</v>
      </c>
      <c r="O54" s="9">
        <v>9.1078066914498143E-2</v>
      </c>
      <c r="P54" s="20">
        <v>260</v>
      </c>
      <c r="Q54" s="9">
        <v>0.120817843866171</v>
      </c>
    </row>
    <row r="55" spans="4:17" x14ac:dyDescent="0.25">
      <c r="D55" s="8" t="s">
        <v>531</v>
      </c>
      <c r="E55" s="20">
        <v>234</v>
      </c>
      <c r="F55" s="20">
        <v>176</v>
      </c>
      <c r="G55" s="9">
        <v>0.75213675213675213</v>
      </c>
      <c r="H55" s="20">
        <v>103</v>
      </c>
      <c r="I55" s="9">
        <v>0.58522727272727271</v>
      </c>
      <c r="J55" s="20">
        <v>0</v>
      </c>
      <c r="K55" s="9">
        <v>0</v>
      </c>
      <c r="L55" s="20">
        <v>4</v>
      </c>
      <c r="M55" s="9">
        <v>2.2727272727272728E-2</v>
      </c>
      <c r="N55" s="20">
        <v>8</v>
      </c>
      <c r="O55" s="9">
        <v>4.5454545454545456E-2</v>
      </c>
      <c r="P55" s="20">
        <v>40</v>
      </c>
      <c r="Q55" s="9">
        <v>0.22727272727272727</v>
      </c>
    </row>
    <row r="56" spans="4:17" x14ac:dyDescent="0.25">
      <c r="D56" s="8" t="s">
        <v>537</v>
      </c>
      <c r="E56" s="20">
        <v>545</v>
      </c>
      <c r="F56" s="20">
        <v>430</v>
      </c>
      <c r="G56" s="9">
        <v>0.78899082568807344</v>
      </c>
      <c r="H56" s="20">
        <v>268</v>
      </c>
      <c r="I56" s="9">
        <v>0.62325581395348839</v>
      </c>
      <c r="J56" s="20">
        <v>0</v>
      </c>
      <c r="K56" s="9">
        <v>0</v>
      </c>
      <c r="L56" s="20">
        <v>13</v>
      </c>
      <c r="M56" s="9">
        <v>3.0232558139534883E-2</v>
      </c>
      <c r="N56" s="20">
        <v>4</v>
      </c>
      <c r="O56" s="9">
        <v>9.3023255813953487E-3</v>
      </c>
      <c r="P56" s="20">
        <v>74</v>
      </c>
      <c r="Q56" s="9">
        <v>0.17209302325581396</v>
      </c>
    </row>
    <row r="57" spans="4:17" x14ac:dyDescent="0.25">
      <c r="D57" s="7" t="s">
        <v>439</v>
      </c>
      <c r="E57" s="20">
        <v>5033</v>
      </c>
      <c r="F57" s="20">
        <v>4001</v>
      </c>
      <c r="G57" s="9">
        <v>0.79495330816610377</v>
      </c>
      <c r="H57" s="20">
        <v>2717</v>
      </c>
      <c r="I57" s="9">
        <v>0.67908022994251438</v>
      </c>
      <c r="J57" s="20">
        <v>0</v>
      </c>
      <c r="K57" s="9">
        <v>0</v>
      </c>
      <c r="L57" s="20">
        <v>93</v>
      </c>
      <c r="M57" s="9">
        <v>2.3244188952761809E-2</v>
      </c>
      <c r="N57" s="20">
        <v>344</v>
      </c>
      <c r="O57" s="9">
        <v>8.5978505373656589E-2</v>
      </c>
      <c r="P57" s="20">
        <v>413</v>
      </c>
      <c r="Q57" s="9">
        <v>0.10322419395151212</v>
      </c>
    </row>
    <row r="58" spans="4:17" x14ac:dyDescent="0.25">
      <c r="D58" s="8" t="s">
        <v>514</v>
      </c>
      <c r="E58" s="20">
        <v>1606</v>
      </c>
      <c r="F58" s="20">
        <v>1345</v>
      </c>
      <c r="G58" s="9">
        <v>0.83748443337484435</v>
      </c>
      <c r="H58" s="20">
        <v>955</v>
      </c>
      <c r="I58" s="9">
        <v>0.71003717472118955</v>
      </c>
      <c r="J58" s="20">
        <v>0</v>
      </c>
      <c r="K58" s="9">
        <v>0</v>
      </c>
      <c r="L58" s="20">
        <v>46</v>
      </c>
      <c r="M58" s="9">
        <v>3.4200743494423792E-2</v>
      </c>
      <c r="N58" s="20">
        <v>46</v>
      </c>
      <c r="O58" s="9">
        <v>3.4200743494423792E-2</v>
      </c>
      <c r="P58" s="20">
        <v>120</v>
      </c>
      <c r="Q58" s="9">
        <v>8.9219330855018583E-2</v>
      </c>
    </row>
    <row r="59" spans="4:17" x14ac:dyDescent="0.25">
      <c r="D59" s="8" t="s">
        <v>518</v>
      </c>
      <c r="E59" s="20">
        <v>684</v>
      </c>
      <c r="F59" s="20">
        <v>548</v>
      </c>
      <c r="G59" s="9">
        <v>0.80116959064327486</v>
      </c>
      <c r="H59" s="20">
        <v>366</v>
      </c>
      <c r="I59" s="9">
        <v>0.66788321167883213</v>
      </c>
      <c r="J59" s="20">
        <v>0</v>
      </c>
      <c r="K59" s="9">
        <v>0</v>
      </c>
      <c r="L59" s="20">
        <v>8</v>
      </c>
      <c r="M59" s="9">
        <v>1.4598540145985401E-2</v>
      </c>
      <c r="N59" s="20">
        <v>36</v>
      </c>
      <c r="O59" s="9">
        <v>6.569343065693431E-2</v>
      </c>
      <c r="P59" s="20">
        <v>75</v>
      </c>
      <c r="Q59" s="9">
        <v>0.13686131386861314</v>
      </c>
    </row>
    <row r="60" spans="4:17" x14ac:dyDescent="0.25">
      <c r="D60" s="8" t="s">
        <v>441</v>
      </c>
      <c r="E60" s="20">
        <v>382</v>
      </c>
      <c r="F60" s="20">
        <v>266</v>
      </c>
      <c r="G60" s="9">
        <v>0.69633507853403143</v>
      </c>
      <c r="H60" s="20">
        <v>181</v>
      </c>
      <c r="I60" s="9">
        <v>0.68045112781954886</v>
      </c>
      <c r="J60" s="20">
        <v>0</v>
      </c>
      <c r="K60" s="9">
        <v>0</v>
      </c>
      <c r="L60" s="20">
        <v>12</v>
      </c>
      <c r="M60" s="9">
        <v>4.5112781954887216E-2</v>
      </c>
      <c r="N60" s="20">
        <v>22</v>
      </c>
      <c r="O60" s="9">
        <v>8.2706766917293228E-2</v>
      </c>
      <c r="P60" s="20">
        <v>66</v>
      </c>
      <c r="Q60" s="9">
        <v>0.24812030075187969</v>
      </c>
    </row>
    <row r="61" spans="4:17" x14ac:dyDescent="0.25">
      <c r="D61" s="8" t="s">
        <v>446</v>
      </c>
      <c r="E61" s="20">
        <v>1332</v>
      </c>
      <c r="F61" s="20">
        <v>1008</v>
      </c>
      <c r="G61" s="9">
        <v>0.7567567567567568</v>
      </c>
      <c r="H61" s="20">
        <v>635</v>
      </c>
      <c r="I61" s="9">
        <v>0.62996031746031744</v>
      </c>
      <c r="J61" s="20">
        <v>0</v>
      </c>
      <c r="K61" s="9">
        <v>0</v>
      </c>
      <c r="L61" s="20">
        <v>12</v>
      </c>
      <c r="M61" s="9">
        <v>1.1904761904761904E-2</v>
      </c>
      <c r="N61" s="20">
        <v>161</v>
      </c>
      <c r="O61" s="9">
        <v>0.15972222222222221</v>
      </c>
      <c r="P61" s="20">
        <v>91</v>
      </c>
      <c r="Q61" s="9">
        <v>9.0277777777777776E-2</v>
      </c>
    </row>
    <row r="62" spans="4:17" x14ac:dyDescent="0.25">
      <c r="D62" s="8" t="s">
        <v>535</v>
      </c>
      <c r="E62" s="20">
        <v>1029</v>
      </c>
      <c r="F62" s="20">
        <v>834</v>
      </c>
      <c r="G62" s="9">
        <v>0.81049562682215748</v>
      </c>
      <c r="H62" s="20">
        <v>580</v>
      </c>
      <c r="I62" s="9">
        <v>0.69544364508393286</v>
      </c>
      <c r="J62" s="20">
        <v>0</v>
      </c>
      <c r="K62" s="9">
        <v>0</v>
      </c>
      <c r="L62" s="20">
        <v>15</v>
      </c>
      <c r="M62" s="9">
        <v>1.7985611510791366E-2</v>
      </c>
      <c r="N62" s="20">
        <v>79</v>
      </c>
      <c r="O62" s="9">
        <v>9.4724220623501193E-2</v>
      </c>
      <c r="P62" s="20">
        <v>61</v>
      </c>
      <c r="Q62" s="9">
        <v>7.3141486810551562E-2</v>
      </c>
    </row>
    <row r="63" spans="4:17" x14ac:dyDescent="0.25">
      <c r="D63" s="8" t="s">
        <v>440</v>
      </c>
      <c r="E63" s="20"/>
      <c r="F63" s="20"/>
      <c r="G63" s="9">
        <v>0</v>
      </c>
      <c r="H63" s="20"/>
      <c r="I63" s="9">
        <v>0</v>
      </c>
      <c r="J63" s="20"/>
      <c r="K63" s="9">
        <v>0</v>
      </c>
      <c r="L63" s="20"/>
      <c r="M63" s="9">
        <v>0</v>
      </c>
      <c r="N63" s="20"/>
      <c r="O63" s="9">
        <v>0</v>
      </c>
      <c r="P63" s="20"/>
      <c r="Q63" s="9">
        <v>0</v>
      </c>
    </row>
    <row r="64" spans="4:17" x14ac:dyDescent="0.25">
      <c r="D64" s="6" t="s">
        <v>449</v>
      </c>
      <c r="E64" s="20">
        <v>56183</v>
      </c>
      <c r="F64" s="20">
        <v>36352</v>
      </c>
      <c r="G64" s="9">
        <v>0.64702846056636354</v>
      </c>
      <c r="H64" s="20">
        <v>28551</v>
      </c>
      <c r="I64" s="9">
        <v>0.78540382922535212</v>
      </c>
      <c r="J64" s="20">
        <v>1</v>
      </c>
      <c r="K64" s="9">
        <v>2.7508802816901409E-5</v>
      </c>
      <c r="L64" s="20">
        <v>5372</v>
      </c>
      <c r="M64" s="9">
        <v>0.14777728873239437</v>
      </c>
      <c r="N64" s="20">
        <v>7362</v>
      </c>
      <c r="O64" s="9">
        <v>0.20251980633802816</v>
      </c>
      <c r="P64" s="20">
        <v>833</v>
      </c>
      <c r="Q64" s="9">
        <v>2.2914832746478875E-2</v>
      </c>
    </row>
    <row r="65" spans="4:17" x14ac:dyDescent="0.25">
      <c r="D65" s="7" t="s">
        <v>541</v>
      </c>
      <c r="E65" s="20">
        <v>4586</v>
      </c>
      <c r="F65" s="20">
        <v>3384</v>
      </c>
      <c r="G65" s="9">
        <v>0.73789795028347138</v>
      </c>
      <c r="H65" s="20">
        <v>2410</v>
      </c>
      <c r="I65" s="9">
        <v>0.7121749408983451</v>
      </c>
      <c r="J65" s="20">
        <v>0</v>
      </c>
      <c r="K65" s="9">
        <v>0</v>
      </c>
      <c r="L65" s="20">
        <v>357</v>
      </c>
      <c r="M65" s="9">
        <v>0.10549645390070922</v>
      </c>
      <c r="N65" s="20">
        <v>627</v>
      </c>
      <c r="O65" s="9">
        <v>0.18528368794326242</v>
      </c>
      <c r="P65" s="20">
        <v>49</v>
      </c>
      <c r="Q65" s="9">
        <v>1.4479905437352246E-2</v>
      </c>
    </row>
    <row r="66" spans="4:17" x14ac:dyDescent="0.25">
      <c r="D66" s="8" t="s">
        <v>542</v>
      </c>
      <c r="E66" s="20">
        <v>677</v>
      </c>
      <c r="F66" s="20">
        <v>473</v>
      </c>
      <c r="G66" s="9">
        <v>0.69867060561299854</v>
      </c>
      <c r="H66" s="20">
        <v>321</v>
      </c>
      <c r="I66" s="9">
        <v>0.67864693446088797</v>
      </c>
      <c r="J66" s="20">
        <v>0</v>
      </c>
      <c r="K66" s="9">
        <v>0</v>
      </c>
      <c r="L66" s="20">
        <v>32</v>
      </c>
      <c r="M66" s="9">
        <v>6.765327695560254E-2</v>
      </c>
      <c r="N66" s="20">
        <v>125</v>
      </c>
      <c r="O66" s="9">
        <v>0.26427061310782241</v>
      </c>
      <c r="P66" s="20">
        <v>16</v>
      </c>
      <c r="Q66" s="9">
        <v>3.382663847780127E-2</v>
      </c>
    </row>
    <row r="67" spans="4:17" x14ac:dyDescent="0.25">
      <c r="D67" s="8" t="s">
        <v>543</v>
      </c>
      <c r="E67" s="20">
        <v>1725</v>
      </c>
      <c r="F67" s="20">
        <v>1308</v>
      </c>
      <c r="G67" s="9">
        <v>0.75826086956521743</v>
      </c>
      <c r="H67" s="20">
        <v>995</v>
      </c>
      <c r="I67" s="9">
        <v>0.7607033639143731</v>
      </c>
      <c r="J67" s="20">
        <v>0</v>
      </c>
      <c r="K67" s="9">
        <v>0</v>
      </c>
      <c r="L67" s="20">
        <v>192</v>
      </c>
      <c r="M67" s="9">
        <v>0.14678899082568808</v>
      </c>
      <c r="N67" s="20">
        <v>159</v>
      </c>
      <c r="O67" s="9">
        <v>0.12155963302752294</v>
      </c>
      <c r="P67" s="20">
        <v>8</v>
      </c>
      <c r="Q67" s="9">
        <v>6.1162079510703364E-3</v>
      </c>
    </row>
    <row r="68" spans="4:17" x14ac:dyDescent="0.25">
      <c r="D68" s="8" t="s">
        <v>546</v>
      </c>
      <c r="E68" s="20">
        <v>531</v>
      </c>
      <c r="F68" s="20">
        <v>405</v>
      </c>
      <c r="G68" s="9">
        <v>0.76271186440677963</v>
      </c>
      <c r="H68" s="20">
        <v>277</v>
      </c>
      <c r="I68" s="9">
        <v>0.68395061728395057</v>
      </c>
      <c r="J68" s="20">
        <v>0</v>
      </c>
      <c r="K68" s="9">
        <v>0</v>
      </c>
      <c r="L68" s="20">
        <v>8</v>
      </c>
      <c r="M68" s="9">
        <v>1.9753086419753086E-2</v>
      </c>
      <c r="N68" s="20">
        <v>86</v>
      </c>
      <c r="O68" s="9">
        <v>0.21234567901234569</v>
      </c>
      <c r="P68" s="20">
        <v>11</v>
      </c>
      <c r="Q68" s="9">
        <v>2.7160493827160494E-2</v>
      </c>
    </row>
    <row r="69" spans="4:17" x14ac:dyDescent="0.25">
      <c r="D69" s="8" t="s">
        <v>566</v>
      </c>
      <c r="E69" s="20">
        <v>1653</v>
      </c>
      <c r="F69" s="20">
        <v>1198</v>
      </c>
      <c r="G69" s="9">
        <v>0.72474289171203876</v>
      </c>
      <c r="H69" s="20">
        <v>817</v>
      </c>
      <c r="I69" s="9">
        <v>0.6819699499165276</v>
      </c>
      <c r="J69" s="20">
        <v>0</v>
      </c>
      <c r="K69" s="9">
        <v>0</v>
      </c>
      <c r="L69" s="20">
        <v>125</v>
      </c>
      <c r="M69" s="9">
        <v>0.10434056761268781</v>
      </c>
      <c r="N69" s="20">
        <v>257</v>
      </c>
      <c r="O69" s="9">
        <v>0.21452420701168615</v>
      </c>
      <c r="P69" s="20">
        <v>14</v>
      </c>
      <c r="Q69" s="9">
        <v>1.1686143572621035E-2</v>
      </c>
    </row>
    <row r="70" spans="4:17" x14ac:dyDescent="0.25">
      <c r="D70" s="7" t="s">
        <v>547</v>
      </c>
      <c r="E70" s="20">
        <v>5418</v>
      </c>
      <c r="F70" s="20">
        <v>3631</v>
      </c>
      <c r="G70" s="9">
        <v>0.67017349575489116</v>
      </c>
      <c r="H70" s="20">
        <v>2382</v>
      </c>
      <c r="I70" s="9">
        <v>0.65601762599834756</v>
      </c>
      <c r="J70" s="20">
        <v>0</v>
      </c>
      <c r="K70" s="9">
        <v>0</v>
      </c>
      <c r="L70" s="20">
        <v>733</v>
      </c>
      <c r="M70" s="9">
        <v>0.20187276232442852</v>
      </c>
      <c r="N70" s="20">
        <v>778</v>
      </c>
      <c r="O70" s="9">
        <v>0.21426604241255853</v>
      </c>
      <c r="P70" s="20">
        <v>51</v>
      </c>
      <c r="Q70" s="9">
        <v>1.404571743321399E-2</v>
      </c>
    </row>
    <row r="71" spans="4:17" x14ac:dyDescent="0.25">
      <c r="D71" s="8" t="s">
        <v>548</v>
      </c>
      <c r="E71" s="20">
        <v>751</v>
      </c>
      <c r="F71" s="20">
        <v>453</v>
      </c>
      <c r="G71" s="9">
        <v>0.60319573901464718</v>
      </c>
      <c r="H71" s="20">
        <v>251</v>
      </c>
      <c r="I71" s="9">
        <v>0.55408388520971308</v>
      </c>
      <c r="J71" s="20">
        <v>0</v>
      </c>
      <c r="K71" s="9">
        <v>0</v>
      </c>
      <c r="L71" s="20">
        <v>108</v>
      </c>
      <c r="M71" s="9">
        <v>0.23841059602649006</v>
      </c>
      <c r="N71" s="20">
        <v>143</v>
      </c>
      <c r="O71" s="9">
        <v>0.31567328918322296</v>
      </c>
      <c r="P71" s="20">
        <v>18</v>
      </c>
      <c r="Q71" s="9">
        <v>3.9735099337748346E-2</v>
      </c>
    </row>
    <row r="72" spans="4:17" x14ac:dyDescent="0.25">
      <c r="D72" s="8" t="s">
        <v>554</v>
      </c>
      <c r="E72" s="20">
        <v>394</v>
      </c>
      <c r="F72" s="20">
        <v>272</v>
      </c>
      <c r="G72" s="9">
        <v>0.69035532994923854</v>
      </c>
      <c r="H72" s="20">
        <v>200</v>
      </c>
      <c r="I72" s="9">
        <v>0.73529411764705888</v>
      </c>
      <c r="J72" s="20">
        <v>0</v>
      </c>
      <c r="K72" s="9">
        <v>0</v>
      </c>
      <c r="L72" s="20">
        <v>83</v>
      </c>
      <c r="M72" s="9">
        <v>0.30514705882352944</v>
      </c>
      <c r="N72" s="20">
        <v>23</v>
      </c>
      <c r="O72" s="9">
        <v>8.455882352941177E-2</v>
      </c>
      <c r="P72" s="20">
        <v>2</v>
      </c>
      <c r="Q72" s="9">
        <v>7.3529411764705881E-3</v>
      </c>
    </row>
    <row r="73" spans="4:17" x14ac:dyDescent="0.25">
      <c r="D73" s="8" t="s">
        <v>557</v>
      </c>
      <c r="E73" s="20">
        <v>929</v>
      </c>
      <c r="F73" s="20">
        <v>580</v>
      </c>
      <c r="G73" s="9">
        <v>0.62432723358449949</v>
      </c>
      <c r="H73" s="20">
        <v>354</v>
      </c>
      <c r="I73" s="9">
        <v>0.6103448275862069</v>
      </c>
      <c r="J73" s="20">
        <v>0</v>
      </c>
      <c r="K73" s="9">
        <v>0</v>
      </c>
      <c r="L73" s="20">
        <v>179</v>
      </c>
      <c r="M73" s="9">
        <v>0.30862068965517242</v>
      </c>
      <c r="N73" s="20">
        <v>114</v>
      </c>
      <c r="O73" s="9">
        <v>0.19655172413793104</v>
      </c>
      <c r="P73" s="20">
        <v>9</v>
      </c>
      <c r="Q73" s="9">
        <v>1.5517241379310345E-2</v>
      </c>
    </row>
    <row r="74" spans="4:17" x14ac:dyDescent="0.25">
      <c r="D74" s="8" t="s">
        <v>564</v>
      </c>
      <c r="E74" s="20">
        <v>267</v>
      </c>
      <c r="F74" s="20">
        <v>207</v>
      </c>
      <c r="G74" s="9">
        <v>0.7752808988764045</v>
      </c>
      <c r="H74" s="20">
        <v>149</v>
      </c>
      <c r="I74" s="9">
        <v>0.71980676328502413</v>
      </c>
      <c r="J74" s="20">
        <v>0</v>
      </c>
      <c r="K74" s="9">
        <v>0</v>
      </c>
      <c r="L74" s="20">
        <v>25</v>
      </c>
      <c r="M74" s="9">
        <v>0.12077294685990338</v>
      </c>
      <c r="N74" s="20">
        <v>25</v>
      </c>
      <c r="O74" s="9">
        <v>0.12077294685990338</v>
      </c>
      <c r="P74" s="20">
        <v>1</v>
      </c>
      <c r="Q74" s="9">
        <v>4.830917874396135E-3</v>
      </c>
    </row>
    <row r="75" spans="4:17" x14ac:dyDescent="0.25">
      <c r="D75" s="8" t="s">
        <v>571</v>
      </c>
      <c r="E75" s="20">
        <v>733</v>
      </c>
      <c r="F75" s="20">
        <v>470</v>
      </c>
      <c r="G75" s="9">
        <v>0.64120054570259211</v>
      </c>
      <c r="H75" s="20">
        <v>296</v>
      </c>
      <c r="I75" s="9">
        <v>0.62978723404255321</v>
      </c>
      <c r="J75" s="20">
        <v>0</v>
      </c>
      <c r="K75" s="9">
        <v>0</v>
      </c>
      <c r="L75" s="20">
        <v>62</v>
      </c>
      <c r="M75" s="9">
        <v>0.13191489361702127</v>
      </c>
      <c r="N75" s="20">
        <v>164</v>
      </c>
      <c r="O75" s="9">
        <v>0.34893617021276596</v>
      </c>
      <c r="P75" s="20">
        <v>10</v>
      </c>
      <c r="Q75" s="9">
        <v>2.1276595744680851E-2</v>
      </c>
    </row>
    <row r="76" spans="4:17" x14ac:dyDescent="0.25">
      <c r="D76" s="8" t="s">
        <v>578</v>
      </c>
      <c r="E76" s="20">
        <v>1724</v>
      </c>
      <c r="F76" s="20">
        <v>1219</v>
      </c>
      <c r="G76" s="9">
        <v>0.70707656612529002</v>
      </c>
      <c r="H76" s="20">
        <v>835</v>
      </c>
      <c r="I76" s="9">
        <v>0.68498769483182942</v>
      </c>
      <c r="J76" s="20">
        <v>0</v>
      </c>
      <c r="K76" s="9">
        <v>0</v>
      </c>
      <c r="L76" s="20">
        <v>150</v>
      </c>
      <c r="M76" s="9">
        <v>0.12305168170631665</v>
      </c>
      <c r="N76" s="20">
        <v>282</v>
      </c>
      <c r="O76" s="9">
        <v>0.23133716160787532</v>
      </c>
      <c r="P76" s="20">
        <v>6</v>
      </c>
      <c r="Q76" s="9">
        <v>4.9220672682526662E-3</v>
      </c>
    </row>
    <row r="77" spans="4:17" x14ac:dyDescent="0.25">
      <c r="D77" s="8" t="s">
        <v>579</v>
      </c>
      <c r="E77" s="20">
        <v>620</v>
      </c>
      <c r="F77" s="20">
        <v>430</v>
      </c>
      <c r="G77" s="9">
        <v>0.69354838709677424</v>
      </c>
      <c r="H77" s="20">
        <v>297</v>
      </c>
      <c r="I77" s="9">
        <v>0.69069767441860463</v>
      </c>
      <c r="J77" s="20">
        <v>0</v>
      </c>
      <c r="K77" s="9">
        <v>0</v>
      </c>
      <c r="L77" s="20">
        <v>126</v>
      </c>
      <c r="M77" s="9">
        <v>0.2930232558139535</v>
      </c>
      <c r="N77" s="20">
        <v>27</v>
      </c>
      <c r="O77" s="9">
        <v>6.2790697674418611E-2</v>
      </c>
      <c r="P77" s="20">
        <v>5</v>
      </c>
      <c r="Q77" s="9">
        <v>1.1627906976744186E-2</v>
      </c>
    </row>
    <row r="78" spans="4:17" x14ac:dyDescent="0.25">
      <c r="D78" s="7" t="s">
        <v>539</v>
      </c>
      <c r="E78" s="20">
        <v>6371</v>
      </c>
      <c r="F78" s="20">
        <v>4522</v>
      </c>
      <c r="G78" s="9">
        <v>0.7097786846648878</v>
      </c>
      <c r="H78" s="20">
        <v>3082</v>
      </c>
      <c r="I78" s="9">
        <v>0.68155683325961969</v>
      </c>
      <c r="J78" s="20">
        <v>1</v>
      </c>
      <c r="K78" s="9">
        <v>2.2114108801415304E-4</v>
      </c>
      <c r="L78" s="20">
        <v>910</v>
      </c>
      <c r="M78" s="9">
        <v>0.20123839009287925</v>
      </c>
      <c r="N78" s="20">
        <v>625</v>
      </c>
      <c r="O78" s="9">
        <v>0.13821318000884564</v>
      </c>
      <c r="P78" s="20">
        <v>69</v>
      </c>
      <c r="Q78" s="9">
        <v>1.525873507297656E-2</v>
      </c>
    </row>
    <row r="79" spans="4:17" x14ac:dyDescent="0.25">
      <c r="D79" s="8" t="s">
        <v>540</v>
      </c>
      <c r="E79" s="20">
        <v>693</v>
      </c>
      <c r="F79" s="20">
        <v>476</v>
      </c>
      <c r="G79" s="9">
        <v>0.68686868686868685</v>
      </c>
      <c r="H79" s="20">
        <v>309</v>
      </c>
      <c r="I79" s="9">
        <v>0.64915966386554624</v>
      </c>
      <c r="J79" s="20">
        <v>0</v>
      </c>
      <c r="K79" s="9">
        <v>0</v>
      </c>
      <c r="L79" s="20">
        <v>75</v>
      </c>
      <c r="M79" s="9">
        <v>0.15756302521008403</v>
      </c>
      <c r="N79" s="20">
        <v>111</v>
      </c>
      <c r="O79" s="9">
        <v>0.23319327731092437</v>
      </c>
      <c r="P79" s="20">
        <v>5</v>
      </c>
      <c r="Q79" s="9">
        <v>1.050420168067227E-2</v>
      </c>
    </row>
    <row r="80" spans="4:17" x14ac:dyDescent="0.25">
      <c r="D80" s="8" t="s">
        <v>558</v>
      </c>
      <c r="E80" s="20">
        <v>970</v>
      </c>
      <c r="F80" s="20">
        <v>715</v>
      </c>
      <c r="G80" s="9">
        <v>0.73711340206185572</v>
      </c>
      <c r="H80" s="20">
        <v>447</v>
      </c>
      <c r="I80" s="9">
        <v>0.62517482517482514</v>
      </c>
      <c r="J80" s="20">
        <v>0</v>
      </c>
      <c r="K80" s="9">
        <v>0</v>
      </c>
      <c r="L80" s="20">
        <v>156</v>
      </c>
      <c r="M80" s="9">
        <v>0.21818181818181817</v>
      </c>
      <c r="N80" s="20">
        <v>64</v>
      </c>
      <c r="O80" s="9">
        <v>8.951048951048951E-2</v>
      </c>
      <c r="P80" s="20">
        <v>6</v>
      </c>
      <c r="Q80" s="9">
        <v>8.3916083916083916E-3</v>
      </c>
    </row>
    <row r="81" spans="4:17" x14ac:dyDescent="0.25">
      <c r="D81" s="8" t="s">
        <v>559</v>
      </c>
      <c r="E81" s="20">
        <v>718</v>
      </c>
      <c r="F81" s="20">
        <v>506</v>
      </c>
      <c r="G81" s="9">
        <v>0.70473537604456826</v>
      </c>
      <c r="H81" s="20">
        <v>373</v>
      </c>
      <c r="I81" s="9">
        <v>0.73715415019762842</v>
      </c>
      <c r="J81" s="20">
        <v>0</v>
      </c>
      <c r="K81" s="9">
        <v>0</v>
      </c>
      <c r="L81" s="20">
        <v>137</v>
      </c>
      <c r="M81" s="9">
        <v>0.27075098814229248</v>
      </c>
      <c r="N81" s="20">
        <v>36</v>
      </c>
      <c r="O81" s="9">
        <v>7.1146245059288543E-2</v>
      </c>
      <c r="P81" s="20">
        <v>11</v>
      </c>
      <c r="Q81" s="9">
        <v>2.1739130434782608E-2</v>
      </c>
    </row>
    <row r="82" spans="4:17" x14ac:dyDescent="0.25">
      <c r="D82" s="8" t="s">
        <v>561</v>
      </c>
      <c r="E82" s="20">
        <v>2376</v>
      </c>
      <c r="F82" s="20">
        <v>1674</v>
      </c>
      <c r="G82" s="9">
        <v>0.70454545454545459</v>
      </c>
      <c r="H82" s="20">
        <v>1191</v>
      </c>
      <c r="I82" s="9">
        <v>0.71146953405017921</v>
      </c>
      <c r="J82" s="20">
        <v>0</v>
      </c>
      <c r="K82" s="9">
        <v>0</v>
      </c>
      <c r="L82" s="20">
        <v>410</v>
      </c>
      <c r="M82" s="9">
        <v>0.24492234169653523</v>
      </c>
      <c r="N82" s="20">
        <v>183</v>
      </c>
      <c r="O82" s="9">
        <v>0.10931899641577061</v>
      </c>
      <c r="P82" s="20">
        <v>15</v>
      </c>
      <c r="Q82" s="9">
        <v>8.9605734767025085E-3</v>
      </c>
    </row>
    <row r="83" spans="4:17" x14ac:dyDescent="0.25">
      <c r="D83" s="8" t="s">
        <v>576</v>
      </c>
      <c r="E83" s="20">
        <v>1614</v>
      </c>
      <c r="F83" s="20">
        <v>1151</v>
      </c>
      <c r="G83" s="9">
        <v>0.71313506815365546</v>
      </c>
      <c r="H83" s="20">
        <v>762</v>
      </c>
      <c r="I83" s="9">
        <v>0.66203301476976539</v>
      </c>
      <c r="J83" s="20">
        <v>1</v>
      </c>
      <c r="K83" s="9">
        <v>8.6880973066898344E-4</v>
      </c>
      <c r="L83" s="20">
        <v>132</v>
      </c>
      <c r="M83" s="9">
        <v>0.11468288444830582</v>
      </c>
      <c r="N83" s="20">
        <v>231</v>
      </c>
      <c r="O83" s="9">
        <v>0.20069504778453517</v>
      </c>
      <c r="P83" s="20">
        <v>32</v>
      </c>
      <c r="Q83" s="9">
        <v>2.780191138140747E-2</v>
      </c>
    </row>
    <row r="84" spans="4:17" x14ac:dyDescent="0.25">
      <c r="D84" s="7" t="s">
        <v>544</v>
      </c>
      <c r="E84" s="20">
        <v>12198</v>
      </c>
      <c r="F84" s="20">
        <v>6517</v>
      </c>
      <c r="G84" s="9">
        <v>0.53426791277258567</v>
      </c>
      <c r="H84" s="20">
        <v>6715</v>
      </c>
      <c r="I84" s="9">
        <v>1.0303820776430872</v>
      </c>
      <c r="J84" s="20">
        <v>0</v>
      </c>
      <c r="K84" s="9">
        <v>0</v>
      </c>
      <c r="L84" s="20">
        <v>820</v>
      </c>
      <c r="M84" s="9">
        <v>0.1258247659966242</v>
      </c>
      <c r="N84" s="20">
        <v>1647</v>
      </c>
      <c r="O84" s="9">
        <v>0.25272364584931717</v>
      </c>
      <c r="P84" s="20">
        <v>130</v>
      </c>
      <c r="Q84" s="9">
        <v>1.9947828755562374E-2</v>
      </c>
    </row>
    <row r="85" spans="4:17" x14ac:dyDescent="0.25">
      <c r="D85" s="8" t="s">
        <v>545</v>
      </c>
      <c r="E85" s="20">
        <v>1252</v>
      </c>
      <c r="F85" s="20">
        <v>464</v>
      </c>
      <c r="G85" s="9">
        <v>0.37060702875399359</v>
      </c>
      <c r="H85" s="20">
        <v>630</v>
      </c>
      <c r="I85" s="9">
        <v>1.3577586206896552</v>
      </c>
      <c r="J85" s="20">
        <v>0</v>
      </c>
      <c r="K85" s="9">
        <v>0</v>
      </c>
      <c r="L85" s="20">
        <v>122</v>
      </c>
      <c r="M85" s="9">
        <v>0.26293103448275862</v>
      </c>
      <c r="N85" s="20">
        <v>130</v>
      </c>
      <c r="O85" s="9">
        <v>0.28017241379310343</v>
      </c>
      <c r="P85" s="20">
        <v>14</v>
      </c>
      <c r="Q85" s="9">
        <v>3.017241379310345E-2</v>
      </c>
    </row>
    <row r="86" spans="4:17" x14ac:dyDescent="0.25">
      <c r="D86" s="8" t="s">
        <v>551</v>
      </c>
      <c r="E86" s="20">
        <v>1747</v>
      </c>
      <c r="F86" s="20">
        <v>612</v>
      </c>
      <c r="G86" s="9">
        <v>0.35031482541499714</v>
      </c>
      <c r="H86" s="20">
        <v>884</v>
      </c>
      <c r="I86" s="9">
        <v>1.4444444444444444</v>
      </c>
      <c r="J86" s="20">
        <v>0</v>
      </c>
      <c r="K86" s="9">
        <v>0</v>
      </c>
      <c r="L86" s="20">
        <v>22</v>
      </c>
      <c r="M86" s="9">
        <v>3.5947712418300651E-2</v>
      </c>
      <c r="N86" s="20">
        <v>423</v>
      </c>
      <c r="O86" s="9">
        <v>0.69117647058823528</v>
      </c>
      <c r="P86" s="20">
        <v>4</v>
      </c>
      <c r="Q86" s="9">
        <v>6.5359477124183009E-3</v>
      </c>
    </row>
    <row r="87" spans="4:17" x14ac:dyDescent="0.25">
      <c r="D87" s="8" t="s">
        <v>560</v>
      </c>
      <c r="E87" s="20">
        <v>2766</v>
      </c>
      <c r="F87" s="20">
        <v>1030</v>
      </c>
      <c r="G87" s="9">
        <v>0.37237888647866957</v>
      </c>
      <c r="H87" s="20">
        <v>1550</v>
      </c>
      <c r="I87" s="9">
        <v>1.5048543689320388</v>
      </c>
      <c r="J87" s="20">
        <v>0</v>
      </c>
      <c r="K87" s="9">
        <v>0</v>
      </c>
      <c r="L87" s="20">
        <v>66</v>
      </c>
      <c r="M87" s="9">
        <v>6.4077669902912623E-2</v>
      </c>
      <c r="N87" s="20">
        <v>498</v>
      </c>
      <c r="O87" s="9">
        <v>0.48349514563106794</v>
      </c>
      <c r="P87" s="20">
        <v>24</v>
      </c>
      <c r="Q87" s="9">
        <v>2.3300970873786409E-2</v>
      </c>
    </row>
    <row r="88" spans="4:17" x14ac:dyDescent="0.25">
      <c r="D88" s="8" t="s">
        <v>562</v>
      </c>
      <c r="E88" s="20">
        <v>2564</v>
      </c>
      <c r="F88" s="20">
        <v>1968</v>
      </c>
      <c r="G88" s="9">
        <v>0.76755070202808118</v>
      </c>
      <c r="H88" s="20">
        <v>1488</v>
      </c>
      <c r="I88" s="9">
        <v>0.75609756097560976</v>
      </c>
      <c r="J88" s="20">
        <v>0</v>
      </c>
      <c r="K88" s="9">
        <v>0</v>
      </c>
      <c r="L88" s="20">
        <v>384</v>
      </c>
      <c r="M88" s="9">
        <v>0.1951219512195122</v>
      </c>
      <c r="N88" s="20">
        <v>106</v>
      </c>
      <c r="O88" s="9">
        <v>5.386178861788618E-2</v>
      </c>
      <c r="P88" s="20">
        <v>28</v>
      </c>
      <c r="Q88" s="9">
        <v>1.4227642276422764E-2</v>
      </c>
    </row>
    <row r="89" spans="4:17" x14ac:dyDescent="0.25">
      <c r="D89" s="8" t="s">
        <v>563</v>
      </c>
      <c r="E89" s="20">
        <v>2453</v>
      </c>
      <c r="F89" s="20">
        <v>1945</v>
      </c>
      <c r="G89" s="9">
        <v>0.79290664492458218</v>
      </c>
      <c r="H89" s="20">
        <v>1497</v>
      </c>
      <c r="I89" s="9">
        <v>0.76966580976863752</v>
      </c>
      <c r="J89" s="20">
        <v>0</v>
      </c>
      <c r="K89" s="9">
        <v>0</v>
      </c>
      <c r="L89" s="20">
        <v>76</v>
      </c>
      <c r="M89" s="9">
        <v>3.9074550128534703E-2</v>
      </c>
      <c r="N89" s="20">
        <v>274</v>
      </c>
      <c r="O89" s="9">
        <v>0.14087403598971723</v>
      </c>
      <c r="P89" s="20">
        <v>50</v>
      </c>
      <c r="Q89" s="9">
        <v>2.570694087403599E-2</v>
      </c>
    </row>
    <row r="90" spans="4:17" x14ac:dyDescent="0.25">
      <c r="D90" s="8" t="s">
        <v>580</v>
      </c>
      <c r="E90" s="20">
        <v>1416</v>
      </c>
      <c r="F90" s="20">
        <v>498</v>
      </c>
      <c r="G90" s="9">
        <v>0.35169491525423729</v>
      </c>
      <c r="H90" s="20">
        <v>666</v>
      </c>
      <c r="I90" s="9">
        <v>1.3373493975903614</v>
      </c>
      <c r="J90" s="20">
        <v>0</v>
      </c>
      <c r="K90" s="9">
        <v>0</v>
      </c>
      <c r="L90" s="20">
        <v>150</v>
      </c>
      <c r="M90" s="9">
        <v>0.30120481927710846</v>
      </c>
      <c r="N90" s="20">
        <v>216</v>
      </c>
      <c r="O90" s="9">
        <v>0.43373493975903615</v>
      </c>
      <c r="P90" s="20">
        <v>10</v>
      </c>
      <c r="Q90" s="9">
        <v>2.0080321285140562E-2</v>
      </c>
    </row>
    <row r="91" spans="4:17" x14ac:dyDescent="0.25">
      <c r="D91" s="7" t="s">
        <v>552</v>
      </c>
      <c r="E91" s="20">
        <v>13270</v>
      </c>
      <c r="F91" s="20">
        <v>8492</v>
      </c>
      <c r="G91" s="9">
        <v>0.63993971363978897</v>
      </c>
      <c r="H91" s="20">
        <v>7278</v>
      </c>
      <c r="I91" s="9">
        <v>0.85704192180876115</v>
      </c>
      <c r="J91" s="20">
        <v>0</v>
      </c>
      <c r="K91" s="9">
        <v>0</v>
      </c>
      <c r="L91" s="20">
        <v>746</v>
      </c>
      <c r="M91" s="9">
        <v>8.7847385774846909E-2</v>
      </c>
      <c r="N91" s="20">
        <v>1902</v>
      </c>
      <c r="O91" s="9">
        <v>0.22397550635892605</v>
      </c>
      <c r="P91" s="20">
        <v>266</v>
      </c>
      <c r="Q91" s="9">
        <v>3.1323598681111633E-2</v>
      </c>
    </row>
    <row r="92" spans="4:17" x14ac:dyDescent="0.25">
      <c r="D92" s="8" t="s">
        <v>553</v>
      </c>
      <c r="E92" s="20">
        <v>2192</v>
      </c>
      <c r="F92" s="20">
        <v>1632</v>
      </c>
      <c r="G92" s="9">
        <v>0.74452554744525545</v>
      </c>
      <c r="H92" s="20">
        <v>1262</v>
      </c>
      <c r="I92" s="9">
        <v>0.77328431372549022</v>
      </c>
      <c r="J92" s="20">
        <v>0</v>
      </c>
      <c r="K92" s="9">
        <v>0</v>
      </c>
      <c r="L92" s="20">
        <v>58</v>
      </c>
      <c r="M92" s="9">
        <v>3.5539215686274508E-2</v>
      </c>
      <c r="N92" s="20">
        <v>376</v>
      </c>
      <c r="O92" s="9">
        <v>0.23039215686274508</v>
      </c>
      <c r="P92" s="20">
        <v>48</v>
      </c>
      <c r="Q92" s="9">
        <v>2.9411764705882353E-2</v>
      </c>
    </row>
    <row r="93" spans="4:17" x14ac:dyDescent="0.25">
      <c r="D93" s="8" t="s">
        <v>565</v>
      </c>
      <c r="E93" s="20">
        <v>2327</v>
      </c>
      <c r="F93" s="20">
        <v>1697</v>
      </c>
      <c r="G93" s="9">
        <v>0.72926514825956168</v>
      </c>
      <c r="H93" s="20">
        <v>1185</v>
      </c>
      <c r="I93" s="9">
        <v>0.69829110194460808</v>
      </c>
      <c r="J93" s="20">
        <v>0</v>
      </c>
      <c r="K93" s="9">
        <v>0</v>
      </c>
      <c r="L93" s="20">
        <v>50</v>
      </c>
      <c r="M93" s="9">
        <v>2.9463759575721862E-2</v>
      </c>
      <c r="N93" s="20">
        <v>434</v>
      </c>
      <c r="O93" s="9">
        <v>0.25574543311726577</v>
      </c>
      <c r="P93" s="20">
        <v>54</v>
      </c>
      <c r="Q93" s="9">
        <v>3.1820860341779611E-2</v>
      </c>
    </row>
    <row r="94" spans="4:17" x14ac:dyDescent="0.25">
      <c r="D94" s="8" t="s">
        <v>567</v>
      </c>
      <c r="E94" s="20">
        <v>907</v>
      </c>
      <c r="F94" s="20">
        <v>578</v>
      </c>
      <c r="G94" s="9">
        <v>0.63726571113561192</v>
      </c>
      <c r="H94" s="20">
        <v>364</v>
      </c>
      <c r="I94" s="9">
        <v>0.62975778546712802</v>
      </c>
      <c r="J94" s="20">
        <v>0</v>
      </c>
      <c r="K94" s="9">
        <v>0</v>
      </c>
      <c r="L94" s="20">
        <v>52</v>
      </c>
      <c r="M94" s="9">
        <v>8.9965397923875437E-2</v>
      </c>
      <c r="N94" s="20">
        <v>224</v>
      </c>
      <c r="O94" s="9">
        <v>0.38754325259515571</v>
      </c>
      <c r="P94" s="20">
        <v>10</v>
      </c>
      <c r="Q94" s="9">
        <v>1.7301038062283738E-2</v>
      </c>
    </row>
    <row r="95" spans="4:17" x14ac:dyDescent="0.25">
      <c r="D95" s="8" t="s">
        <v>574</v>
      </c>
      <c r="E95" s="20">
        <v>1608</v>
      </c>
      <c r="F95" s="20">
        <v>576</v>
      </c>
      <c r="G95" s="9">
        <v>0.35820895522388058</v>
      </c>
      <c r="H95" s="20">
        <v>852</v>
      </c>
      <c r="I95" s="9">
        <v>1.4791666666666667</v>
      </c>
      <c r="J95" s="20">
        <v>0</v>
      </c>
      <c r="K95" s="9">
        <v>0</v>
      </c>
      <c r="L95" s="20">
        <v>142</v>
      </c>
      <c r="M95" s="9">
        <v>0.24652777777777779</v>
      </c>
      <c r="N95" s="20">
        <v>222</v>
      </c>
      <c r="O95" s="9">
        <v>0.38541666666666669</v>
      </c>
      <c r="P95" s="20">
        <v>22</v>
      </c>
      <c r="Q95" s="9">
        <v>3.8194444444444448E-2</v>
      </c>
    </row>
    <row r="96" spans="4:17" x14ac:dyDescent="0.25">
      <c r="D96" s="8" t="s">
        <v>575</v>
      </c>
      <c r="E96" s="20">
        <v>4338</v>
      </c>
      <c r="F96" s="20">
        <v>3224</v>
      </c>
      <c r="G96" s="9">
        <v>0.74319963116643617</v>
      </c>
      <c r="H96" s="20">
        <v>2257</v>
      </c>
      <c r="I96" s="9">
        <v>0.70006203473945405</v>
      </c>
      <c r="J96" s="20">
        <v>0</v>
      </c>
      <c r="K96" s="9">
        <v>0</v>
      </c>
      <c r="L96" s="20">
        <v>346</v>
      </c>
      <c r="M96" s="9">
        <v>0.10732009925558313</v>
      </c>
      <c r="N96" s="20">
        <v>486</v>
      </c>
      <c r="O96" s="9">
        <v>0.15074441687344914</v>
      </c>
      <c r="P96" s="20">
        <v>104</v>
      </c>
      <c r="Q96" s="9">
        <v>3.2258064516129031E-2</v>
      </c>
    </row>
    <row r="97" spans="4:17" x14ac:dyDescent="0.25">
      <c r="D97" s="8" t="s">
        <v>577</v>
      </c>
      <c r="E97" s="20">
        <v>1898</v>
      </c>
      <c r="F97" s="20">
        <v>785</v>
      </c>
      <c r="G97" s="9">
        <v>0.41359325605900948</v>
      </c>
      <c r="H97" s="20">
        <v>1358</v>
      </c>
      <c r="I97" s="9">
        <v>1.7299363057324841</v>
      </c>
      <c r="J97" s="20">
        <v>0</v>
      </c>
      <c r="K97" s="9">
        <v>0</v>
      </c>
      <c r="L97" s="20">
        <v>98</v>
      </c>
      <c r="M97" s="9">
        <v>0.12484076433121019</v>
      </c>
      <c r="N97" s="20">
        <v>160</v>
      </c>
      <c r="O97" s="9">
        <v>0.20382165605095542</v>
      </c>
      <c r="P97" s="20">
        <v>28</v>
      </c>
      <c r="Q97" s="9">
        <v>3.5668789808917196E-2</v>
      </c>
    </row>
    <row r="98" spans="4:17" x14ac:dyDescent="0.25">
      <c r="D98" s="7" t="s">
        <v>549</v>
      </c>
      <c r="E98" s="20">
        <v>4275</v>
      </c>
      <c r="F98" s="20">
        <v>2523</v>
      </c>
      <c r="G98" s="9">
        <v>0.59017543859649124</v>
      </c>
      <c r="H98" s="20">
        <v>1464</v>
      </c>
      <c r="I98" s="9">
        <v>0.58026159334126037</v>
      </c>
      <c r="J98" s="20">
        <v>0</v>
      </c>
      <c r="K98" s="9">
        <v>0</v>
      </c>
      <c r="L98" s="20">
        <v>961</v>
      </c>
      <c r="M98" s="9">
        <v>0.3808957590170432</v>
      </c>
      <c r="N98" s="20">
        <v>520</v>
      </c>
      <c r="O98" s="9">
        <v>0.20610384462940942</v>
      </c>
      <c r="P98" s="20">
        <v>70</v>
      </c>
      <c r="Q98" s="9">
        <v>2.7744748315497423E-2</v>
      </c>
    </row>
    <row r="99" spans="4:17" x14ac:dyDescent="0.25">
      <c r="D99" s="8" t="s">
        <v>550</v>
      </c>
      <c r="E99" s="20">
        <v>741</v>
      </c>
      <c r="F99" s="20">
        <v>356</v>
      </c>
      <c r="G99" s="9">
        <v>0.48043184885290147</v>
      </c>
      <c r="H99" s="20">
        <v>159</v>
      </c>
      <c r="I99" s="9">
        <v>0.44662921348314605</v>
      </c>
      <c r="J99" s="20">
        <v>0</v>
      </c>
      <c r="K99" s="9">
        <v>0</v>
      </c>
      <c r="L99" s="20">
        <v>234</v>
      </c>
      <c r="M99" s="9">
        <v>0.65730337078651691</v>
      </c>
      <c r="N99" s="20">
        <v>67</v>
      </c>
      <c r="O99" s="9">
        <v>0.18820224719101122</v>
      </c>
      <c r="P99" s="20">
        <v>34</v>
      </c>
      <c r="Q99" s="9">
        <v>9.5505617977528087E-2</v>
      </c>
    </row>
    <row r="100" spans="4:17" x14ac:dyDescent="0.25">
      <c r="D100" s="8" t="s">
        <v>568</v>
      </c>
      <c r="E100" s="20">
        <v>1850</v>
      </c>
      <c r="F100" s="20">
        <v>1240</v>
      </c>
      <c r="G100" s="9">
        <v>0.67027027027027031</v>
      </c>
      <c r="H100" s="20">
        <v>807</v>
      </c>
      <c r="I100" s="9">
        <v>0.65080645161290318</v>
      </c>
      <c r="J100" s="20">
        <v>0</v>
      </c>
      <c r="K100" s="9">
        <v>0</v>
      </c>
      <c r="L100" s="20">
        <v>195</v>
      </c>
      <c r="M100" s="9">
        <v>0.15725806451612903</v>
      </c>
      <c r="N100" s="20">
        <v>320</v>
      </c>
      <c r="O100" s="9">
        <v>0.25806451612903225</v>
      </c>
      <c r="P100" s="20">
        <v>21</v>
      </c>
      <c r="Q100" s="9">
        <v>1.6935483870967744E-2</v>
      </c>
    </row>
    <row r="101" spans="4:17" x14ac:dyDescent="0.25">
      <c r="D101" s="8" t="s">
        <v>569</v>
      </c>
      <c r="E101" s="20">
        <v>1684</v>
      </c>
      <c r="F101" s="20">
        <v>927</v>
      </c>
      <c r="G101" s="9">
        <v>0.5504750593824228</v>
      </c>
      <c r="H101" s="20">
        <v>498</v>
      </c>
      <c r="I101" s="9">
        <v>0.53721682847896435</v>
      </c>
      <c r="J101" s="20">
        <v>0</v>
      </c>
      <c r="K101" s="9">
        <v>0</v>
      </c>
      <c r="L101" s="20">
        <v>532</v>
      </c>
      <c r="M101" s="9">
        <v>0.5738942826321467</v>
      </c>
      <c r="N101" s="20">
        <v>133</v>
      </c>
      <c r="O101" s="9">
        <v>0.14347357065803668</v>
      </c>
      <c r="P101" s="20">
        <v>15</v>
      </c>
      <c r="Q101" s="9">
        <v>1.6181229773462782E-2</v>
      </c>
    </row>
    <row r="102" spans="4:17" x14ac:dyDescent="0.25">
      <c r="D102" s="7" t="s">
        <v>555</v>
      </c>
      <c r="E102" s="20">
        <v>5619</v>
      </c>
      <c r="F102" s="20">
        <v>3875</v>
      </c>
      <c r="G102" s="9">
        <v>0.68962448834312151</v>
      </c>
      <c r="H102" s="20">
        <v>2682</v>
      </c>
      <c r="I102" s="9">
        <v>0.69212903225806455</v>
      </c>
      <c r="J102" s="20">
        <v>0</v>
      </c>
      <c r="K102" s="9">
        <v>0</v>
      </c>
      <c r="L102" s="20">
        <v>531</v>
      </c>
      <c r="M102" s="9">
        <v>0.13703225806451613</v>
      </c>
      <c r="N102" s="20">
        <v>743</v>
      </c>
      <c r="O102" s="9">
        <v>0.19174193548387097</v>
      </c>
      <c r="P102" s="20">
        <v>159</v>
      </c>
      <c r="Q102" s="9">
        <v>4.1032258064516131E-2</v>
      </c>
    </row>
    <row r="103" spans="4:17" x14ac:dyDescent="0.25">
      <c r="D103" s="8" t="s">
        <v>556</v>
      </c>
      <c r="E103" s="20">
        <v>1083</v>
      </c>
      <c r="F103" s="20">
        <v>749</v>
      </c>
      <c r="G103" s="9">
        <v>0.69159741458910429</v>
      </c>
      <c r="H103" s="20">
        <v>552</v>
      </c>
      <c r="I103" s="9">
        <v>0.73698264352469955</v>
      </c>
      <c r="J103" s="20">
        <v>0</v>
      </c>
      <c r="K103" s="9">
        <v>0</v>
      </c>
      <c r="L103" s="20">
        <v>47</v>
      </c>
      <c r="M103" s="9">
        <v>6.2750333778371165E-2</v>
      </c>
      <c r="N103" s="20">
        <v>185</v>
      </c>
      <c r="O103" s="9">
        <v>0.24699599465954605</v>
      </c>
      <c r="P103" s="20">
        <v>49</v>
      </c>
      <c r="Q103" s="9">
        <v>6.5420560747663545E-2</v>
      </c>
    </row>
    <row r="104" spans="4:17" x14ac:dyDescent="0.25">
      <c r="D104" s="8" t="s">
        <v>572</v>
      </c>
      <c r="E104" s="20">
        <v>377</v>
      </c>
      <c r="F104" s="20">
        <v>172</v>
      </c>
      <c r="G104" s="9">
        <v>0.45623342175066312</v>
      </c>
      <c r="H104" s="20">
        <v>84</v>
      </c>
      <c r="I104" s="9">
        <v>0.48837209302325579</v>
      </c>
      <c r="J104" s="20">
        <v>0</v>
      </c>
      <c r="K104" s="9">
        <v>0</v>
      </c>
      <c r="L104" s="20">
        <v>76</v>
      </c>
      <c r="M104" s="9">
        <v>0.44186046511627908</v>
      </c>
      <c r="N104" s="20">
        <v>76</v>
      </c>
      <c r="O104" s="9">
        <v>0.44186046511627908</v>
      </c>
      <c r="P104" s="20">
        <v>14</v>
      </c>
      <c r="Q104" s="9">
        <v>8.1395348837209308E-2</v>
      </c>
    </row>
    <row r="105" spans="4:17" x14ac:dyDescent="0.25">
      <c r="D105" s="8" t="s">
        <v>581</v>
      </c>
      <c r="E105" s="20">
        <v>2092</v>
      </c>
      <c r="F105" s="20">
        <v>1530</v>
      </c>
      <c r="G105" s="9">
        <v>0.731357552581262</v>
      </c>
      <c r="H105" s="20">
        <v>1088</v>
      </c>
      <c r="I105" s="9">
        <v>0.71111111111111114</v>
      </c>
      <c r="J105" s="20">
        <v>0</v>
      </c>
      <c r="K105" s="9">
        <v>0</v>
      </c>
      <c r="L105" s="20">
        <v>215</v>
      </c>
      <c r="M105" s="9">
        <v>0.14052287581699346</v>
      </c>
      <c r="N105" s="20">
        <v>192</v>
      </c>
      <c r="O105" s="9">
        <v>0.12549019607843137</v>
      </c>
      <c r="P105" s="20">
        <v>27</v>
      </c>
      <c r="Q105" s="9">
        <v>1.7647058823529412E-2</v>
      </c>
    </row>
    <row r="106" spans="4:17" x14ac:dyDescent="0.25">
      <c r="D106" s="8" t="s">
        <v>582</v>
      </c>
      <c r="E106" s="20">
        <v>1311</v>
      </c>
      <c r="F106" s="20">
        <v>889</v>
      </c>
      <c r="G106" s="9">
        <v>0.67810831426392071</v>
      </c>
      <c r="H106" s="20">
        <v>587</v>
      </c>
      <c r="I106" s="9">
        <v>0.66029246344206971</v>
      </c>
      <c r="J106" s="20">
        <v>0</v>
      </c>
      <c r="K106" s="9">
        <v>0</v>
      </c>
      <c r="L106" s="20">
        <v>178</v>
      </c>
      <c r="M106" s="9">
        <v>0.20022497187851518</v>
      </c>
      <c r="N106" s="20">
        <v>156</v>
      </c>
      <c r="O106" s="9">
        <v>0.17547806524184478</v>
      </c>
      <c r="P106" s="20">
        <v>32</v>
      </c>
      <c r="Q106" s="9">
        <v>3.59955005624297E-2</v>
      </c>
    </row>
    <row r="107" spans="4:17" x14ac:dyDescent="0.25">
      <c r="D107" s="8" t="s">
        <v>583</v>
      </c>
      <c r="E107" s="20">
        <v>756</v>
      </c>
      <c r="F107" s="20">
        <v>535</v>
      </c>
      <c r="G107" s="9">
        <v>0.70767195767195767</v>
      </c>
      <c r="H107" s="20">
        <v>371</v>
      </c>
      <c r="I107" s="9">
        <v>0.69345794392523363</v>
      </c>
      <c r="J107" s="20">
        <v>0</v>
      </c>
      <c r="K107" s="9">
        <v>0</v>
      </c>
      <c r="L107" s="20">
        <v>15</v>
      </c>
      <c r="M107" s="9">
        <v>2.8037383177570093E-2</v>
      </c>
      <c r="N107" s="20">
        <v>134</v>
      </c>
      <c r="O107" s="9">
        <v>0.25046728971962617</v>
      </c>
      <c r="P107" s="20">
        <v>37</v>
      </c>
      <c r="Q107" s="9">
        <v>6.9158878504672894E-2</v>
      </c>
    </row>
    <row r="108" spans="4:17" x14ac:dyDescent="0.25">
      <c r="D108" s="7" t="s">
        <v>450</v>
      </c>
      <c r="E108" s="20">
        <v>4446</v>
      </c>
      <c r="F108" s="20">
        <v>3408</v>
      </c>
      <c r="G108" s="9">
        <v>0.76653171390013497</v>
      </c>
      <c r="H108" s="20">
        <v>2538</v>
      </c>
      <c r="I108" s="9">
        <v>0.74471830985915488</v>
      </c>
      <c r="J108" s="20">
        <v>0</v>
      </c>
      <c r="K108" s="9">
        <v>0</v>
      </c>
      <c r="L108" s="20">
        <v>314</v>
      </c>
      <c r="M108" s="9">
        <v>9.2136150234741782E-2</v>
      </c>
      <c r="N108" s="20">
        <v>520</v>
      </c>
      <c r="O108" s="9">
        <v>0.15258215962441316</v>
      </c>
      <c r="P108" s="20">
        <v>39</v>
      </c>
      <c r="Q108" s="9">
        <v>1.1443661971830986E-2</v>
      </c>
    </row>
    <row r="109" spans="4:17" x14ac:dyDescent="0.25">
      <c r="D109" s="8" t="s">
        <v>538</v>
      </c>
      <c r="E109" s="20">
        <v>619</v>
      </c>
      <c r="F109" s="20">
        <v>418</v>
      </c>
      <c r="G109" s="9">
        <v>0.67528271405492735</v>
      </c>
      <c r="H109" s="20">
        <v>295</v>
      </c>
      <c r="I109" s="9">
        <v>0.70574162679425834</v>
      </c>
      <c r="J109" s="20">
        <v>0</v>
      </c>
      <c r="K109" s="9">
        <v>0</v>
      </c>
      <c r="L109" s="20">
        <v>35</v>
      </c>
      <c r="M109" s="9">
        <v>8.3732057416267949E-2</v>
      </c>
      <c r="N109" s="20">
        <v>123</v>
      </c>
      <c r="O109" s="9">
        <v>0.29425837320574161</v>
      </c>
      <c r="P109" s="20">
        <v>12</v>
      </c>
      <c r="Q109" s="9">
        <v>2.8708133971291867E-2</v>
      </c>
    </row>
    <row r="110" spans="4:17" x14ac:dyDescent="0.25">
      <c r="D110" s="8" t="s">
        <v>451</v>
      </c>
      <c r="E110" s="20">
        <v>997</v>
      </c>
      <c r="F110" s="20">
        <v>747</v>
      </c>
      <c r="G110" s="9">
        <v>0.74924774322968912</v>
      </c>
      <c r="H110" s="20">
        <v>528</v>
      </c>
      <c r="I110" s="9">
        <v>0.70682730923694781</v>
      </c>
      <c r="J110" s="20">
        <v>0</v>
      </c>
      <c r="K110" s="9">
        <v>0</v>
      </c>
      <c r="L110" s="20">
        <v>34</v>
      </c>
      <c r="M110" s="9">
        <v>4.5515394912985271E-2</v>
      </c>
      <c r="N110" s="20">
        <v>156</v>
      </c>
      <c r="O110" s="9">
        <v>0.20883534136546184</v>
      </c>
      <c r="P110" s="20">
        <v>14</v>
      </c>
      <c r="Q110" s="9">
        <v>1.8741633199464525E-2</v>
      </c>
    </row>
    <row r="111" spans="4:17" x14ac:dyDescent="0.25">
      <c r="D111" s="8" t="s">
        <v>570</v>
      </c>
      <c r="E111" s="20">
        <v>1153</v>
      </c>
      <c r="F111" s="20">
        <v>937</v>
      </c>
      <c r="G111" s="9">
        <v>0.81266261925411964</v>
      </c>
      <c r="H111" s="20">
        <v>740</v>
      </c>
      <c r="I111" s="9">
        <v>0.78975453575240129</v>
      </c>
      <c r="J111" s="20">
        <v>0</v>
      </c>
      <c r="K111" s="9">
        <v>0</v>
      </c>
      <c r="L111" s="20">
        <v>83</v>
      </c>
      <c r="M111" s="9">
        <v>8.8580576307363934E-2</v>
      </c>
      <c r="N111" s="20">
        <v>96</v>
      </c>
      <c r="O111" s="9">
        <v>0.10245464247598719</v>
      </c>
      <c r="P111" s="20">
        <v>6</v>
      </c>
      <c r="Q111" s="9">
        <v>6.4034151547491995E-3</v>
      </c>
    </row>
    <row r="112" spans="4:17" x14ac:dyDescent="0.25">
      <c r="D112" s="8" t="s">
        <v>573</v>
      </c>
      <c r="E112" s="20">
        <v>1677</v>
      </c>
      <c r="F112" s="20">
        <v>1306</v>
      </c>
      <c r="G112" s="9">
        <v>0.77877161598091826</v>
      </c>
      <c r="H112" s="20">
        <v>975</v>
      </c>
      <c r="I112" s="9">
        <v>0.74655436447166923</v>
      </c>
      <c r="J112" s="20">
        <v>0</v>
      </c>
      <c r="K112" s="9">
        <v>0</v>
      </c>
      <c r="L112" s="20">
        <v>162</v>
      </c>
      <c r="M112" s="9">
        <v>0.12404287901990811</v>
      </c>
      <c r="N112" s="20">
        <v>145</v>
      </c>
      <c r="O112" s="9">
        <v>0.1110260336906585</v>
      </c>
      <c r="P112" s="20">
        <v>7</v>
      </c>
      <c r="Q112" s="9">
        <v>5.3598774885145481E-3</v>
      </c>
    </row>
    <row r="113" spans="4:17" x14ac:dyDescent="0.25">
      <c r="D113" s="6" t="s">
        <v>452</v>
      </c>
      <c r="E113" s="20">
        <v>37170</v>
      </c>
      <c r="F113" s="20">
        <v>31645</v>
      </c>
      <c r="G113" s="9">
        <v>0.85135862254506323</v>
      </c>
      <c r="H113" s="20">
        <v>25674</v>
      </c>
      <c r="I113" s="9">
        <v>0.81131300363406544</v>
      </c>
      <c r="J113" s="20">
        <v>0</v>
      </c>
      <c r="K113" s="9">
        <v>0</v>
      </c>
      <c r="L113" s="20">
        <v>1063</v>
      </c>
      <c r="M113" s="9">
        <v>3.3591404645283617E-2</v>
      </c>
      <c r="N113" s="20">
        <v>2081</v>
      </c>
      <c r="O113" s="9">
        <v>6.5760783694106498E-2</v>
      </c>
      <c r="P113" s="20">
        <v>1299</v>
      </c>
      <c r="Q113" s="9">
        <v>4.1049138884499924E-2</v>
      </c>
    </row>
    <row r="114" spans="4:17" x14ac:dyDescent="0.25">
      <c r="D114" s="7" t="s">
        <v>587</v>
      </c>
      <c r="E114" s="20">
        <v>5725</v>
      </c>
      <c r="F114" s="20">
        <v>4749</v>
      </c>
      <c r="G114" s="9">
        <v>0.82951965065502187</v>
      </c>
      <c r="H114" s="20">
        <v>3741</v>
      </c>
      <c r="I114" s="9">
        <v>0.7877447883765003</v>
      </c>
      <c r="J114" s="20">
        <v>0</v>
      </c>
      <c r="K114" s="9">
        <v>0</v>
      </c>
      <c r="L114" s="20">
        <v>168</v>
      </c>
      <c r="M114" s="9">
        <v>3.5375868603916616E-2</v>
      </c>
      <c r="N114" s="20">
        <v>353</v>
      </c>
      <c r="O114" s="9">
        <v>7.4331438197515268E-2</v>
      </c>
      <c r="P114" s="20">
        <v>252</v>
      </c>
      <c r="Q114" s="9">
        <v>5.3063802905874924E-2</v>
      </c>
    </row>
    <row r="115" spans="4:17" x14ac:dyDescent="0.25">
      <c r="D115" s="8" t="s">
        <v>588</v>
      </c>
      <c r="E115" s="20">
        <v>412</v>
      </c>
      <c r="F115" s="20">
        <v>372</v>
      </c>
      <c r="G115" s="9">
        <v>0.90291262135922334</v>
      </c>
      <c r="H115" s="20">
        <v>322</v>
      </c>
      <c r="I115" s="9">
        <v>0.86559139784946237</v>
      </c>
      <c r="J115" s="20">
        <v>0</v>
      </c>
      <c r="K115" s="9">
        <v>0</v>
      </c>
      <c r="L115" s="20">
        <v>7</v>
      </c>
      <c r="M115" s="9">
        <v>1.8817204301075269E-2</v>
      </c>
      <c r="N115" s="20">
        <v>16</v>
      </c>
      <c r="O115" s="9">
        <v>4.3010752688172046E-2</v>
      </c>
      <c r="P115" s="20">
        <v>8</v>
      </c>
      <c r="Q115" s="9">
        <v>2.1505376344086023E-2</v>
      </c>
    </row>
    <row r="116" spans="4:17" x14ac:dyDescent="0.25">
      <c r="D116" s="8" t="s">
        <v>589</v>
      </c>
      <c r="E116" s="20">
        <v>385</v>
      </c>
      <c r="F116" s="20">
        <v>263</v>
      </c>
      <c r="G116" s="9">
        <v>0.68311688311688312</v>
      </c>
      <c r="H116" s="20">
        <v>199</v>
      </c>
      <c r="I116" s="9">
        <v>0.75665399239543729</v>
      </c>
      <c r="J116" s="20">
        <v>0</v>
      </c>
      <c r="K116" s="9">
        <v>0</v>
      </c>
      <c r="L116" s="20">
        <v>0</v>
      </c>
      <c r="M116" s="9">
        <v>0</v>
      </c>
      <c r="N116" s="20">
        <v>1</v>
      </c>
      <c r="O116" s="9">
        <v>3.8022813688212928E-3</v>
      </c>
      <c r="P116" s="20">
        <v>84</v>
      </c>
      <c r="Q116" s="9">
        <v>0.3193916349809886</v>
      </c>
    </row>
    <row r="117" spans="4:17" x14ac:dyDescent="0.25">
      <c r="D117" s="8" t="s">
        <v>591</v>
      </c>
      <c r="E117" s="20">
        <v>966</v>
      </c>
      <c r="F117" s="20">
        <v>826</v>
      </c>
      <c r="G117" s="9">
        <v>0.85507246376811596</v>
      </c>
      <c r="H117" s="20">
        <v>645</v>
      </c>
      <c r="I117" s="9">
        <v>0.78087167070217922</v>
      </c>
      <c r="J117" s="20">
        <v>0</v>
      </c>
      <c r="K117" s="9">
        <v>0</v>
      </c>
      <c r="L117" s="20">
        <v>40</v>
      </c>
      <c r="M117" s="9">
        <v>4.8426150121065374E-2</v>
      </c>
      <c r="N117" s="20">
        <v>58</v>
      </c>
      <c r="O117" s="9">
        <v>7.0217917675544791E-2</v>
      </c>
      <c r="P117" s="20">
        <v>22</v>
      </c>
      <c r="Q117" s="9">
        <v>2.6634382566585957E-2</v>
      </c>
    </row>
    <row r="118" spans="4:17" x14ac:dyDescent="0.25">
      <c r="D118" s="8" t="s">
        <v>598</v>
      </c>
      <c r="E118" s="20">
        <v>495</v>
      </c>
      <c r="F118" s="20">
        <v>398</v>
      </c>
      <c r="G118" s="9">
        <v>0.804040404040404</v>
      </c>
      <c r="H118" s="20">
        <v>333</v>
      </c>
      <c r="I118" s="9">
        <v>0.83668341708542715</v>
      </c>
      <c r="J118" s="20">
        <v>0</v>
      </c>
      <c r="K118" s="9">
        <v>0</v>
      </c>
      <c r="L118" s="20">
        <v>8</v>
      </c>
      <c r="M118" s="9">
        <v>2.0100502512562814E-2</v>
      </c>
      <c r="N118" s="20">
        <v>41</v>
      </c>
      <c r="O118" s="9">
        <v>0.10301507537688442</v>
      </c>
      <c r="P118" s="20">
        <v>27</v>
      </c>
      <c r="Q118" s="9">
        <v>6.78391959798995E-2</v>
      </c>
    </row>
    <row r="119" spans="4:17" x14ac:dyDescent="0.25">
      <c r="D119" s="8" t="s">
        <v>607</v>
      </c>
      <c r="E119" s="20">
        <v>586</v>
      </c>
      <c r="F119" s="20">
        <v>482</v>
      </c>
      <c r="G119" s="9">
        <v>0.8225255972696246</v>
      </c>
      <c r="H119" s="20">
        <v>360</v>
      </c>
      <c r="I119" s="9">
        <v>0.74688796680497926</v>
      </c>
      <c r="J119" s="20">
        <v>0</v>
      </c>
      <c r="K119" s="9">
        <v>0</v>
      </c>
      <c r="L119" s="20">
        <v>15</v>
      </c>
      <c r="M119" s="9">
        <v>3.1120331950207469E-2</v>
      </c>
      <c r="N119" s="20">
        <v>31</v>
      </c>
      <c r="O119" s="9">
        <v>6.4315352697095429E-2</v>
      </c>
      <c r="P119" s="20">
        <v>40</v>
      </c>
      <c r="Q119" s="9">
        <v>8.2987551867219914E-2</v>
      </c>
    </row>
    <row r="120" spans="4:17" x14ac:dyDescent="0.25">
      <c r="D120" s="8" t="s">
        <v>608</v>
      </c>
      <c r="E120" s="20">
        <v>632</v>
      </c>
      <c r="F120" s="20">
        <v>544</v>
      </c>
      <c r="G120" s="9">
        <v>0.86075949367088611</v>
      </c>
      <c r="H120" s="20">
        <v>428</v>
      </c>
      <c r="I120" s="9">
        <v>0.78676470588235292</v>
      </c>
      <c r="J120" s="20">
        <v>0</v>
      </c>
      <c r="K120" s="9">
        <v>0</v>
      </c>
      <c r="L120" s="20">
        <v>31</v>
      </c>
      <c r="M120" s="9">
        <v>5.6985294117647058E-2</v>
      </c>
      <c r="N120" s="20">
        <v>21</v>
      </c>
      <c r="O120" s="9">
        <v>3.860294117647059E-2</v>
      </c>
      <c r="P120" s="20">
        <v>19</v>
      </c>
      <c r="Q120" s="9">
        <v>3.4926470588235295E-2</v>
      </c>
    </row>
    <row r="121" spans="4:17" x14ac:dyDescent="0.25">
      <c r="D121" s="8" t="s">
        <v>610</v>
      </c>
      <c r="E121" s="20">
        <v>1437</v>
      </c>
      <c r="F121" s="20">
        <v>1197</v>
      </c>
      <c r="G121" s="9">
        <v>0.83298538622129437</v>
      </c>
      <c r="H121" s="20">
        <v>957</v>
      </c>
      <c r="I121" s="9">
        <v>0.79949874686716793</v>
      </c>
      <c r="J121" s="20">
        <v>0</v>
      </c>
      <c r="K121" s="9">
        <v>0</v>
      </c>
      <c r="L121" s="20">
        <v>46</v>
      </c>
      <c r="M121" s="9">
        <v>3.842940685045948E-2</v>
      </c>
      <c r="N121" s="20">
        <v>125</v>
      </c>
      <c r="O121" s="9">
        <v>0.10442773600668337</v>
      </c>
      <c r="P121" s="20">
        <v>23</v>
      </c>
      <c r="Q121" s="9">
        <v>1.921470342522974E-2</v>
      </c>
    </row>
    <row r="122" spans="4:17" x14ac:dyDescent="0.25">
      <c r="D122" s="8" t="s">
        <v>613</v>
      </c>
      <c r="E122" s="20">
        <v>812</v>
      </c>
      <c r="F122" s="20">
        <v>667</v>
      </c>
      <c r="G122" s="9">
        <v>0.8214285714285714</v>
      </c>
      <c r="H122" s="20">
        <v>497</v>
      </c>
      <c r="I122" s="9">
        <v>0.74512743628185907</v>
      </c>
      <c r="J122" s="20">
        <v>0</v>
      </c>
      <c r="K122" s="9">
        <v>0</v>
      </c>
      <c r="L122" s="20">
        <v>21</v>
      </c>
      <c r="M122" s="9">
        <v>3.1484257871064465E-2</v>
      </c>
      <c r="N122" s="20">
        <v>60</v>
      </c>
      <c r="O122" s="9">
        <v>8.9955022488755629E-2</v>
      </c>
      <c r="P122" s="20">
        <v>29</v>
      </c>
      <c r="Q122" s="9">
        <v>4.3478260869565216E-2</v>
      </c>
    </row>
    <row r="123" spans="4:17" x14ac:dyDescent="0.25">
      <c r="D123" s="7" t="s">
        <v>602</v>
      </c>
      <c r="E123" s="20">
        <v>5439</v>
      </c>
      <c r="F123" s="20">
        <v>4704</v>
      </c>
      <c r="G123" s="9">
        <v>0.86486486486486491</v>
      </c>
      <c r="H123" s="20">
        <v>3908</v>
      </c>
      <c r="I123" s="9">
        <v>0.83078231292517002</v>
      </c>
      <c r="J123" s="20">
        <v>0</v>
      </c>
      <c r="K123" s="9">
        <v>0</v>
      </c>
      <c r="L123" s="20">
        <v>88</v>
      </c>
      <c r="M123" s="9">
        <v>1.8707482993197279E-2</v>
      </c>
      <c r="N123" s="20">
        <v>359</v>
      </c>
      <c r="O123" s="9">
        <v>7.6318027210884348E-2</v>
      </c>
      <c r="P123" s="20">
        <v>137</v>
      </c>
      <c r="Q123" s="9">
        <v>2.9124149659863947E-2</v>
      </c>
    </row>
    <row r="124" spans="4:17" x14ac:dyDescent="0.25">
      <c r="D124" s="8" t="s">
        <v>603</v>
      </c>
      <c r="E124" s="20">
        <v>2469</v>
      </c>
      <c r="F124" s="20">
        <v>2098</v>
      </c>
      <c r="G124" s="9">
        <v>0.84973673552045359</v>
      </c>
      <c r="H124" s="20">
        <v>1703</v>
      </c>
      <c r="I124" s="9">
        <v>0.8117254528122021</v>
      </c>
      <c r="J124" s="20">
        <v>0</v>
      </c>
      <c r="K124" s="9">
        <v>0</v>
      </c>
      <c r="L124" s="20">
        <v>44</v>
      </c>
      <c r="M124" s="9">
        <v>2.0972354623450904E-2</v>
      </c>
      <c r="N124" s="20">
        <v>208</v>
      </c>
      <c r="O124" s="9">
        <v>9.9142040038131554E-2</v>
      </c>
      <c r="P124" s="20">
        <v>38</v>
      </c>
      <c r="Q124" s="9">
        <v>1.8112488083889419E-2</v>
      </c>
    </row>
    <row r="125" spans="4:17" x14ac:dyDescent="0.25">
      <c r="D125" s="8" t="s">
        <v>614</v>
      </c>
      <c r="E125" s="20">
        <v>1223</v>
      </c>
      <c r="F125" s="20">
        <v>1071</v>
      </c>
      <c r="G125" s="9">
        <v>0.8757154538021259</v>
      </c>
      <c r="H125" s="20">
        <v>928</v>
      </c>
      <c r="I125" s="9">
        <v>0.86647992530345475</v>
      </c>
      <c r="J125" s="20">
        <v>0</v>
      </c>
      <c r="K125" s="9">
        <v>0</v>
      </c>
      <c r="L125" s="20">
        <v>10</v>
      </c>
      <c r="M125" s="9">
        <v>9.3370681605975722E-3</v>
      </c>
      <c r="N125" s="20">
        <v>57</v>
      </c>
      <c r="O125" s="9">
        <v>5.3221288515406161E-2</v>
      </c>
      <c r="P125" s="20">
        <v>59</v>
      </c>
      <c r="Q125" s="9">
        <v>5.5088702147525676E-2</v>
      </c>
    </row>
    <row r="126" spans="4:17" x14ac:dyDescent="0.25">
      <c r="D126" s="8" t="s">
        <v>620</v>
      </c>
      <c r="E126" s="20">
        <v>1747</v>
      </c>
      <c r="F126" s="20">
        <v>1535</v>
      </c>
      <c r="G126" s="9">
        <v>0.87864911276473956</v>
      </c>
      <c r="H126" s="20">
        <v>1277</v>
      </c>
      <c r="I126" s="9">
        <v>0.83192182410423454</v>
      </c>
      <c r="J126" s="20">
        <v>0</v>
      </c>
      <c r="K126" s="9">
        <v>0</v>
      </c>
      <c r="L126" s="20">
        <v>34</v>
      </c>
      <c r="M126" s="9">
        <v>2.2149837133550489E-2</v>
      </c>
      <c r="N126" s="20">
        <v>94</v>
      </c>
      <c r="O126" s="9">
        <v>6.1237785016286642E-2</v>
      </c>
      <c r="P126" s="20">
        <v>40</v>
      </c>
      <c r="Q126" s="9">
        <v>2.6058631921824105E-2</v>
      </c>
    </row>
    <row r="127" spans="4:17" x14ac:dyDescent="0.25">
      <c r="D127" s="7" t="s">
        <v>453</v>
      </c>
      <c r="E127" s="20">
        <v>12383</v>
      </c>
      <c r="F127" s="20">
        <v>10155</v>
      </c>
      <c r="G127" s="9">
        <v>0.82007591052249051</v>
      </c>
      <c r="H127" s="20">
        <v>7983</v>
      </c>
      <c r="I127" s="9">
        <v>0.7861152141802068</v>
      </c>
      <c r="J127" s="20">
        <v>0</v>
      </c>
      <c r="K127" s="9">
        <v>0</v>
      </c>
      <c r="L127" s="20">
        <v>241</v>
      </c>
      <c r="M127" s="9">
        <v>2.3732151649433778E-2</v>
      </c>
      <c r="N127" s="20">
        <v>1053</v>
      </c>
      <c r="O127" s="9">
        <v>0.10369276218611521</v>
      </c>
      <c r="P127" s="20">
        <v>513</v>
      </c>
      <c r="Q127" s="9">
        <v>5.051698670605613E-2</v>
      </c>
    </row>
    <row r="128" spans="4:17" x14ac:dyDescent="0.25">
      <c r="D128" s="8" t="s">
        <v>584</v>
      </c>
      <c r="E128" s="20">
        <v>471</v>
      </c>
      <c r="F128" s="20">
        <v>369</v>
      </c>
      <c r="G128" s="9">
        <v>0.78343949044585992</v>
      </c>
      <c r="H128" s="20">
        <v>263</v>
      </c>
      <c r="I128" s="9">
        <v>0.7127371273712737</v>
      </c>
      <c r="J128" s="20">
        <v>0</v>
      </c>
      <c r="K128" s="9">
        <v>0</v>
      </c>
      <c r="L128" s="20">
        <v>13</v>
      </c>
      <c r="M128" s="9">
        <v>3.5230352303523033E-2</v>
      </c>
      <c r="N128" s="20">
        <v>51</v>
      </c>
      <c r="O128" s="9">
        <v>0.13821138211382114</v>
      </c>
      <c r="P128" s="20">
        <v>22</v>
      </c>
      <c r="Q128" s="9">
        <v>5.9620596205962058E-2</v>
      </c>
    </row>
    <row r="129" spans="4:17" x14ac:dyDescent="0.25">
      <c r="D129" s="8" t="s">
        <v>590</v>
      </c>
      <c r="E129" s="20">
        <v>1174</v>
      </c>
      <c r="F129" s="20">
        <v>956</v>
      </c>
      <c r="G129" s="9">
        <v>0.81431005110732535</v>
      </c>
      <c r="H129" s="20">
        <v>747</v>
      </c>
      <c r="I129" s="9">
        <v>0.78138075313807531</v>
      </c>
      <c r="J129" s="20">
        <v>0</v>
      </c>
      <c r="K129" s="9">
        <v>0</v>
      </c>
      <c r="L129" s="20">
        <v>62</v>
      </c>
      <c r="M129" s="9">
        <v>6.4853556485355651E-2</v>
      </c>
      <c r="N129" s="20">
        <v>86</v>
      </c>
      <c r="O129" s="9">
        <v>8.9958158995815898E-2</v>
      </c>
      <c r="P129" s="20">
        <v>36</v>
      </c>
      <c r="Q129" s="9">
        <v>3.7656903765690378E-2</v>
      </c>
    </row>
    <row r="130" spans="4:17" x14ac:dyDescent="0.25">
      <c r="D130" s="8" t="s">
        <v>592</v>
      </c>
      <c r="E130" s="20">
        <v>502</v>
      </c>
      <c r="F130" s="20">
        <v>393</v>
      </c>
      <c r="G130" s="9">
        <v>0.78286852589641431</v>
      </c>
      <c r="H130" s="20">
        <v>277</v>
      </c>
      <c r="I130" s="9">
        <v>0.7048346055979644</v>
      </c>
      <c r="J130" s="20">
        <v>0</v>
      </c>
      <c r="K130" s="9">
        <v>0</v>
      </c>
      <c r="L130" s="20">
        <v>9</v>
      </c>
      <c r="M130" s="9">
        <v>2.2900763358778626E-2</v>
      </c>
      <c r="N130" s="20">
        <v>69</v>
      </c>
      <c r="O130" s="9">
        <v>0.17557251908396945</v>
      </c>
      <c r="P130" s="20">
        <v>18</v>
      </c>
      <c r="Q130" s="9">
        <v>4.5801526717557252E-2</v>
      </c>
    </row>
    <row r="131" spans="4:17" x14ac:dyDescent="0.25">
      <c r="D131" s="8" t="s">
        <v>454</v>
      </c>
      <c r="E131" s="20">
        <v>891</v>
      </c>
      <c r="F131" s="20">
        <v>735</v>
      </c>
      <c r="G131" s="9">
        <v>0.82491582491582494</v>
      </c>
      <c r="H131" s="20">
        <v>579</v>
      </c>
      <c r="I131" s="9">
        <v>0.78775510204081634</v>
      </c>
      <c r="J131" s="20">
        <v>0</v>
      </c>
      <c r="K131" s="9">
        <v>0</v>
      </c>
      <c r="L131" s="20">
        <v>6</v>
      </c>
      <c r="M131" s="9">
        <v>8.1632653061224497E-3</v>
      </c>
      <c r="N131" s="20">
        <v>82</v>
      </c>
      <c r="O131" s="9">
        <v>0.11156462585034013</v>
      </c>
      <c r="P131" s="20">
        <v>36</v>
      </c>
      <c r="Q131" s="9">
        <v>4.8979591836734691E-2</v>
      </c>
    </row>
    <row r="132" spans="4:17" x14ac:dyDescent="0.25">
      <c r="D132" s="8" t="s">
        <v>594</v>
      </c>
      <c r="E132" s="20">
        <v>399</v>
      </c>
      <c r="F132" s="20">
        <v>333</v>
      </c>
      <c r="G132" s="9">
        <v>0.83458646616541354</v>
      </c>
      <c r="H132" s="20">
        <v>277</v>
      </c>
      <c r="I132" s="9">
        <v>0.83183183183183185</v>
      </c>
      <c r="J132" s="20">
        <v>0</v>
      </c>
      <c r="K132" s="9">
        <v>0</v>
      </c>
      <c r="L132" s="20">
        <v>6</v>
      </c>
      <c r="M132" s="9">
        <v>1.8018018018018018E-2</v>
      </c>
      <c r="N132" s="20">
        <v>37</v>
      </c>
      <c r="O132" s="9">
        <v>0.1111111111111111</v>
      </c>
      <c r="P132" s="20">
        <v>14</v>
      </c>
      <c r="Q132" s="9">
        <v>4.2042042042042045E-2</v>
      </c>
    </row>
    <row r="133" spans="4:17" x14ac:dyDescent="0.25">
      <c r="D133" s="8" t="s">
        <v>597</v>
      </c>
      <c r="E133" s="20">
        <v>1060</v>
      </c>
      <c r="F133" s="20">
        <v>884</v>
      </c>
      <c r="G133" s="9">
        <v>0.83396226415094343</v>
      </c>
      <c r="H133" s="20">
        <v>674</v>
      </c>
      <c r="I133" s="9">
        <v>0.76244343891402711</v>
      </c>
      <c r="J133" s="20">
        <v>0</v>
      </c>
      <c r="K133" s="9">
        <v>0</v>
      </c>
      <c r="L133" s="20">
        <v>26</v>
      </c>
      <c r="M133" s="9">
        <v>2.9411764705882353E-2</v>
      </c>
      <c r="N133" s="20">
        <v>74</v>
      </c>
      <c r="O133" s="9">
        <v>8.3710407239818999E-2</v>
      </c>
      <c r="P133" s="20">
        <v>38</v>
      </c>
      <c r="Q133" s="9">
        <v>4.2986425339366516E-2</v>
      </c>
    </row>
    <row r="134" spans="4:17" x14ac:dyDescent="0.25">
      <c r="D134" s="8" t="s">
        <v>599</v>
      </c>
      <c r="E134" s="20">
        <v>541</v>
      </c>
      <c r="F134" s="20">
        <v>433</v>
      </c>
      <c r="G134" s="9">
        <v>0.80036968576709799</v>
      </c>
      <c r="H134" s="20">
        <v>328</v>
      </c>
      <c r="I134" s="9">
        <v>0.7575057736720554</v>
      </c>
      <c r="J134" s="20">
        <v>0</v>
      </c>
      <c r="K134" s="9">
        <v>0</v>
      </c>
      <c r="L134" s="20">
        <v>5</v>
      </c>
      <c r="M134" s="9">
        <v>1.1547344110854504E-2</v>
      </c>
      <c r="N134" s="20">
        <v>65</v>
      </c>
      <c r="O134" s="9">
        <v>0.15011547344110854</v>
      </c>
      <c r="P134" s="20">
        <v>17</v>
      </c>
      <c r="Q134" s="9">
        <v>3.9260969976905313E-2</v>
      </c>
    </row>
    <row r="135" spans="4:17" x14ac:dyDescent="0.25">
      <c r="D135" s="8" t="s">
        <v>457</v>
      </c>
      <c r="E135" s="20">
        <v>1092</v>
      </c>
      <c r="F135" s="20">
        <v>858</v>
      </c>
      <c r="G135" s="9">
        <v>0.7857142857142857</v>
      </c>
      <c r="H135" s="20">
        <v>646</v>
      </c>
      <c r="I135" s="9">
        <v>0.75291375291375295</v>
      </c>
      <c r="J135" s="20">
        <v>0</v>
      </c>
      <c r="K135" s="9">
        <v>0</v>
      </c>
      <c r="L135" s="20">
        <v>24</v>
      </c>
      <c r="M135" s="9">
        <v>2.7972027972027972E-2</v>
      </c>
      <c r="N135" s="20">
        <v>113</v>
      </c>
      <c r="O135" s="9">
        <v>0.13170163170163171</v>
      </c>
      <c r="P135" s="20">
        <v>56</v>
      </c>
      <c r="Q135" s="9">
        <v>6.5268065268065265E-2</v>
      </c>
    </row>
    <row r="136" spans="4:17" x14ac:dyDescent="0.25">
      <c r="D136" s="8" t="s">
        <v>600</v>
      </c>
      <c r="E136" s="20">
        <v>2048</v>
      </c>
      <c r="F136" s="20">
        <v>1704</v>
      </c>
      <c r="G136" s="9">
        <v>0.83203125</v>
      </c>
      <c r="H136" s="20">
        <v>1362</v>
      </c>
      <c r="I136" s="9">
        <v>0.79929577464788737</v>
      </c>
      <c r="J136" s="20">
        <v>0</v>
      </c>
      <c r="K136" s="9">
        <v>0</v>
      </c>
      <c r="L136" s="20">
        <v>20</v>
      </c>
      <c r="M136" s="9">
        <v>1.1737089201877934E-2</v>
      </c>
      <c r="N136" s="20">
        <v>230</v>
      </c>
      <c r="O136" s="9">
        <v>0.13497652582159625</v>
      </c>
      <c r="P136" s="20">
        <v>21</v>
      </c>
      <c r="Q136" s="9">
        <v>1.232394366197183E-2</v>
      </c>
    </row>
    <row r="137" spans="4:17" x14ac:dyDescent="0.25">
      <c r="D137" s="8" t="s">
        <v>604</v>
      </c>
      <c r="E137" s="20">
        <v>368</v>
      </c>
      <c r="F137" s="20">
        <v>314</v>
      </c>
      <c r="G137" s="9">
        <v>0.85326086956521741</v>
      </c>
      <c r="H137" s="20">
        <v>257</v>
      </c>
      <c r="I137" s="9">
        <v>0.81847133757961787</v>
      </c>
      <c r="J137" s="20">
        <v>0</v>
      </c>
      <c r="K137" s="9">
        <v>0</v>
      </c>
      <c r="L137" s="20">
        <v>5</v>
      </c>
      <c r="M137" s="9">
        <v>1.5923566878980892E-2</v>
      </c>
      <c r="N137" s="20">
        <v>25</v>
      </c>
      <c r="O137" s="9">
        <v>7.9617834394904455E-2</v>
      </c>
      <c r="P137" s="20">
        <v>15</v>
      </c>
      <c r="Q137" s="9">
        <v>4.7770700636942678E-2</v>
      </c>
    </row>
    <row r="138" spans="4:17" x14ac:dyDescent="0.25">
      <c r="D138" s="8" t="s">
        <v>605</v>
      </c>
      <c r="E138" s="20">
        <v>1418</v>
      </c>
      <c r="F138" s="20">
        <v>1112</v>
      </c>
      <c r="G138" s="9">
        <v>0.7842031029619182</v>
      </c>
      <c r="H138" s="20">
        <v>882</v>
      </c>
      <c r="I138" s="9">
        <v>0.79316546762589923</v>
      </c>
      <c r="J138" s="20">
        <v>0</v>
      </c>
      <c r="K138" s="9">
        <v>0</v>
      </c>
      <c r="L138" s="20">
        <v>18</v>
      </c>
      <c r="M138" s="9">
        <v>1.618705035971223E-2</v>
      </c>
      <c r="N138" s="20">
        <v>58</v>
      </c>
      <c r="O138" s="9">
        <v>5.2158273381294966E-2</v>
      </c>
      <c r="P138" s="20">
        <v>176</v>
      </c>
      <c r="Q138" s="9">
        <v>0.15827338129496402</v>
      </c>
    </row>
    <row r="139" spans="4:17" x14ac:dyDescent="0.25">
      <c r="D139" s="8" t="s">
        <v>458</v>
      </c>
      <c r="E139" s="20">
        <v>467</v>
      </c>
      <c r="F139" s="20">
        <v>378</v>
      </c>
      <c r="G139" s="9">
        <v>0.80942184154175589</v>
      </c>
      <c r="H139" s="20">
        <v>279</v>
      </c>
      <c r="I139" s="9">
        <v>0.73809523809523814</v>
      </c>
      <c r="J139" s="20">
        <v>0</v>
      </c>
      <c r="K139" s="9">
        <v>0</v>
      </c>
      <c r="L139" s="20">
        <v>11</v>
      </c>
      <c r="M139" s="9">
        <v>2.9100529100529099E-2</v>
      </c>
      <c r="N139" s="20">
        <v>46</v>
      </c>
      <c r="O139" s="9">
        <v>0.12169312169312169</v>
      </c>
      <c r="P139" s="20">
        <v>14</v>
      </c>
      <c r="Q139" s="9">
        <v>3.7037037037037035E-2</v>
      </c>
    </row>
    <row r="140" spans="4:17" x14ac:dyDescent="0.25">
      <c r="D140" s="8" t="s">
        <v>612</v>
      </c>
      <c r="E140" s="20">
        <v>1271</v>
      </c>
      <c r="F140" s="20">
        <v>1152</v>
      </c>
      <c r="G140" s="9">
        <v>0.90637293469708891</v>
      </c>
      <c r="H140" s="20">
        <v>991</v>
      </c>
      <c r="I140" s="9">
        <v>0.86024305555555558</v>
      </c>
      <c r="J140" s="20">
        <v>0</v>
      </c>
      <c r="K140" s="9">
        <v>0</v>
      </c>
      <c r="L140" s="20">
        <v>33</v>
      </c>
      <c r="M140" s="9">
        <v>2.8645833333333332E-2</v>
      </c>
      <c r="N140" s="20">
        <v>38</v>
      </c>
      <c r="O140" s="9">
        <v>3.2986111111111112E-2</v>
      </c>
      <c r="P140" s="20">
        <v>15</v>
      </c>
      <c r="Q140" s="9">
        <v>1.3020833333333334E-2</v>
      </c>
    </row>
    <row r="141" spans="4:17" x14ac:dyDescent="0.25">
      <c r="D141" s="8" t="s">
        <v>615</v>
      </c>
      <c r="E141" s="20">
        <v>681</v>
      </c>
      <c r="F141" s="20">
        <v>534</v>
      </c>
      <c r="G141" s="9">
        <v>0.78414096916299558</v>
      </c>
      <c r="H141" s="20">
        <v>421</v>
      </c>
      <c r="I141" s="9">
        <v>0.78838951310861427</v>
      </c>
      <c r="J141" s="20">
        <v>0</v>
      </c>
      <c r="K141" s="9">
        <v>0</v>
      </c>
      <c r="L141" s="20">
        <v>3</v>
      </c>
      <c r="M141" s="9">
        <v>5.6179775280898875E-3</v>
      </c>
      <c r="N141" s="20">
        <v>79</v>
      </c>
      <c r="O141" s="9">
        <v>0.14794007490636704</v>
      </c>
      <c r="P141" s="20">
        <v>35</v>
      </c>
      <c r="Q141" s="9">
        <v>6.5543071161048683E-2</v>
      </c>
    </row>
    <row r="142" spans="4:17" x14ac:dyDescent="0.25">
      <c r="D142" s="7" t="s">
        <v>455</v>
      </c>
      <c r="E142" s="20">
        <v>13623</v>
      </c>
      <c r="F142" s="20">
        <v>12037</v>
      </c>
      <c r="G142" s="9">
        <v>0.88357924098950302</v>
      </c>
      <c r="H142" s="20">
        <v>10042</v>
      </c>
      <c r="I142" s="9">
        <v>0.83426102849547235</v>
      </c>
      <c r="J142" s="20">
        <v>0</v>
      </c>
      <c r="K142" s="9">
        <v>0</v>
      </c>
      <c r="L142" s="20">
        <v>566</v>
      </c>
      <c r="M142" s="9">
        <v>4.7021683143640441E-2</v>
      </c>
      <c r="N142" s="20">
        <v>316</v>
      </c>
      <c r="O142" s="9">
        <v>2.6252388468887597E-2</v>
      </c>
      <c r="P142" s="20">
        <v>397</v>
      </c>
      <c r="Q142" s="9">
        <v>3.2981639943507515E-2</v>
      </c>
    </row>
    <row r="143" spans="4:17" x14ac:dyDescent="0.25">
      <c r="D143" s="8" t="s">
        <v>585</v>
      </c>
      <c r="E143" s="20">
        <v>604</v>
      </c>
      <c r="F143" s="20">
        <v>551</v>
      </c>
      <c r="G143" s="9">
        <v>0.91225165562913912</v>
      </c>
      <c r="H143" s="20">
        <v>475</v>
      </c>
      <c r="I143" s="9">
        <v>0.86206896551724133</v>
      </c>
      <c r="J143" s="20">
        <v>0</v>
      </c>
      <c r="K143" s="9">
        <v>0</v>
      </c>
      <c r="L143" s="20">
        <v>15</v>
      </c>
      <c r="M143" s="9">
        <v>2.7223230490018149E-2</v>
      </c>
      <c r="N143" s="20">
        <v>18</v>
      </c>
      <c r="O143" s="9">
        <v>3.2667876588021776E-2</v>
      </c>
      <c r="P143" s="20">
        <v>7</v>
      </c>
      <c r="Q143" s="9">
        <v>1.2704174228675136E-2</v>
      </c>
    </row>
    <row r="144" spans="4:17" x14ac:dyDescent="0.25">
      <c r="D144" s="8" t="s">
        <v>586</v>
      </c>
      <c r="E144" s="20">
        <v>740</v>
      </c>
      <c r="F144" s="20">
        <v>654</v>
      </c>
      <c r="G144" s="9">
        <v>0.88378378378378375</v>
      </c>
      <c r="H144" s="20">
        <v>535</v>
      </c>
      <c r="I144" s="9">
        <v>0.81804281345565755</v>
      </c>
      <c r="J144" s="20">
        <v>0</v>
      </c>
      <c r="K144" s="9">
        <v>0</v>
      </c>
      <c r="L144" s="20">
        <v>22</v>
      </c>
      <c r="M144" s="9">
        <v>3.3639143730886847E-2</v>
      </c>
      <c r="N144" s="20">
        <v>25</v>
      </c>
      <c r="O144" s="9">
        <v>3.82262996941896E-2</v>
      </c>
      <c r="P144" s="20">
        <v>23</v>
      </c>
      <c r="Q144" s="9">
        <v>3.5168195718654434E-2</v>
      </c>
    </row>
    <row r="145" spans="4:17" x14ac:dyDescent="0.25">
      <c r="D145" s="8" t="s">
        <v>593</v>
      </c>
      <c r="E145" s="20">
        <v>1317</v>
      </c>
      <c r="F145" s="20">
        <v>1205</v>
      </c>
      <c r="G145" s="9">
        <v>0.91495823842065305</v>
      </c>
      <c r="H145" s="20">
        <v>1070</v>
      </c>
      <c r="I145" s="9">
        <v>0.88796680497925307</v>
      </c>
      <c r="J145" s="20">
        <v>0</v>
      </c>
      <c r="K145" s="9">
        <v>0</v>
      </c>
      <c r="L145" s="20">
        <v>32</v>
      </c>
      <c r="M145" s="9">
        <v>2.6556016597510373E-2</v>
      </c>
      <c r="N145" s="20">
        <v>27</v>
      </c>
      <c r="O145" s="9">
        <v>2.2406639004149378E-2</v>
      </c>
      <c r="P145" s="20">
        <v>24</v>
      </c>
      <c r="Q145" s="9">
        <v>1.9917012448132779E-2</v>
      </c>
    </row>
    <row r="146" spans="4:17" x14ac:dyDescent="0.25">
      <c r="D146" s="8" t="s">
        <v>595</v>
      </c>
      <c r="E146" s="20">
        <v>792</v>
      </c>
      <c r="F146" s="20">
        <v>723</v>
      </c>
      <c r="G146" s="9">
        <v>0.91287878787878785</v>
      </c>
      <c r="H146" s="20">
        <v>639</v>
      </c>
      <c r="I146" s="9">
        <v>0.88381742738589208</v>
      </c>
      <c r="J146" s="20">
        <v>0</v>
      </c>
      <c r="K146" s="9">
        <v>0</v>
      </c>
      <c r="L146" s="20">
        <v>20</v>
      </c>
      <c r="M146" s="9">
        <v>2.7662517289073305E-2</v>
      </c>
      <c r="N146" s="20">
        <v>23</v>
      </c>
      <c r="O146" s="9">
        <v>3.18118948824343E-2</v>
      </c>
      <c r="P146" s="20">
        <v>12</v>
      </c>
      <c r="Q146" s="9">
        <v>1.6597510373443983E-2</v>
      </c>
    </row>
    <row r="147" spans="4:17" x14ac:dyDescent="0.25">
      <c r="D147" s="8" t="s">
        <v>596</v>
      </c>
      <c r="E147" s="20">
        <v>422</v>
      </c>
      <c r="F147" s="20">
        <v>366</v>
      </c>
      <c r="G147" s="9">
        <v>0.86729857819905209</v>
      </c>
      <c r="H147" s="20">
        <v>277</v>
      </c>
      <c r="I147" s="9">
        <v>0.75683060109289613</v>
      </c>
      <c r="J147" s="20">
        <v>0</v>
      </c>
      <c r="K147" s="9">
        <v>0</v>
      </c>
      <c r="L147" s="20">
        <v>30</v>
      </c>
      <c r="M147" s="9">
        <v>8.1967213114754092E-2</v>
      </c>
      <c r="N147" s="20">
        <v>5</v>
      </c>
      <c r="O147" s="9">
        <v>1.3661202185792349E-2</v>
      </c>
      <c r="P147" s="20">
        <v>8</v>
      </c>
      <c r="Q147" s="9">
        <v>2.185792349726776E-2</v>
      </c>
    </row>
    <row r="148" spans="4:17" x14ac:dyDescent="0.25">
      <c r="D148" s="8" t="s">
        <v>456</v>
      </c>
      <c r="E148" s="20">
        <v>1031</v>
      </c>
      <c r="F148" s="20">
        <v>873</v>
      </c>
      <c r="G148" s="9">
        <v>0.84675072744907853</v>
      </c>
      <c r="H148" s="20">
        <v>739</v>
      </c>
      <c r="I148" s="9">
        <v>0.84650630011454753</v>
      </c>
      <c r="J148" s="20">
        <v>0</v>
      </c>
      <c r="K148" s="9">
        <v>0</v>
      </c>
      <c r="L148" s="20">
        <v>65</v>
      </c>
      <c r="M148" s="9">
        <v>7.4455899198167239E-2</v>
      </c>
      <c r="N148" s="20">
        <v>19</v>
      </c>
      <c r="O148" s="9">
        <v>2.1764032073310423E-2</v>
      </c>
      <c r="P148" s="20">
        <v>45</v>
      </c>
      <c r="Q148" s="9">
        <v>5.1546391752577317E-2</v>
      </c>
    </row>
    <row r="149" spans="4:17" x14ac:dyDescent="0.25">
      <c r="D149" s="8" t="s">
        <v>601</v>
      </c>
      <c r="E149" s="20">
        <v>2019</v>
      </c>
      <c r="F149" s="20">
        <v>1801</v>
      </c>
      <c r="G149" s="9">
        <v>0.89202575532441808</v>
      </c>
      <c r="H149" s="20">
        <v>1522</v>
      </c>
      <c r="I149" s="9">
        <v>0.84508606329816771</v>
      </c>
      <c r="J149" s="20">
        <v>0</v>
      </c>
      <c r="K149" s="9">
        <v>0</v>
      </c>
      <c r="L149" s="20">
        <v>104</v>
      </c>
      <c r="M149" s="9">
        <v>5.7745696835091613E-2</v>
      </c>
      <c r="N149" s="20">
        <v>28</v>
      </c>
      <c r="O149" s="9">
        <v>1.5546918378678512E-2</v>
      </c>
      <c r="P149" s="20">
        <v>50</v>
      </c>
      <c r="Q149" s="9">
        <v>2.77623542476402E-2</v>
      </c>
    </row>
    <row r="150" spans="4:17" x14ac:dyDescent="0.25">
      <c r="D150" s="8" t="s">
        <v>606</v>
      </c>
      <c r="E150" s="20">
        <v>742</v>
      </c>
      <c r="F150" s="20">
        <v>581</v>
      </c>
      <c r="G150" s="9">
        <v>0.78301886792452835</v>
      </c>
      <c r="H150" s="20">
        <v>423</v>
      </c>
      <c r="I150" s="9">
        <v>0.72805507745266784</v>
      </c>
      <c r="J150" s="20">
        <v>0</v>
      </c>
      <c r="K150" s="9">
        <v>0</v>
      </c>
      <c r="L150" s="20">
        <v>35</v>
      </c>
      <c r="M150" s="9">
        <v>6.0240963855421686E-2</v>
      </c>
      <c r="N150" s="20">
        <v>37</v>
      </c>
      <c r="O150" s="9">
        <v>6.3683304647160072E-2</v>
      </c>
      <c r="P150" s="20">
        <v>65</v>
      </c>
      <c r="Q150" s="9">
        <v>0.11187607573149742</v>
      </c>
    </row>
    <row r="151" spans="4:17" x14ac:dyDescent="0.25">
      <c r="D151" s="8" t="s">
        <v>609</v>
      </c>
      <c r="E151" s="20">
        <v>631</v>
      </c>
      <c r="F151" s="20">
        <v>544</v>
      </c>
      <c r="G151" s="9">
        <v>0.86212361331220289</v>
      </c>
      <c r="H151" s="20">
        <v>447</v>
      </c>
      <c r="I151" s="9">
        <v>0.8216911764705882</v>
      </c>
      <c r="J151" s="20">
        <v>0</v>
      </c>
      <c r="K151" s="9">
        <v>0</v>
      </c>
      <c r="L151" s="20">
        <v>37</v>
      </c>
      <c r="M151" s="9">
        <v>6.8014705882352935E-2</v>
      </c>
      <c r="N151" s="20">
        <v>19</v>
      </c>
      <c r="O151" s="9">
        <v>3.4926470588235295E-2</v>
      </c>
      <c r="P151" s="20">
        <v>19</v>
      </c>
      <c r="Q151" s="9">
        <v>3.4926470588235295E-2</v>
      </c>
    </row>
    <row r="152" spans="4:17" x14ac:dyDescent="0.25">
      <c r="D152" s="8" t="s">
        <v>611</v>
      </c>
      <c r="E152" s="20">
        <v>585</v>
      </c>
      <c r="F152" s="20">
        <v>531</v>
      </c>
      <c r="G152" s="9">
        <v>0.90769230769230769</v>
      </c>
      <c r="H152" s="20">
        <v>452</v>
      </c>
      <c r="I152" s="9">
        <v>0.8512241054613936</v>
      </c>
      <c r="J152" s="20">
        <v>0</v>
      </c>
      <c r="K152" s="9">
        <v>0</v>
      </c>
      <c r="L152" s="20">
        <v>32</v>
      </c>
      <c r="M152" s="9">
        <v>6.0263653483992465E-2</v>
      </c>
      <c r="N152" s="20">
        <v>3</v>
      </c>
      <c r="O152" s="9">
        <v>5.6497175141242938E-3</v>
      </c>
      <c r="P152" s="20">
        <v>8</v>
      </c>
      <c r="Q152" s="9">
        <v>1.5065913370998116E-2</v>
      </c>
    </row>
    <row r="153" spans="4:17" x14ac:dyDescent="0.25">
      <c r="D153" s="8" t="s">
        <v>616</v>
      </c>
      <c r="E153" s="20">
        <v>1813</v>
      </c>
      <c r="F153" s="20">
        <v>1598</v>
      </c>
      <c r="G153" s="9">
        <v>0.88141202426916709</v>
      </c>
      <c r="H153" s="20">
        <v>1275</v>
      </c>
      <c r="I153" s="9">
        <v>0.7978723404255319</v>
      </c>
      <c r="J153" s="20">
        <v>0</v>
      </c>
      <c r="K153" s="9">
        <v>0</v>
      </c>
      <c r="L153" s="20">
        <v>48</v>
      </c>
      <c r="M153" s="9">
        <v>3.0037546933667083E-2</v>
      </c>
      <c r="N153" s="20">
        <v>64</v>
      </c>
      <c r="O153" s="9">
        <v>4.005006257822278E-2</v>
      </c>
      <c r="P153" s="20">
        <v>58</v>
      </c>
      <c r="Q153" s="9">
        <v>3.629536921151439E-2</v>
      </c>
    </row>
    <row r="154" spans="4:17" x14ac:dyDescent="0.25">
      <c r="D154" s="8" t="s">
        <v>617</v>
      </c>
      <c r="E154" s="20">
        <v>647</v>
      </c>
      <c r="F154" s="20">
        <v>575</v>
      </c>
      <c r="G154" s="9">
        <v>0.88871715610510049</v>
      </c>
      <c r="H154" s="20">
        <v>487</v>
      </c>
      <c r="I154" s="9">
        <v>0.84695652173913039</v>
      </c>
      <c r="J154" s="20">
        <v>0</v>
      </c>
      <c r="K154" s="9">
        <v>0</v>
      </c>
      <c r="L154" s="20">
        <v>24</v>
      </c>
      <c r="M154" s="9">
        <v>4.1739130434782612E-2</v>
      </c>
      <c r="N154" s="20">
        <v>6</v>
      </c>
      <c r="O154" s="9">
        <v>1.0434782608695653E-2</v>
      </c>
      <c r="P154" s="20">
        <v>26</v>
      </c>
      <c r="Q154" s="9">
        <v>4.5217391304347827E-2</v>
      </c>
    </row>
    <row r="155" spans="4:17" x14ac:dyDescent="0.25">
      <c r="D155" s="8" t="s">
        <v>618</v>
      </c>
      <c r="E155" s="20">
        <v>476</v>
      </c>
      <c r="F155" s="20">
        <v>432</v>
      </c>
      <c r="G155" s="9">
        <v>0.90756302521008403</v>
      </c>
      <c r="H155" s="20">
        <v>377</v>
      </c>
      <c r="I155" s="9">
        <v>0.87268518518518523</v>
      </c>
      <c r="J155" s="20">
        <v>0</v>
      </c>
      <c r="K155" s="9">
        <v>0</v>
      </c>
      <c r="L155" s="20">
        <v>19</v>
      </c>
      <c r="M155" s="9">
        <v>4.3981481481481483E-2</v>
      </c>
      <c r="N155" s="20">
        <v>5</v>
      </c>
      <c r="O155" s="9">
        <v>1.1574074074074073E-2</v>
      </c>
      <c r="P155" s="20">
        <v>10</v>
      </c>
      <c r="Q155" s="9">
        <v>2.3148148148148147E-2</v>
      </c>
    </row>
    <row r="156" spans="4:17" x14ac:dyDescent="0.25">
      <c r="D156" s="8" t="s">
        <v>619</v>
      </c>
      <c r="E156" s="20">
        <v>424</v>
      </c>
      <c r="F156" s="20">
        <v>379</v>
      </c>
      <c r="G156" s="9">
        <v>0.89386792452830188</v>
      </c>
      <c r="H156" s="20">
        <v>307</v>
      </c>
      <c r="I156" s="9">
        <v>0.81002638522427439</v>
      </c>
      <c r="J156" s="20">
        <v>0</v>
      </c>
      <c r="K156" s="9">
        <v>0</v>
      </c>
      <c r="L156" s="20">
        <v>20</v>
      </c>
      <c r="M156" s="9">
        <v>5.2770448548812667E-2</v>
      </c>
      <c r="N156" s="20">
        <v>10</v>
      </c>
      <c r="O156" s="9">
        <v>2.6385224274406333E-2</v>
      </c>
      <c r="P156" s="20">
        <v>9</v>
      </c>
      <c r="Q156" s="9">
        <v>2.3746701846965697E-2</v>
      </c>
    </row>
    <row r="157" spans="4:17" x14ac:dyDescent="0.25">
      <c r="D157" s="8" t="s">
        <v>621</v>
      </c>
      <c r="E157" s="20">
        <v>1380</v>
      </c>
      <c r="F157" s="20">
        <v>1224</v>
      </c>
      <c r="G157" s="9">
        <v>0.88695652173913042</v>
      </c>
      <c r="H157" s="20">
        <v>1017</v>
      </c>
      <c r="I157" s="9">
        <v>0.83088235294117652</v>
      </c>
      <c r="J157" s="20">
        <v>0</v>
      </c>
      <c r="K157" s="9">
        <v>0</v>
      </c>
      <c r="L157" s="20">
        <v>63</v>
      </c>
      <c r="M157" s="9">
        <v>5.1470588235294115E-2</v>
      </c>
      <c r="N157" s="20">
        <v>27</v>
      </c>
      <c r="O157" s="9">
        <v>2.2058823529411766E-2</v>
      </c>
      <c r="P157" s="20">
        <v>33</v>
      </c>
      <c r="Q157" s="9">
        <v>2.6960784313725492E-2</v>
      </c>
    </row>
    <row r="158" spans="4:17" x14ac:dyDescent="0.25">
      <c r="D158" s="6" t="s">
        <v>405</v>
      </c>
      <c r="E158" s="20">
        <v>63605</v>
      </c>
      <c r="F158" s="20">
        <v>48556</v>
      </c>
      <c r="G158" s="9">
        <v>0.76339910384403742</v>
      </c>
      <c r="H158" s="20">
        <v>33298</v>
      </c>
      <c r="I158" s="9">
        <v>0.68576489002388996</v>
      </c>
      <c r="J158" s="20">
        <v>1</v>
      </c>
      <c r="K158" s="9">
        <v>2.059477716451108E-5</v>
      </c>
      <c r="L158" s="20">
        <v>3364</v>
      </c>
      <c r="M158" s="9">
        <v>6.9280830381415276E-2</v>
      </c>
      <c r="N158" s="20">
        <v>6705</v>
      </c>
      <c r="O158" s="9">
        <v>0.1380879808880468</v>
      </c>
      <c r="P158" s="20">
        <v>2339</v>
      </c>
      <c r="Q158" s="9">
        <v>4.8171183787791415E-2</v>
      </c>
    </row>
    <row r="159" spans="4:17" x14ac:dyDescent="0.25">
      <c r="D159" s="7" t="s">
        <v>406</v>
      </c>
      <c r="E159" s="20">
        <v>10565</v>
      </c>
      <c r="F159" s="20">
        <v>8133</v>
      </c>
      <c r="G159" s="9">
        <v>0.76980596308566018</v>
      </c>
      <c r="H159" s="20">
        <v>5502</v>
      </c>
      <c r="I159" s="9">
        <v>0.67650313537440054</v>
      </c>
      <c r="J159" s="20">
        <v>0</v>
      </c>
      <c r="K159" s="9">
        <v>0</v>
      </c>
      <c r="L159" s="20">
        <v>322</v>
      </c>
      <c r="M159" s="9">
        <v>3.9591786548629042E-2</v>
      </c>
      <c r="N159" s="20">
        <v>1309</v>
      </c>
      <c r="O159" s="9">
        <v>0.16094921923029631</v>
      </c>
      <c r="P159" s="20">
        <v>371</v>
      </c>
      <c r="Q159" s="9">
        <v>4.561662363211607E-2</v>
      </c>
    </row>
    <row r="160" spans="4:17" x14ac:dyDescent="0.25">
      <c r="D160" s="8" t="s">
        <v>407</v>
      </c>
      <c r="E160" s="20">
        <v>1932</v>
      </c>
      <c r="F160" s="20">
        <v>1453</v>
      </c>
      <c r="G160" s="9">
        <v>0.75207039337474124</v>
      </c>
      <c r="H160" s="20">
        <v>905</v>
      </c>
      <c r="I160" s="9">
        <v>0.62284927735719198</v>
      </c>
      <c r="J160" s="20">
        <v>0</v>
      </c>
      <c r="K160" s="9">
        <v>0</v>
      </c>
      <c r="L160" s="20">
        <v>39</v>
      </c>
      <c r="M160" s="9">
        <v>2.6841018582243633E-2</v>
      </c>
      <c r="N160" s="20">
        <v>183</v>
      </c>
      <c r="O160" s="9">
        <v>0.12594631796283551</v>
      </c>
      <c r="P160" s="20">
        <v>148</v>
      </c>
      <c r="Q160" s="9">
        <v>0.1018582243633861</v>
      </c>
    </row>
    <row r="161" spans="4:17" x14ac:dyDescent="0.25">
      <c r="D161" s="8" t="s">
        <v>408</v>
      </c>
      <c r="E161" s="20">
        <v>1381</v>
      </c>
      <c r="F161" s="20">
        <v>974</v>
      </c>
      <c r="G161" s="9">
        <v>0.70528602461984069</v>
      </c>
      <c r="H161" s="20">
        <v>627</v>
      </c>
      <c r="I161" s="9">
        <v>0.64373716632443534</v>
      </c>
      <c r="J161" s="20">
        <v>0</v>
      </c>
      <c r="K161" s="9">
        <v>0</v>
      </c>
      <c r="L161" s="20">
        <v>9</v>
      </c>
      <c r="M161" s="9">
        <v>9.2402464065708418E-3</v>
      </c>
      <c r="N161" s="20">
        <v>246</v>
      </c>
      <c r="O161" s="9">
        <v>0.25256673511293637</v>
      </c>
      <c r="P161" s="20">
        <v>94</v>
      </c>
      <c r="Q161" s="9">
        <v>9.6509240246406572E-2</v>
      </c>
    </row>
    <row r="162" spans="4:17" x14ac:dyDescent="0.25">
      <c r="D162" s="8" t="s">
        <v>409</v>
      </c>
      <c r="E162" s="20">
        <v>2131</v>
      </c>
      <c r="F162" s="20">
        <v>1641</v>
      </c>
      <c r="G162" s="9">
        <v>0.77006100422336932</v>
      </c>
      <c r="H162" s="20">
        <v>1131</v>
      </c>
      <c r="I162" s="9">
        <v>0.68921389396709321</v>
      </c>
      <c r="J162" s="20">
        <v>0</v>
      </c>
      <c r="K162" s="9">
        <v>0</v>
      </c>
      <c r="L162" s="20">
        <v>63</v>
      </c>
      <c r="M162" s="9">
        <v>3.8391224862888484E-2</v>
      </c>
      <c r="N162" s="20">
        <v>318</v>
      </c>
      <c r="O162" s="9">
        <v>0.19378427787934185</v>
      </c>
      <c r="P162" s="20">
        <v>30</v>
      </c>
      <c r="Q162" s="9">
        <v>1.8281535648994516E-2</v>
      </c>
    </row>
    <row r="163" spans="4:17" x14ac:dyDescent="0.25">
      <c r="D163" s="8" t="s">
        <v>410</v>
      </c>
      <c r="E163" s="20">
        <v>1543</v>
      </c>
      <c r="F163" s="20">
        <v>1203</v>
      </c>
      <c r="G163" s="9">
        <v>0.779650032404407</v>
      </c>
      <c r="H163" s="20">
        <v>776</v>
      </c>
      <c r="I163" s="9">
        <v>0.64505403158769747</v>
      </c>
      <c r="J163" s="20">
        <v>0</v>
      </c>
      <c r="K163" s="9">
        <v>0</v>
      </c>
      <c r="L163" s="20">
        <v>102</v>
      </c>
      <c r="M163" s="9">
        <v>8.4788029925187039E-2</v>
      </c>
      <c r="N163" s="20">
        <v>164</v>
      </c>
      <c r="O163" s="9">
        <v>0.13632585203657524</v>
      </c>
      <c r="P163" s="20">
        <v>13</v>
      </c>
      <c r="Q163" s="9">
        <v>1.0806317539484621E-2</v>
      </c>
    </row>
    <row r="164" spans="4:17" x14ac:dyDescent="0.25">
      <c r="D164" s="8" t="s">
        <v>411</v>
      </c>
      <c r="E164" s="20">
        <v>1514</v>
      </c>
      <c r="F164" s="20">
        <v>1231</v>
      </c>
      <c r="G164" s="9">
        <v>0.81307793923381766</v>
      </c>
      <c r="H164" s="20">
        <v>929</v>
      </c>
      <c r="I164" s="9">
        <v>0.75467099918765235</v>
      </c>
      <c r="J164" s="20">
        <v>0</v>
      </c>
      <c r="K164" s="9">
        <v>0</v>
      </c>
      <c r="L164" s="20">
        <v>45</v>
      </c>
      <c r="M164" s="9">
        <v>3.6555645816409424E-2</v>
      </c>
      <c r="N164" s="20">
        <v>157</v>
      </c>
      <c r="O164" s="9">
        <v>0.12753858651502845</v>
      </c>
      <c r="P164" s="20">
        <v>35</v>
      </c>
      <c r="Q164" s="9">
        <v>2.843216896831844E-2</v>
      </c>
    </row>
    <row r="165" spans="4:17" x14ac:dyDescent="0.25">
      <c r="D165" s="8" t="s">
        <v>412</v>
      </c>
      <c r="E165" s="20">
        <v>1289</v>
      </c>
      <c r="F165" s="20">
        <v>1058</v>
      </c>
      <c r="G165" s="9">
        <v>0.82079131109387127</v>
      </c>
      <c r="H165" s="20">
        <v>732</v>
      </c>
      <c r="I165" s="9">
        <v>0.69187145557655949</v>
      </c>
      <c r="J165" s="20">
        <v>0</v>
      </c>
      <c r="K165" s="9">
        <v>0</v>
      </c>
      <c r="L165" s="20">
        <v>10</v>
      </c>
      <c r="M165" s="9">
        <v>9.4517958412098299E-3</v>
      </c>
      <c r="N165" s="20">
        <v>138</v>
      </c>
      <c r="O165" s="9">
        <v>0.13043478260869565</v>
      </c>
      <c r="P165" s="20">
        <v>47</v>
      </c>
      <c r="Q165" s="9">
        <v>4.4423440453686201E-2</v>
      </c>
    </row>
    <row r="166" spans="4:17" x14ac:dyDescent="0.25">
      <c r="D166" s="8" t="s">
        <v>648</v>
      </c>
      <c r="E166" s="20">
        <v>775</v>
      </c>
      <c r="F166" s="20">
        <v>573</v>
      </c>
      <c r="G166" s="9">
        <v>0.73935483870967744</v>
      </c>
      <c r="H166" s="20">
        <v>402</v>
      </c>
      <c r="I166" s="9">
        <v>0.70157068062827221</v>
      </c>
      <c r="J166" s="20">
        <v>0</v>
      </c>
      <c r="K166" s="9">
        <v>0</v>
      </c>
      <c r="L166" s="20">
        <v>54</v>
      </c>
      <c r="M166" s="9">
        <v>9.4240837696335081E-2</v>
      </c>
      <c r="N166" s="20">
        <v>103</v>
      </c>
      <c r="O166" s="9">
        <v>0.17975567190226877</v>
      </c>
      <c r="P166" s="20">
        <v>4</v>
      </c>
      <c r="Q166" s="9">
        <v>6.9808027923211171E-3</v>
      </c>
    </row>
    <row r="167" spans="4:17" x14ac:dyDescent="0.25">
      <c r="D167" s="7" t="s">
        <v>463</v>
      </c>
      <c r="E167" s="20">
        <v>6077</v>
      </c>
      <c r="F167" s="20">
        <v>4415</v>
      </c>
      <c r="G167" s="9">
        <v>0.72650979101530355</v>
      </c>
      <c r="H167" s="20">
        <v>2972</v>
      </c>
      <c r="I167" s="9">
        <v>0.67315968289920725</v>
      </c>
      <c r="J167" s="20">
        <v>0</v>
      </c>
      <c r="K167" s="9">
        <v>0</v>
      </c>
      <c r="L167" s="20">
        <v>142</v>
      </c>
      <c r="M167" s="9">
        <v>3.2163080407701022E-2</v>
      </c>
      <c r="N167" s="20">
        <v>902</v>
      </c>
      <c r="O167" s="9">
        <v>0.2043035107587769</v>
      </c>
      <c r="P167" s="20">
        <v>354</v>
      </c>
      <c r="Q167" s="9">
        <v>8.0181200453001131E-2</v>
      </c>
    </row>
    <row r="168" spans="4:17" x14ac:dyDescent="0.25">
      <c r="D168" s="8" t="s">
        <v>642</v>
      </c>
      <c r="E168" s="20">
        <v>1613</v>
      </c>
      <c r="F168" s="20">
        <v>1160</v>
      </c>
      <c r="G168" s="9">
        <v>0.71915685058896461</v>
      </c>
      <c r="H168" s="20">
        <v>799</v>
      </c>
      <c r="I168" s="9">
        <v>0.68879310344827582</v>
      </c>
      <c r="J168" s="20">
        <v>0</v>
      </c>
      <c r="K168" s="9">
        <v>0</v>
      </c>
      <c r="L168" s="20">
        <v>63</v>
      </c>
      <c r="M168" s="9">
        <v>5.4310344827586204E-2</v>
      </c>
      <c r="N168" s="20">
        <v>242</v>
      </c>
      <c r="O168" s="9">
        <v>0.20862068965517241</v>
      </c>
      <c r="P168" s="20">
        <v>81</v>
      </c>
      <c r="Q168" s="9">
        <v>6.9827586206896552E-2</v>
      </c>
    </row>
    <row r="169" spans="4:17" x14ac:dyDescent="0.25">
      <c r="D169" s="8" t="s">
        <v>473</v>
      </c>
      <c r="E169" s="20">
        <v>2530</v>
      </c>
      <c r="F169" s="20">
        <v>1840</v>
      </c>
      <c r="G169" s="9">
        <v>0.72727272727272729</v>
      </c>
      <c r="H169" s="20">
        <v>1240</v>
      </c>
      <c r="I169" s="9">
        <v>0.67391304347826086</v>
      </c>
      <c r="J169" s="20">
        <v>0</v>
      </c>
      <c r="K169" s="9">
        <v>0</v>
      </c>
      <c r="L169" s="20">
        <v>47</v>
      </c>
      <c r="M169" s="9">
        <v>2.5543478260869567E-2</v>
      </c>
      <c r="N169" s="20">
        <v>437</v>
      </c>
      <c r="O169" s="9">
        <v>0.23749999999999999</v>
      </c>
      <c r="P169" s="20">
        <v>104</v>
      </c>
      <c r="Q169" s="9">
        <v>5.6521739130434782E-2</v>
      </c>
    </row>
    <row r="170" spans="4:17" x14ac:dyDescent="0.25">
      <c r="D170" s="8" t="s">
        <v>464</v>
      </c>
      <c r="E170" s="20">
        <v>1934</v>
      </c>
      <c r="F170" s="20">
        <v>1415</v>
      </c>
      <c r="G170" s="9">
        <v>0.73164426059979315</v>
      </c>
      <c r="H170" s="20">
        <v>933</v>
      </c>
      <c r="I170" s="9">
        <v>0.65936395759717314</v>
      </c>
      <c r="J170" s="20">
        <v>0</v>
      </c>
      <c r="K170" s="9">
        <v>0</v>
      </c>
      <c r="L170" s="20">
        <v>32</v>
      </c>
      <c r="M170" s="9">
        <v>2.2614840989399292E-2</v>
      </c>
      <c r="N170" s="20">
        <v>223</v>
      </c>
      <c r="O170" s="9">
        <v>0.15759717314487631</v>
      </c>
      <c r="P170" s="20">
        <v>169</v>
      </c>
      <c r="Q170" s="9">
        <v>0.11943462897526502</v>
      </c>
    </row>
    <row r="171" spans="4:17" x14ac:dyDescent="0.25">
      <c r="D171" s="7" t="s">
        <v>467</v>
      </c>
      <c r="E171" s="20">
        <v>6943</v>
      </c>
      <c r="F171" s="20">
        <v>5196</v>
      </c>
      <c r="G171" s="9">
        <v>0.74837966296989777</v>
      </c>
      <c r="H171" s="20">
        <v>3561</v>
      </c>
      <c r="I171" s="9">
        <v>0.6853348729792148</v>
      </c>
      <c r="J171" s="20">
        <v>0</v>
      </c>
      <c r="K171" s="9">
        <v>0</v>
      </c>
      <c r="L171" s="20">
        <v>392</v>
      </c>
      <c r="M171" s="9">
        <v>7.544264819091609E-2</v>
      </c>
      <c r="N171" s="20">
        <v>666</v>
      </c>
      <c r="O171" s="9">
        <v>0.12817551963048499</v>
      </c>
      <c r="P171" s="20">
        <v>360</v>
      </c>
      <c r="Q171" s="9">
        <v>6.9284064665127015E-2</v>
      </c>
    </row>
    <row r="172" spans="4:17" x14ac:dyDescent="0.25">
      <c r="D172" s="8" t="s">
        <v>623</v>
      </c>
      <c r="E172" s="20">
        <v>853</v>
      </c>
      <c r="F172" s="20">
        <v>627</v>
      </c>
      <c r="G172" s="9">
        <v>0.73505275498241496</v>
      </c>
      <c r="H172" s="20">
        <v>405</v>
      </c>
      <c r="I172" s="9">
        <v>0.64593301435406703</v>
      </c>
      <c r="J172" s="20">
        <v>0</v>
      </c>
      <c r="K172" s="9">
        <v>0</v>
      </c>
      <c r="L172" s="20">
        <v>12</v>
      </c>
      <c r="M172" s="9">
        <v>1.9138755980861243E-2</v>
      </c>
      <c r="N172" s="20">
        <v>144</v>
      </c>
      <c r="O172" s="9">
        <v>0.22966507177033493</v>
      </c>
      <c r="P172" s="20">
        <v>26</v>
      </c>
      <c r="Q172" s="9">
        <v>4.1467304625199361E-2</v>
      </c>
    </row>
    <row r="173" spans="4:17" x14ac:dyDescent="0.25">
      <c r="D173" s="8" t="s">
        <v>625</v>
      </c>
      <c r="E173" s="20">
        <v>2443</v>
      </c>
      <c r="F173" s="20">
        <v>1788</v>
      </c>
      <c r="G173" s="9">
        <v>0.73188702415063445</v>
      </c>
      <c r="H173" s="20">
        <v>1173</v>
      </c>
      <c r="I173" s="9">
        <v>0.65604026845637586</v>
      </c>
      <c r="J173" s="20">
        <v>0</v>
      </c>
      <c r="K173" s="9">
        <v>0</v>
      </c>
      <c r="L173" s="20">
        <v>216</v>
      </c>
      <c r="M173" s="9">
        <v>0.12080536912751678</v>
      </c>
      <c r="N173" s="20">
        <v>157</v>
      </c>
      <c r="O173" s="9">
        <v>8.7807606263982096E-2</v>
      </c>
      <c r="P173" s="20">
        <v>166</v>
      </c>
      <c r="Q173" s="9">
        <v>9.2841163310961969E-2</v>
      </c>
    </row>
    <row r="174" spans="4:17" x14ac:dyDescent="0.25">
      <c r="D174" s="8" t="s">
        <v>636</v>
      </c>
      <c r="E174" s="20">
        <v>2138</v>
      </c>
      <c r="F174" s="20">
        <v>1651</v>
      </c>
      <c r="G174" s="9">
        <v>0.77221702525724978</v>
      </c>
      <c r="H174" s="20">
        <v>1268</v>
      </c>
      <c r="I174" s="9">
        <v>0.76801938219261057</v>
      </c>
      <c r="J174" s="20">
        <v>0</v>
      </c>
      <c r="K174" s="9">
        <v>0</v>
      </c>
      <c r="L174" s="20">
        <v>135</v>
      </c>
      <c r="M174" s="9">
        <v>8.1768625075711684E-2</v>
      </c>
      <c r="N174" s="20">
        <v>212</v>
      </c>
      <c r="O174" s="9">
        <v>0.12840702604482132</v>
      </c>
      <c r="P174" s="20">
        <v>44</v>
      </c>
      <c r="Q174" s="9">
        <v>2.6650514839491216E-2</v>
      </c>
    </row>
    <row r="175" spans="4:17" x14ac:dyDescent="0.25">
      <c r="D175" s="8" t="s">
        <v>468</v>
      </c>
      <c r="E175" s="20">
        <v>1509</v>
      </c>
      <c r="F175" s="20">
        <v>1130</v>
      </c>
      <c r="G175" s="9">
        <v>0.74884029158383036</v>
      </c>
      <c r="H175" s="20">
        <v>715</v>
      </c>
      <c r="I175" s="9">
        <v>0.63274336283185839</v>
      </c>
      <c r="J175" s="20">
        <v>0</v>
      </c>
      <c r="K175" s="9">
        <v>0</v>
      </c>
      <c r="L175" s="20">
        <v>29</v>
      </c>
      <c r="M175" s="9">
        <v>2.5663716814159292E-2</v>
      </c>
      <c r="N175" s="20">
        <v>153</v>
      </c>
      <c r="O175" s="9">
        <v>0.13539823008849558</v>
      </c>
      <c r="P175" s="20">
        <v>124</v>
      </c>
      <c r="Q175" s="9">
        <v>0.10973451327433628</v>
      </c>
    </row>
    <row r="176" spans="4:17" x14ac:dyDescent="0.25">
      <c r="D176" s="7" t="s">
        <v>470</v>
      </c>
      <c r="E176" s="20">
        <v>5581</v>
      </c>
      <c r="F176" s="20">
        <v>4657</v>
      </c>
      <c r="G176" s="9">
        <v>0.8344382727109837</v>
      </c>
      <c r="H176" s="20">
        <v>3202</v>
      </c>
      <c r="I176" s="9">
        <v>0.68756710328537685</v>
      </c>
      <c r="J176" s="20">
        <v>0</v>
      </c>
      <c r="K176" s="9">
        <v>0</v>
      </c>
      <c r="L176" s="20">
        <v>196</v>
      </c>
      <c r="M176" s="9">
        <v>4.2087180588361604E-2</v>
      </c>
      <c r="N176" s="20">
        <v>354</v>
      </c>
      <c r="O176" s="9">
        <v>7.6014601674898E-2</v>
      </c>
      <c r="P176" s="20">
        <v>171</v>
      </c>
      <c r="Q176" s="9">
        <v>3.671891775821344E-2</v>
      </c>
    </row>
    <row r="177" spans="4:17" x14ac:dyDescent="0.25">
      <c r="D177" s="8" t="s">
        <v>624</v>
      </c>
      <c r="E177" s="20">
        <v>590</v>
      </c>
      <c r="F177" s="20">
        <v>493</v>
      </c>
      <c r="G177" s="9">
        <v>0.83559322033898309</v>
      </c>
      <c r="H177" s="20">
        <v>335</v>
      </c>
      <c r="I177" s="9">
        <v>0.67951318458417853</v>
      </c>
      <c r="J177" s="20">
        <v>0</v>
      </c>
      <c r="K177" s="9">
        <v>0</v>
      </c>
      <c r="L177" s="20">
        <v>25</v>
      </c>
      <c r="M177" s="9">
        <v>5.0709939148073022E-2</v>
      </c>
      <c r="N177" s="20">
        <v>32</v>
      </c>
      <c r="O177" s="9">
        <v>6.4908722109533468E-2</v>
      </c>
      <c r="P177" s="20">
        <v>17</v>
      </c>
      <c r="Q177" s="9">
        <v>3.4482758620689655E-2</v>
      </c>
    </row>
    <row r="178" spans="4:17" x14ac:dyDescent="0.25">
      <c r="D178" s="8" t="s">
        <v>629</v>
      </c>
      <c r="E178" s="20">
        <v>341</v>
      </c>
      <c r="F178" s="20">
        <v>282</v>
      </c>
      <c r="G178" s="9">
        <v>0.82697947214076251</v>
      </c>
      <c r="H178" s="20">
        <v>203</v>
      </c>
      <c r="I178" s="9">
        <v>0.71985815602836878</v>
      </c>
      <c r="J178" s="20">
        <v>0</v>
      </c>
      <c r="K178" s="9">
        <v>0</v>
      </c>
      <c r="L178" s="20">
        <v>5</v>
      </c>
      <c r="M178" s="9">
        <v>1.7730496453900711E-2</v>
      </c>
      <c r="N178" s="20">
        <v>23</v>
      </c>
      <c r="O178" s="9">
        <v>8.1560283687943269E-2</v>
      </c>
      <c r="P178" s="20">
        <v>18</v>
      </c>
      <c r="Q178" s="9">
        <v>6.3829787234042548E-2</v>
      </c>
    </row>
    <row r="179" spans="4:17" x14ac:dyDescent="0.25">
      <c r="D179" s="8" t="s">
        <v>641</v>
      </c>
      <c r="E179" s="20">
        <v>914</v>
      </c>
      <c r="F179" s="20">
        <v>729</v>
      </c>
      <c r="G179" s="9">
        <v>0.79759299781181614</v>
      </c>
      <c r="H179" s="20">
        <v>490</v>
      </c>
      <c r="I179" s="9">
        <v>0.67215363511659809</v>
      </c>
      <c r="J179" s="20">
        <v>0</v>
      </c>
      <c r="K179" s="9">
        <v>0</v>
      </c>
      <c r="L179" s="20">
        <v>76</v>
      </c>
      <c r="M179" s="9">
        <v>0.10425240054869685</v>
      </c>
      <c r="N179" s="20">
        <v>44</v>
      </c>
      <c r="O179" s="9">
        <v>6.035665294924554E-2</v>
      </c>
      <c r="P179" s="20">
        <v>31</v>
      </c>
      <c r="Q179" s="9">
        <v>4.2524005486968448E-2</v>
      </c>
    </row>
    <row r="180" spans="4:17" x14ac:dyDescent="0.25">
      <c r="D180" s="8" t="s">
        <v>643</v>
      </c>
      <c r="E180" s="20">
        <v>1955</v>
      </c>
      <c r="F180" s="20">
        <v>1624</v>
      </c>
      <c r="G180" s="9">
        <v>0.83069053708439899</v>
      </c>
      <c r="H180" s="20">
        <v>1077</v>
      </c>
      <c r="I180" s="9">
        <v>0.66317733990147787</v>
      </c>
      <c r="J180" s="20">
        <v>0</v>
      </c>
      <c r="K180" s="9">
        <v>0</v>
      </c>
      <c r="L180" s="20">
        <v>33</v>
      </c>
      <c r="M180" s="9">
        <v>2.0320197044334975E-2</v>
      </c>
      <c r="N180" s="20">
        <v>169</v>
      </c>
      <c r="O180" s="9">
        <v>0.10406403940886699</v>
      </c>
      <c r="P180" s="20">
        <v>63</v>
      </c>
      <c r="Q180" s="9">
        <v>3.8793103448275863E-2</v>
      </c>
    </row>
    <row r="181" spans="4:17" x14ac:dyDescent="0.25">
      <c r="D181" s="8" t="s">
        <v>471</v>
      </c>
      <c r="E181" s="20">
        <v>841</v>
      </c>
      <c r="F181" s="20">
        <v>714</v>
      </c>
      <c r="G181" s="9">
        <v>0.84898929845422122</v>
      </c>
      <c r="H181" s="20">
        <v>506</v>
      </c>
      <c r="I181" s="9">
        <v>0.70868347338935578</v>
      </c>
      <c r="J181" s="20">
        <v>0</v>
      </c>
      <c r="K181" s="9">
        <v>0</v>
      </c>
      <c r="L181" s="20">
        <v>23</v>
      </c>
      <c r="M181" s="9">
        <v>3.2212885154061621E-2</v>
      </c>
      <c r="N181" s="20">
        <v>60</v>
      </c>
      <c r="O181" s="9">
        <v>8.4033613445378158E-2</v>
      </c>
      <c r="P181" s="20">
        <v>17</v>
      </c>
      <c r="Q181" s="9">
        <v>2.3809523809523808E-2</v>
      </c>
    </row>
    <row r="182" spans="4:17" x14ac:dyDescent="0.25">
      <c r="D182" s="8" t="s">
        <v>474</v>
      </c>
      <c r="E182" s="20">
        <v>940</v>
      </c>
      <c r="F182" s="20">
        <v>815</v>
      </c>
      <c r="G182" s="9">
        <v>0.86702127659574468</v>
      </c>
      <c r="H182" s="20">
        <v>591</v>
      </c>
      <c r="I182" s="9">
        <v>0.72515337423312887</v>
      </c>
      <c r="J182" s="20">
        <v>0</v>
      </c>
      <c r="K182" s="9">
        <v>0</v>
      </c>
      <c r="L182" s="20">
        <v>34</v>
      </c>
      <c r="M182" s="9">
        <v>4.1717791411042947E-2</v>
      </c>
      <c r="N182" s="20">
        <v>26</v>
      </c>
      <c r="O182" s="9">
        <v>3.1901840490797549E-2</v>
      </c>
      <c r="P182" s="20">
        <v>25</v>
      </c>
      <c r="Q182" s="9">
        <v>3.0674846625766871E-2</v>
      </c>
    </row>
    <row r="183" spans="4:17" x14ac:dyDescent="0.25">
      <c r="D183" s="7" t="s">
        <v>461</v>
      </c>
      <c r="E183" s="20">
        <v>7177</v>
      </c>
      <c r="F183" s="20">
        <v>5836</v>
      </c>
      <c r="G183" s="9">
        <v>0.81315312804793094</v>
      </c>
      <c r="H183" s="20">
        <v>4103</v>
      </c>
      <c r="I183" s="9">
        <v>0.70305003427004797</v>
      </c>
      <c r="J183" s="20">
        <v>0</v>
      </c>
      <c r="K183" s="9">
        <v>0</v>
      </c>
      <c r="L183" s="20">
        <v>165</v>
      </c>
      <c r="M183" s="9">
        <v>2.8272789581905416E-2</v>
      </c>
      <c r="N183" s="20">
        <v>693</v>
      </c>
      <c r="O183" s="9">
        <v>0.11874571624400274</v>
      </c>
      <c r="P183" s="20">
        <v>204</v>
      </c>
      <c r="Q183" s="9">
        <v>3.495544893762851E-2</v>
      </c>
    </row>
    <row r="184" spans="4:17" x14ac:dyDescent="0.25">
      <c r="D184" s="8" t="s">
        <v>462</v>
      </c>
      <c r="E184" s="20">
        <v>438</v>
      </c>
      <c r="F184" s="20">
        <v>359</v>
      </c>
      <c r="G184" s="9">
        <v>0.81963470319634701</v>
      </c>
      <c r="H184" s="20">
        <v>260</v>
      </c>
      <c r="I184" s="9">
        <v>0.72423398328690802</v>
      </c>
      <c r="J184" s="20">
        <v>0</v>
      </c>
      <c r="K184" s="9">
        <v>0</v>
      </c>
      <c r="L184" s="20">
        <v>15</v>
      </c>
      <c r="M184" s="9">
        <v>4.1782729805013928E-2</v>
      </c>
      <c r="N184" s="20">
        <v>36</v>
      </c>
      <c r="O184" s="9">
        <v>0.10027855153203342</v>
      </c>
      <c r="P184" s="20">
        <v>9</v>
      </c>
      <c r="Q184" s="9">
        <v>2.5069637883008356E-2</v>
      </c>
    </row>
    <row r="185" spans="4:17" x14ac:dyDescent="0.25">
      <c r="D185" s="8" t="s">
        <v>633</v>
      </c>
      <c r="E185" s="20">
        <v>946</v>
      </c>
      <c r="F185" s="20">
        <v>852</v>
      </c>
      <c r="G185" s="9">
        <v>0.90063424947145876</v>
      </c>
      <c r="H185" s="20">
        <v>547</v>
      </c>
      <c r="I185" s="9">
        <v>0.642018779342723</v>
      </c>
      <c r="J185" s="20">
        <v>0</v>
      </c>
      <c r="K185" s="9">
        <v>0</v>
      </c>
      <c r="L185" s="20">
        <v>8</v>
      </c>
      <c r="M185" s="9">
        <v>9.3896713615023476E-3</v>
      </c>
      <c r="N185" s="20">
        <v>47</v>
      </c>
      <c r="O185" s="9">
        <v>5.5164319248826289E-2</v>
      </c>
      <c r="P185" s="20">
        <v>10</v>
      </c>
      <c r="Q185" s="9">
        <v>1.1737089201877934E-2</v>
      </c>
    </row>
    <row r="186" spans="4:17" x14ac:dyDescent="0.25">
      <c r="D186" s="8" t="s">
        <v>638</v>
      </c>
      <c r="E186" s="20">
        <v>1133</v>
      </c>
      <c r="F186" s="20">
        <v>894</v>
      </c>
      <c r="G186" s="9">
        <v>0.78905560458958512</v>
      </c>
      <c r="H186" s="20">
        <v>633</v>
      </c>
      <c r="I186" s="9">
        <v>0.70805369127516782</v>
      </c>
      <c r="J186" s="20">
        <v>0</v>
      </c>
      <c r="K186" s="9">
        <v>0</v>
      </c>
      <c r="L186" s="20">
        <v>105</v>
      </c>
      <c r="M186" s="9">
        <v>0.1174496644295302</v>
      </c>
      <c r="N186" s="20">
        <v>69</v>
      </c>
      <c r="O186" s="9">
        <v>7.7181208053691275E-2</v>
      </c>
      <c r="P186" s="20">
        <v>21</v>
      </c>
      <c r="Q186" s="9">
        <v>2.3489932885906041E-2</v>
      </c>
    </row>
    <row r="187" spans="4:17" x14ac:dyDescent="0.25">
      <c r="D187" s="8" t="s">
        <v>644</v>
      </c>
      <c r="E187" s="20">
        <v>2435</v>
      </c>
      <c r="F187" s="20">
        <v>2046</v>
      </c>
      <c r="G187" s="9">
        <v>0.84024640657084193</v>
      </c>
      <c r="H187" s="20">
        <v>1472</v>
      </c>
      <c r="I187" s="9">
        <v>0.71945259042033238</v>
      </c>
      <c r="J187" s="20">
        <v>0</v>
      </c>
      <c r="K187" s="9">
        <v>0</v>
      </c>
      <c r="L187" s="20">
        <v>18</v>
      </c>
      <c r="M187" s="9">
        <v>8.7976539589442824E-3</v>
      </c>
      <c r="N187" s="20">
        <v>221</v>
      </c>
      <c r="O187" s="9">
        <v>0.10801564027370479</v>
      </c>
      <c r="P187" s="20">
        <v>57</v>
      </c>
      <c r="Q187" s="9">
        <v>2.7859237536656891E-2</v>
      </c>
    </row>
    <row r="188" spans="4:17" x14ac:dyDescent="0.25">
      <c r="D188" s="8" t="s">
        <v>649</v>
      </c>
      <c r="E188" s="20">
        <v>316</v>
      </c>
      <c r="F188" s="20">
        <v>212</v>
      </c>
      <c r="G188" s="9">
        <v>0.67088607594936711</v>
      </c>
      <c r="H188" s="20">
        <v>141</v>
      </c>
      <c r="I188" s="9">
        <v>0.66509433962264153</v>
      </c>
      <c r="J188" s="20">
        <v>0</v>
      </c>
      <c r="K188" s="9">
        <v>0</v>
      </c>
      <c r="L188" s="20">
        <v>2</v>
      </c>
      <c r="M188" s="9">
        <v>9.433962264150943E-3</v>
      </c>
      <c r="N188" s="20">
        <v>54</v>
      </c>
      <c r="O188" s="9">
        <v>0.25471698113207547</v>
      </c>
      <c r="P188" s="20">
        <v>32</v>
      </c>
      <c r="Q188" s="9">
        <v>0.15094339622641509</v>
      </c>
    </row>
    <row r="189" spans="4:17" x14ac:dyDescent="0.25">
      <c r="D189" s="8" t="s">
        <v>652</v>
      </c>
      <c r="E189" s="20">
        <v>1909</v>
      </c>
      <c r="F189" s="20">
        <v>1473</v>
      </c>
      <c r="G189" s="9">
        <v>0.77160817181770558</v>
      </c>
      <c r="H189" s="20">
        <v>1050</v>
      </c>
      <c r="I189" s="9">
        <v>0.71283095723014256</v>
      </c>
      <c r="J189" s="20">
        <v>0</v>
      </c>
      <c r="K189" s="9">
        <v>0</v>
      </c>
      <c r="L189" s="20">
        <v>17</v>
      </c>
      <c r="M189" s="9">
        <v>1.1541072640868975E-2</v>
      </c>
      <c r="N189" s="20">
        <v>266</v>
      </c>
      <c r="O189" s="9">
        <v>0.18058384249830278</v>
      </c>
      <c r="P189" s="20">
        <v>75</v>
      </c>
      <c r="Q189" s="9">
        <v>5.0916496945010187E-2</v>
      </c>
    </row>
    <row r="190" spans="4:17" x14ac:dyDescent="0.25">
      <c r="D190" s="7" t="s">
        <v>459</v>
      </c>
      <c r="E190" s="20">
        <v>5017</v>
      </c>
      <c r="F190" s="20">
        <v>3926</v>
      </c>
      <c r="G190" s="9">
        <v>0.7825393661550728</v>
      </c>
      <c r="H190" s="20">
        <v>2695</v>
      </c>
      <c r="I190" s="9">
        <v>0.6864493122771268</v>
      </c>
      <c r="J190" s="20">
        <v>0</v>
      </c>
      <c r="K190" s="9">
        <v>0</v>
      </c>
      <c r="L190" s="20">
        <v>204</v>
      </c>
      <c r="M190" s="9">
        <v>5.1961283749363221E-2</v>
      </c>
      <c r="N190" s="20">
        <v>541</v>
      </c>
      <c r="O190" s="9">
        <v>0.13779928680590933</v>
      </c>
      <c r="P190" s="20">
        <v>168</v>
      </c>
      <c r="Q190" s="9">
        <v>4.2791645440652067E-2</v>
      </c>
    </row>
    <row r="191" spans="4:17" x14ac:dyDescent="0.25">
      <c r="D191" s="8" t="s">
        <v>460</v>
      </c>
      <c r="E191" s="20">
        <v>1793</v>
      </c>
      <c r="F191" s="20">
        <v>1415</v>
      </c>
      <c r="G191" s="9">
        <v>0.78918014500836586</v>
      </c>
      <c r="H191" s="20">
        <v>927</v>
      </c>
      <c r="I191" s="9">
        <v>0.65512367491166079</v>
      </c>
      <c r="J191" s="20">
        <v>0</v>
      </c>
      <c r="K191" s="9">
        <v>0</v>
      </c>
      <c r="L191" s="20">
        <v>66</v>
      </c>
      <c r="M191" s="9">
        <v>4.6643109540636045E-2</v>
      </c>
      <c r="N191" s="20">
        <v>213</v>
      </c>
      <c r="O191" s="9">
        <v>0.15053003533568904</v>
      </c>
      <c r="P191" s="20">
        <v>41</v>
      </c>
      <c r="Q191" s="9">
        <v>2.8975265017667843E-2</v>
      </c>
    </row>
    <row r="192" spans="4:17" x14ac:dyDescent="0.25">
      <c r="D192" s="8" t="s">
        <v>634</v>
      </c>
      <c r="E192" s="20">
        <v>1036</v>
      </c>
      <c r="F192" s="20">
        <v>746</v>
      </c>
      <c r="G192" s="9">
        <v>0.72007722007722008</v>
      </c>
      <c r="H192" s="20">
        <v>508</v>
      </c>
      <c r="I192" s="9">
        <v>0.68096514745308312</v>
      </c>
      <c r="J192" s="20">
        <v>0</v>
      </c>
      <c r="K192" s="9">
        <v>0</v>
      </c>
      <c r="L192" s="20">
        <v>25</v>
      </c>
      <c r="M192" s="9">
        <v>3.351206434316354E-2</v>
      </c>
      <c r="N192" s="20">
        <v>118</v>
      </c>
      <c r="O192" s="9">
        <v>0.1581769436997319</v>
      </c>
      <c r="P192" s="20">
        <v>112</v>
      </c>
      <c r="Q192" s="9">
        <v>0.15013404825737264</v>
      </c>
    </row>
    <row r="193" spans="4:17" x14ac:dyDescent="0.25">
      <c r="D193" s="8" t="s">
        <v>651</v>
      </c>
      <c r="E193" s="20">
        <v>2188</v>
      </c>
      <c r="F193" s="20">
        <v>1765</v>
      </c>
      <c r="G193" s="9">
        <v>0.80667276051188297</v>
      </c>
      <c r="H193" s="20">
        <v>1260</v>
      </c>
      <c r="I193" s="9">
        <v>0.71388101983002827</v>
      </c>
      <c r="J193" s="20">
        <v>0</v>
      </c>
      <c r="K193" s="9">
        <v>0</v>
      </c>
      <c r="L193" s="20">
        <v>113</v>
      </c>
      <c r="M193" s="9">
        <v>6.4022662889518411E-2</v>
      </c>
      <c r="N193" s="20">
        <v>210</v>
      </c>
      <c r="O193" s="9">
        <v>0.11898016997167139</v>
      </c>
      <c r="P193" s="20">
        <v>15</v>
      </c>
      <c r="Q193" s="9">
        <v>8.4985835694051E-3</v>
      </c>
    </row>
    <row r="194" spans="4:17" x14ac:dyDescent="0.25">
      <c r="D194" s="7" t="s">
        <v>631</v>
      </c>
      <c r="E194" s="20">
        <v>5667</v>
      </c>
      <c r="F194" s="20">
        <v>4305</v>
      </c>
      <c r="G194" s="9">
        <v>0.75966119640021179</v>
      </c>
      <c r="H194" s="20">
        <v>3022</v>
      </c>
      <c r="I194" s="9">
        <v>0.70197444831591171</v>
      </c>
      <c r="J194" s="20">
        <v>1</v>
      </c>
      <c r="K194" s="9">
        <v>2.3228803716608595E-4</v>
      </c>
      <c r="L194" s="20">
        <v>730</v>
      </c>
      <c r="M194" s="9">
        <v>0.16957026713124274</v>
      </c>
      <c r="N194" s="20">
        <v>255</v>
      </c>
      <c r="O194" s="9">
        <v>5.9233449477351915E-2</v>
      </c>
      <c r="P194" s="20">
        <v>160</v>
      </c>
      <c r="Q194" s="9">
        <v>3.7166085946573751E-2</v>
      </c>
    </row>
    <row r="195" spans="4:17" x14ac:dyDescent="0.25">
      <c r="D195" s="8" t="s">
        <v>632</v>
      </c>
      <c r="E195" s="20">
        <v>1144</v>
      </c>
      <c r="F195" s="20">
        <v>844</v>
      </c>
      <c r="G195" s="9">
        <v>0.73776223776223782</v>
      </c>
      <c r="H195" s="20">
        <v>618</v>
      </c>
      <c r="I195" s="9">
        <v>0.73222748815165872</v>
      </c>
      <c r="J195" s="20">
        <v>0</v>
      </c>
      <c r="K195" s="9">
        <v>0</v>
      </c>
      <c r="L195" s="20">
        <v>176</v>
      </c>
      <c r="M195" s="9">
        <v>0.20853080568720378</v>
      </c>
      <c r="N195" s="20">
        <v>44</v>
      </c>
      <c r="O195" s="9">
        <v>5.2132701421800945E-2</v>
      </c>
      <c r="P195" s="20">
        <v>34</v>
      </c>
      <c r="Q195" s="9">
        <v>4.0284360189573459E-2</v>
      </c>
    </row>
    <row r="196" spans="4:17" x14ac:dyDescent="0.25">
      <c r="D196" s="8" t="s">
        <v>635</v>
      </c>
      <c r="E196" s="20">
        <v>1151</v>
      </c>
      <c r="F196" s="20">
        <v>917</v>
      </c>
      <c r="G196" s="9">
        <v>0.79669852302345789</v>
      </c>
      <c r="H196" s="20">
        <v>632</v>
      </c>
      <c r="I196" s="9">
        <v>0.68920392584514723</v>
      </c>
      <c r="J196" s="20">
        <v>1</v>
      </c>
      <c r="K196" s="9">
        <v>1.0905125408942203E-3</v>
      </c>
      <c r="L196" s="20">
        <v>58</v>
      </c>
      <c r="M196" s="9">
        <v>6.3249727371864781E-2</v>
      </c>
      <c r="N196" s="20">
        <v>113</v>
      </c>
      <c r="O196" s="9">
        <v>0.12322791712104689</v>
      </c>
      <c r="P196" s="20">
        <v>14</v>
      </c>
      <c r="Q196" s="9">
        <v>1.5267175572519083E-2</v>
      </c>
    </row>
    <row r="197" spans="4:17" x14ac:dyDescent="0.25">
      <c r="D197" s="8" t="s">
        <v>646</v>
      </c>
      <c r="E197" s="20">
        <v>972</v>
      </c>
      <c r="F197" s="20">
        <v>700</v>
      </c>
      <c r="G197" s="9">
        <v>0.72016460905349799</v>
      </c>
      <c r="H197" s="20">
        <v>490</v>
      </c>
      <c r="I197" s="9">
        <v>0.7</v>
      </c>
      <c r="J197" s="20">
        <v>0</v>
      </c>
      <c r="K197" s="9">
        <v>0</v>
      </c>
      <c r="L197" s="20">
        <v>168</v>
      </c>
      <c r="M197" s="9">
        <v>0.24</v>
      </c>
      <c r="N197" s="20">
        <v>13</v>
      </c>
      <c r="O197" s="9">
        <v>1.8571428571428572E-2</v>
      </c>
      <c r="P197" s="20">
        <v>54</v>
      </c>
      <c r="Q197" s="9">
        <v>7.7142857142857138E-2</v>
      </c>
    </row>
    <row r="198" spans="4:17" x14ac:dyDescent="0.25">
      <c r="D198" s="8" t="s">
        <v>647</v>
      </c>
      <c r="E198" s="20">
        <v>1134</v>
      </c>
      <c r="F198" s="20">
        <v>842</v>
      </c>
      <c r="G198" s="9">
        <v>0.74250440917107585</v>
      </c>
      <c r="H198" s="20">
        <v>604</v>
      </c>
      <c r="I198" s="9">
        <v>0.71733966745843225</v>
      </c>
      <c r="J198" s="20">
        <v>0</v>
      </c>
      <c r="K198" s="9">
        <v>0</v>
      </c>
      <c r="L198" s="20">
        <v>208</v>
      </c>
      <c r="M198" s="9">
        <v>0.24703087885985747</v>
      </c>
      <c r="N198" s="20">
        <v>11</v>
      </c>
      <c r="O198" s="9">
        <v>1.3064133016627079E-2</v>
      </c>
      <c r="P198" s="20">
        <v>32</v>
      </c>
      <c r="Q198" s="9">
        <v>3.800475059382423E-2</v>
      </c>
    </row>
    <row r="199" spans="4:17" x14ac:dyDescent="0.25">
      <c r="D199" s="8" t="s">
        <v>650</v>
      </c>
      <c r="E199" s="20">
        <v>1266</v>
      </c>
      <c r="F199" s="20">
        <v>1002</v>
      </c>
      <c r="G199" s="9">
        <v>0.79146919431279616</v>
      </c>
      <c r="H199" s="20">
        <v>678</v>
      </c>
      <c r="I199" s="9">
        <v>0.67664670658682635</v>
      </c>
      <c r="J199" s="20">
        <v>0</v>
      </c>
      <c r="K199" s="9">
        <v>0</v>
      </c>
      <c r="L199" s="20">
        <v>120</v>
      </c>
      <c r="M199" s="9">
        <v>0.11976047904191617</v>
      </c>
      <c r="N199" s="20">
        <v>74</v>
      </c>
      <c r="O199" s="9">
        <v>7.3852295409181631E-2</v>
      </c>
      <c r="P199" s="20">
        <v>26</v>
      </c>
      <c r="Q199" s="9">
        <v>2.5948103792415168E-2</v>
      </c>
    </row>
    <row r="200" spans="4:17" x14ac:dyDescent="0.25">
      <c r="D200" s="7" t="s">
        <v>626</v>
      </c>
      <c r="E200" s="20">
        <v>7501</v>
      </c>
      <c r="F200" s="20">
        <v>5495</v>
      </c>
      <c r="G200" s="9">
        <v>0.73256899080122651</v>
      </c>
      <c r="H200" s="20">
        <v>3805</v>
      </c>
      <c r="I200" s="9">
        <v>0.69244767970882626</v>
      </c>
      <c r="J200" s="20">
        <v>0</v>
      </c>
      <c r="K200" s="9">
        <v>0</v>
      </c>
      <c r="L200" s="20">
        <v>415</v>
      </c>
      <c r="M200" s="9">
        <v>7.5523202911737947E-2</v>
      </c>
      <c r="N200" s="20">
        <v>1087</v>
      </c>
      <c r="O200" s="9">
        <v>0.1978161965423112</v>
      </c>
      <c r="P200" s="20">
        <v>178</v>
      </c>
      <c r="Q200" s="9">
        <v>3.2393084622383987E-2</v>
      </c>
    </row>
    <row r="201" spans="4:17" x14ac:dyDescent="0.25">
      <c r="D201" s="8" t="s">
        <v>627</v>
      </c>
      <c r="E201" s="20">
        <v>674</v>
      </c>
      <c r="F201" s="20">
        <v>489</v>
      </c>
      <c r="G201" s="9">
        <v>0.72551928783382791</v>
      </c>
      <c r="H201" s="20">
        <v>362</v>
      </c>
      <c r="I201" s="9">
        <v>0.74028629856850714</v>
      </c>
      <c r="J201" s="20">
        <v>0</v>
      </c>
      <c r="K201" s="9">
        <v>0</v>
      </c>
      <c r="L201" s="20">
        <v>41</v>
      </c>
      <c r="M201" s="9">
        <v>8.3844580777096112E-2</v>
      </c>
      <c r="N201" s="20">
        <v>83</v>
      </c>
      <c r="O201" s="9">
        <v>0.16973415132924335</v>
      </c>
      <c r="P201" s="20">
        <v>36</v>
      </c>
      <c r="Q201" s="9">
        <v>7.3619631901840496E-2</v>
      </c>
    </row>
    <row r="202" spans="4:17" x14ac:dyDescent="0.25">
      <c r="D202" s="8" t="s">
        <v>628</v>
      </c>
      <c r="E202" s="20">
        <v>1630</v>
      </c>
      <c r="F202" s="20">
        <v>1165</v>
      </c>
      <c r="G202" s="9">
        <v>0.71472392638036808</v>
      </c>
      <c r="H202" s="20">
        <v>761</v>
      </c>
      <c r="I202" s="9">
        <v>0.65321888412017171</v>
      </c>
      <c r="J202" s="20">
        <v>0</v>
      </c>
      <c r="K202" s="9">
        <v>0</v>
      </c>
      <c r="L202" s="20">
        <v>71</v>
      </c>
      <c r="M202" s="9">
        <v>6.094420600858369E-2</v>
      </c>
      <c r="N202" s="20">
        <v>296</v>
      </c>
      <c r="O202" s="9">
        <v>0.25407725321888414</v>
      </c>
      <c r="P202" s="20">
        <v>15</v>
      </c>
      <c r="Q202" s="9">
        <v>1.2875536480686695E-2</v>
      </c>
    </row>
    <row r="203" spans="4:17" x14ac:dyDescent="0.25">
      <c r="D203" s="8" t="s">
        <v>630</v>
      </c>
      <c r="E203" s="20">
        <v>758</v>
      </c>
      <c r="F203" s="20">
        <v>561</v>
      </c>
      <c r="G203" s="9">
        <v>0.74010554089709768</v>
      </c>
      <c r="H203" s="20">
        <v>381</v>
      </c>
      <c r="I203" s="9">
        <v>0.67914438502673802</v>
      </c>
      <c r="J203" s="20">
        <v>0</v>
      </c>
      <c r="K203" s="9">
        <v>0</v>
      </c>
      <c r="L203" s="20">
        <v>15</v>
      </c>
      <c r="M203" s="9">
        <v>2.6737967914438502E-2</v>
      </c>
      <c r="N203" s="20">
        <v>151</v>
      </c>
      <c r="O203" s="9">
        <v>0.26916221033868093</v>
      </c>
      <c r="P203" s="20">
        <v>3</v>
      </c>
      <c r="Q203" s="9">
        <v>5.3475935828877002E-3</v>
      </c>
    </row>
    <row r="204" spans="4:17" x14ac:dyDescent="0.25">
      <c r="D204" s="8" t="s">
        <v>637</v>
      </c>
      <c r="E204" s="20">
        <v>1425</v>
      </c>
      <c r="F204" s="20">
        <v>1080</v>
      </c>
      <c r="G204" s="9">
        <v>0.75789473684210529</v>
      </c>
      <c r="H204" s="20">
        <v>737</v>
      </c>
      <c r="I204" s="9">
        <v>0.68240740740740746</v>
      </c>
      <c r="J204" s="20">
        <v>0</v>
      </c>
      <c r="K204" s="9">
        <v>0</v>
      </c>
      <c r="L204" s="20">
        <v>191</v>
      </c>
      <c r="M204" s="9">
        <v>0.17685185185185184</v>
      </c>
      <c r="N204" s="20">
        <v>45</v>
      </c>
      <c r="O204" s="9">
        <v>4.1666666666666664E-2</v>
      </c>
      <c r="P204" s="20">
        <v>46</v>
      </c>
      <c r="Q204" s="9">
        <v>4.2592592592592592E-2</v>
      </c>
    </row>
    <row r="205" spans="4:17" x14ac:dyDescent="0.25">
      <c r="D205" s="8" t="s">
        <v>645</v>
      </c>
      <c r="E205" s="20">
        <v>3014</v>
      </c>
      <c r="F205" s="20">
        <v>2200</v>
      </c>
      <c r="G205" s="9">
        <v>0.72992700729927007</v>
      </c>
      <c r="H205" s="20">
        <v>1564</v>
      </c>
      <c r="I205" s="9">
        <v>0.71090909090909093</v>
      </c>
      <c r="J205" s="20">
        <v>0</v>
      </c>
      <c r="K205" s="9">
        <v>0</v>
      </c>
      <c r="L205" s="20">
        <v>97</v>
      </c>
      <c r="M205" s="9">
        <v>4.409090909090909E-2</v>
      </c>
      <c r="N205" s="20">
        <v>512</v>
      </c>
      <c r="O205" s="9">
        <v>0.23272727272727273</v>
      </c>
      <c r="P205" s="20">
        <v>78</v>
      </c>
      <c r="Q205" s="9">
        <v>3.5454545454545454E-2</v>
      </c>
    </row>
    <row r="206" spans="4:17" x14ac:dyDescent="0.25">
      <c r="D206" s="7" t="s">
        <v>465</v>
      </c>
      <c r="E206" s="20">
        <v>9077</v>
      </c>
      <c r="F206" s="20">
        <v>6593</v>
      </c>
      <c r="G206" s="9">
        <v>0.72634130219235427</v>
      </c>
      <c r="H206" s="20">
        <v>4436</v>
      </c>
      <c r="I206" s="9">
        <v>0.67283482481419687</v>
      </c>
      <c r="J206" s="20">
        <v>0</v>
      </c>
      <c r="K206" s="9">
        <v>0</v>
      </c>
      <c r="L206" s="20">
        <v>798</v>
      </c>
      <c r="M206" s="9">
        <v>0.12103746397694524</v>
      </c>
      <c r="N206" s="20">
        <v>898</v>
      </c>
      <c r="O206" s="9">
        <v>0.1362050659790687</v>
      </c>
      <c r="P206" s="20">
        <v>373</v>
      </c>
      <c r="Q206" s="9">
        <v>5.6575155467920524E-2</v>
      </c>
    </row>
    <row r="207" spans="4:17" x14ac:dyDescent="0.25">
      <c r="D207" s="8" t="s">
        <v>622</v>
      </c>
      <c r="E207" s="20">
        <v>1586</v>
      </c>
      <c r="F207" s="20">
        <v>1137</v>
      </c>
      <c r="G207" s="9">
        <v>0.71689785624211855</v>
      </c>
      <c r="H207" s="20">
        <v>762</v>
      </c>
      <c r="I207" s="9">
        <v>0.67018469656992086</v>
      </c>
      <c r="J207" s="20">
        <v>0</v>
      </c>
      <c r="K207" s="9">
        <v>0</v>
      </c>
      <c r="L207" s="20">
        <v>67</v>
      </c>
      <c r="M207" s="9">
        <v>5.8927000879507474E-2</v>
      </c>
      <c r="N207" s="20">
        <v>240</v>
      </c>
      <c r="O207" s="9">
        <v>0.21108179419525067</v>
      </c>
      <c r="P207" s="20">
        <v>65</v>
      </c>
      <c r="Q207" s="9">
        <v>5.7167985927880388E-2</v>
      </c>
    </row>
    <row r="208" spans="4:17" x14ac:dyDescent="0.25">
      <c r="D208" s="8" t="s">
        <v>466</v>
      </c>
      <c r="E208" s="20">
        <v>2264</v>
      </c>
      <c r="F208" s="20">
        <v>1788</v>
      </c>
      <c r="G208" s="9">
        <v>0.78975265017667839</v>
      </c>
      <c r="H208" s="20">
        <v>1179</v>
      </c>
      <c r="I208" s="9">
        <v>0.65939597315436238</v>
      </c>
      <c r="J208" s="20">
        <v>0</v>
      </c>
      <c r="K208" s="9">
        <v>0</v>
      </c>
      <c r="L208" s="20">
        <v>80</v>
      </c>
      <c r="M208" s="9">
        <v>4.4742729306487698E-2</v>
      </c>
      <c r="N208" s="20">
        <v>214</v>
      </c>
      <c r="O208" s="9">
        <v>0.11968680089485459</v>
      </c>
      <c r="P208" s="20">
        <v>83</v>
      </c>
      <c r="Q208" s="9">
        <v>4.6420581655480984E-2</v>
      </c>
    </row>
    <row r="209" spans="4:17" x14ac:dyDescent="0.25">
      <c r="D209" s="8" t="s">
        <v>639</v>
      </c>
      <c r="E209" s="20">
        <v>1525</v>
      </c>
      <c r="F209" s="20">
        <v>1209</v>
      </c>
      <c r="G209" s="9">
        <v>0.79278688524590168</v>
      </c>
      <c r="H209" s="20">
        <v>884</v>
      </c>
      <c r="I209" s="9">
        <v>0.73118279569892475</v>
      </c>
      <c r="J209" s="20">
        <v>0</v>
      </c>
      <c r="K209" s="9">
        <v>0</v>
      </c>
      <c r="L209" s="20">
        <v>53</v>
      </c>
      <c r="M209" s="9">
        <v>4.3837882547559964E-2</v>
      </c>
      <c r="N209" s="20">
        <v>183</v>
      </c>
      <c r="O209" s="9">
        <v>0.15136476426799009</v>
      </c>
      <c r="P209" s="20">
        <v>22</v>
      </c>
      <c r="Q209" s="9">
        <v>1.8196856906534328E-2</v>
      </c>
    </row>
    <row r="210" spans="4:17" x14ac:dyDescent="0.25">
      <c r="D210" s="8" t="s">
        <v>640</v>
      </c>
      <c r="E210" s="20">
        <v>870</v>
      </c>
      <c r="F210" s="20">
        <v>557</v>
      </c>
      <c r="G210" s="9">
        <v>0.64022988505747125</v>
      </c>
      <c r="H210" s="20">
        <v>340</v>
      </c>
      <c r="I210" s="9">
        <v>0.61041292639138245</v>
      </c>
      <c r="J210" s="20">
        <v>0</v>
      </c>
      <c r="K210" s="9">
        <v>0</v>
      </c>
      <c r="L210" s="20">
        <v>176</v>
      </c>
      <c r="M210" s="9">
        <v>0.31597845601436264</v>
      </c>
      <c r="N210" s="20">
        <v>68</v>
      </c>
      <c r="O210" s="9">
        <v>0.12208258527827648</v>
      </c>
      <c r="P210" s="20">
        <v>20</v>
      </c>
      <c r="Q210" s="9">
        <v>3.5906642728904849E-2</v>
      </c>
    </row>
    <row r="211" spans="4:17" x14ac:dyDescent="0.25">
      <c r="D211" s="8" t="s">
        <v>469</v>
      </c>
      <c r="E211" s="20">
        <v>1421</v>
      </c>
      <c r="F211" s="20">
        <v>1033</v>
      </c>
      <c r="G211" s="9">
        <v>0.72695285010555943</v>
      </c>
      <c r="H211" s="20">
        <v>705</v>
      </c>
      <c r="I211" s="9">
        <v>0.68247821878025172</v>
      </c>
      <c r="J211" s="20">
        <v>0</v>
      </c>
      <c r="K211" s="9">
        <v>0</v>
      </c>
      <c r="L211" s="20">
        <v>38</v>
      </c>
      <c r="M211" s="9">
        <v>3.6786060019361085E-2</v>
      </c>
      <c r="N211" s="20">
        <v>160</v>
      </c>
      <c r="O211" s="9">
        <v>0.15488867376573087</v>
      </c>
      <c r="P211" s="20">
        <v>127</v>
      </c>
      <c r="Q211" s="9">
        <v>0.12294288480154889</v>
      </c>
    </row>
    <row r="212" spans="4:17" x14ac:dyDescent="0.25">
      <c r="D212" s="8" t="s">
        <v>472</v>
      </c>
      <c r="E212" s="20">
        <v>1411</v>
      </c>
      <c r="F212" s="20">
        <v>869</v>
      </c>
      <c r="G212" s="9">
        <v>0.61587526576895824</v>
      </c>
      <c r="H212" s="20">
        <v>566</v>
      </c>
      <c r="I212" s="9">
        <v>0.65132336018411963</v>
      </c>
      <c r="J212" s="20">
        <v>0</v>
      </c>
      <c r="K212" s="9">
        <v>0</v>
      </c>
      <c r="L212" s="20">
        <v>384</v>
      </c>
      <c r="M212" s="9">
        <v>0.44188722669735325</v>
      </c>
      <c r="N212" s="20">
        <v>33</v>
      </c>
      <c r="O212" s="9">
        <v>3.7974683544303799E-2</v>
      </c>
      <c r="P212" s="20">
        <v>56</v>
      </c>
      <c r="Q212" s="9">
        <v>6.4441887226697359E-2</v>
      </c>
    </row>
    <row r="213" spans="4:17" x14ac:dyDescent="0.25">
      <c r="D213" s="6" t="s">
        <v>475</v>
      </c>
      <c r="E213" s="20">
        <v>45665</v>
      </c>
      <c r="F213" s="20">
        <v>37201</v>
      </c>
      <c r="G213" s="9">
        <v>0.8146501697142231</v>
      </c>
      <c r="H213" s="20">
        <v>26138</v>
      </c>
      <c r="I213" s="9">
        <v>0.70261552108814285</v>
      </c>
      <c r="J213" s="20">
        <v>0</v>
      </c>
      <c r="K213" s="9">
        <v>0</v>
      </c>
      <c r="L213" s="20">
        <v>1010</v>
      </c>
      <c r="M213" s="9">
        <v>2.714980780086557E-2</v>
      </c>
      <c r="N213" s="20">
        <v>4428</v>
      </c>
      <c r="O213" s="9">
        <v>0.11902905835864627</v>
      </c>
      <c r="P213" s="20">
        <v>1591</v>
      </c>
      <c r="Q213" s="9">
        <v>4.2767667535818926E-2</v>
      </c>
    </row>
    <row r="214" spans="4:17" x14ac:dyDescent="0.25">
      <c r="D214" s="7" t="s">
        <v>481</v>
      </c>
      <c r="E214" s="20">
        <v>7542</v>
      </c>
      <c r="F214" s="20">
        <v>6273</v>
      </c>
      <c r="G214" s="9">
        <v>0.83174224343675418</v>
      </c>
      <c r="H214" s="20">
        <v>4586</v>
      </c>
      <c r="I214" s="9">
        <v>0.73106966363781289</v>
      </c>
      <c r="J214" s="20">
        <v>0</v>
      </c>
      <c r="K214" s="9">
        <v>0</v>
      </c>
      <c r="L214" s="20">
        <v>159</v>
      </c>
      <c r="M214" s="9">
        <v>2.5346724055475847E-2</v>
      </c>
      <c r="N214" s="20">
        <v>642</v>
      </c>
      <c r="O214" s="9">
        <v>0.10234337637494022</v>
      </c>
      <c r="P214" s="20">
        <v>229</v>
      </c>
      <c r="Q214" s="9">
        <v>3.65056591742388E-2</v>
      </c>
    </row>
    <row r="215" spans="4:17" x14ac:dyDescent="0.25">
      <c r="D215" s="8" t="s">
        <v>654</v>
      </c>
      <c r="E215" s="20">
        <v>902</v>
      </c>
      <c r="F215" s="20">
        <v>729</v>
      </c>
      <c r="G215" s="9">
        <v>0.80820399113082042</v>
      </c>
      <c r="H215" s="20">
        <v>527</v>
      </c>
      <c r="I215" s="9">
        <v>0.72290809327846361</v>
      </c>
      <c r="J215" s="20">
        <v>0</v>
      </c>
      <c r="K215" s="9">
        <v>0</v>
      </c>
      <c r="L215" s="20">
        <v>20</v>
      </c>
      <c r="M215" s="9">
        <v>2.7434842249657063E-2</v>
      </c>
      <c r="N215" s="20">
        <v>110</v>
      </c>
      <c r="O215" s="9">
        <v>0.15089163237311384</v>
      </c>
      <c r="P215" s="20">
        <v>6</v>
      </c>
      <c r="Q215" s="9">
        <v>8.23045267489712E-3</v>
      </c>
    </row>
    <row r="216" spans="4:17" x14ac:dyDescent="0.25">
      <c r="D216" s="8" t="s">
        <v>657</v>
      </c>
      <c r="E216" s="20">
        <v>760</v>
      </c>
      <c r="F216" s="20">
        <v>670</v>
      </c>
      <c r="G216" s="9">
        <v>0.88157894736842102</v>
      </c>
      <c r="H216" s="20">
        <v>476</v>
      </c>
      <c r="I216" s="9">
        <v>0.71044776119402986</v>
      </c>
      <c r="J216" s="20">
        <v>0</v>
      </c>
      <c r="K216" s="9">
        <v>0</v>
      </c>
      <c r="L216" s="20">
        <v>7</v>
      </c>
      <c r="M216" s="9">
        <v>1.0447761194029851E-2</v>
      </c>
      <c r="N216" s="20">
        <v>54</v>
      </c>
      <c r="O216" s="9">
        <v>8.0597014925373134E-2</v>
      </c>
      <c r="P216" s="20">
        <v>15</v>
      </c>
      <c r="Q216" s="9">
        <v>2.2388059701492536E-2</v>
      </c>
    </row>
    <row r="217" spans="4:17" x14ac:dyDescent="0.25">
      <c r="D217" s="8" t="s">
        <v>482</v>
      </c>
      <c r="E217" s="20">
        <v>1090</v>
      </c>
      <c r="F217" s="20">
        <v>900</v>
      </c>
      <c r="G217" s="9">
        <v>0.82568807339449546</v>
      </c>
      <c r="H217" s="20">
        <v>635</v>
      </c>
      <c r="I217" s="9">
        <v>0.7055555555555556</v>
      </c>
      <c r="J217" s="20">
        <v>0</v>
      </c>
      <c r="K217" s="9">
        <v>0</v>
      </c>
      <c r="L217" s="20">
        <v>15</v>
      </c>
      <c r="M217" s="9">
        <v>1.6666666666666666E-2</v>
      </c>
      <c r="N217" s="20">
        <v>106</v>
      </c>
      <c r="O217" s="9">
        <v>0.11777777777777777</v>
      </c>
      <c r="P217" s="20">
        <v>31</v>
      </c>
      <c r="Q217" s="9">
        <v>3.4444444444444444E-2</v>
      </c>
    </row>
    <row r="218" spans="4:17" x14ac:dyDescent="0.25">
      <c r="D218" s="8" t="s">
        <v>663</v>
      </c>
      <c r="E218" s="20">
        <v>1345</v>
      </c>
      <c r="F218" s="20">
        <v>1085</v>
      </c>
      <c r="G218" s="9">
        <v>0.80669144981412644</v>
      </c>
      <c r="H218" s="20">
        <v>835</v>
      </c>
      <c r="I218" s="9">
        <v>0.7695852534562212</v>
      </c>
      <c r="J218" s="20">
        <v>0</v>
      </c>
      <c r="K218" s="9">
        <v>0</v>
      </c>
      <c r="L218" s="20">
        <v>74</v>
      </c>
      <c r="M218" s="9">
        <v>6.8202764976958527E-2</v>
      </c>
      <c r="N218" s="20">
        <v>88</v>
      </c>
      <c r="O218" s="9">
        <v>8.1105990783410145E-2</v>
      </c>
      <c r="P218" s="20">
        <v>54</v>
      </c>
      <c r="Q218" s="9">
        <v>4.9769585253456219E-2</v>
      </c>
    </row>
    <row r="219" spans="4:17" x14ac:dyDescent="0.25">
      <c r="D219" s="8" t="s">
        <v>486</v>
      </c>
      <c r="E219" s="20">
        <v>1049</v>
      </c>
      <c r="F219" s="20">
        <v>883</v>
      </c>
      <c r="G219" s="9">
        <v>0.84175405147759774</v>
      </c>
      <c r="H219" s="20">
        <v>635</v>
      </c>
      <c r="I219" s="9">
        <v>0.7191392978482446</v>
      </c>
      <c r="J219" s="20">
        <v>0</v>
      </c>
      <c r="K219" s="9">
        <v>0</v>
      </c>
      <c r="L219" s="20">
        <v>22</v>
      </c>
      <c r="M219" s="9">
        <v>2.491506228765572E-2</v>
      </c>
      <c r="N219" s="20">
        <v>85</v>
      </c>
      <c r="O219" s="9">
        <v>9.6262740656851642E-2</v>
      </c>
      <c r="P219" s="20">
        <v>18</v>
      </c>
      <c r="Q219" s="9">
        <v>2.0385050962627407E-2</v>
      </c>
    </row>
    <row r="220" spans="4:17" x14ac:dyDescent="0.25">
      <c r="D220" s="8" t="s">
        <v>669</v>
      </c>
      <c r="E220" s="20">
        <v>562</v>
      </c>
      <c r="F220" s="20">
        <v>493</v>
      </c>
      <c r="G220" s="9">
        <v>0.87722419928825623</v>
      </c>
      <c r="H220" s="20">
        <v>383</v>
      </c>
      <c r="I220" s="9">
        <v>0.77687626774847873</v>
      </c>
      <c r="J220" s="20">
        <v>0</v>
      </c>
      <c r="K220" s="9">
        <v>0</v>
      </c>
      <c r="L220" s="20">
        <v>5</v>
      </c>
      <c r="M220" s="9">
        <v>1.0141987829614604E-2</v>
      </c>
      <c r="N220" s="20">
        <v>39</v>
      </c>
      <c r="O220" s="9">
        <v>7.9107505070993914E-2</v>
      </c>
      <c r="P220" s="20">
        <v>8</v>
      </c>
      <c r="Q220" s="9">
        <v>1.6227180527383367E-2</v>
      </c>
    </row>
    <row r="221" spans="4:17" x14ac:dyDescent="0.25">
      <c r="D221" s="8" t="s">
        <v>498</v>
      </c>
      <c r="E221" s="20">
        <v>763</v>
      </c>
      <c r="F221" s="20">
        <v>631</v>
      </c>
      <c r="G221" s="9">
        <v>0.82699868938401044</v>
      </c>
      <c r="H221" s="20">
        <v>448</v>
      </c>
      <c r="I221" s="9">
        <v>0.7099841521394612</v>
      </c>
      <c r="J221" s="20">
        <v>0</v>
      </c>
      <c r="K221" s="9">
        <v>0</v>
      </c>
      <c r="L221" s="20">
        <v>9</v>
      </c>
      <c r="M221" s="9">
        <v>1.4263074484944533E-2</v>
      </c>
      <c r="N221" s="20">
        <v>61</v>
      </c>
      <c r="O221" s="9">
        <v>9.6671949286846276E-2</v>
      </c>
      <c r="P221" s="20">
        <v>33</v>
      </c>
      <c r="Q221" s="9">
        <v>5.2297939778129951E-2</v>
      </c>
    </row>
    <row r="222" spans="4:17" x14ac:dyDescent="0.25">
      <c r="D222" s="8" t="s">
        <v>500</v>
      </c>
      <c r="E222" s="20">
        <v>1071</v>
      </c>
      <c r="F222" s="20">
        <v>882</v>
      </c>
      <c r="G222" s="9">
        <v>0.82352941176470584</v>
      </c>
      <c r="H222" s="20">
        <v>647</v>
      </c>
      <c r="I222" s="9">
        <v>0.73356009070294781</v>
      </c>
      <c r="J222" s="20"/>
      <c r="K222" s="9">
        <v>0</v>
      </c>
      <c r="L222" s="20">
        <v>7</v>
      </c>
      <c r="M222" s="9">
        <v>7.9365079365079361E-3</v>
      </c>
      <c r="N222" s="20">
        <v>99</v>
      </c>
      <c r="O222" s="9">
        <v>0.11224489795918367</v>
      </c>
      <c r="P222" s="20">
        <v>64</v>
      </c>
      <c r="Q222" s="9">
        <v>7.2562358276643993E-2</v>
      </c>
    </row>
    <row r="223" spans="4:17" x14ac:dyDescent="0.25">
      <c r="D223" s="7" t="s">
        <v>489</v>
      </c>
      <c r="E223" s="20">
        <v>6373</v>
      </c>
      <c r="F223" s="20">
        <v>5273</v>
      </c>
      <c r="G223" s="9">
        <v>0.82739683037815781</v>
      </c>
      <c r="H223" s="20">
        <v>4069</v>
      </c>
      <c r="I223" s="9">
        <v>0.77166698274227197</v>
      </c>
      <c r="J223" s="20">
        <v>0</v>
      </c>
      <c r="K223" s="9">
        <v>0</v>
      </c>
      <c r="L223" s="20">
        <v>134</v>
      </c>
      <c r="M223" s="9">
        <v>2.5412478664896643E-2</v>
      </c>
      <c r="N223" s="20">
        <v>573</v>
      </c>
      <c r="O223" s="9">
        <v>0.10866679309690878</v>
      </c>
      <c r="P223" s="20">
        <v>227</v>
      </c>
      <c r="Q223" s="9">
        <v>4.3049497439787594E-2</v>
      </c>
    </row>
    <row r="224" spans="4:17" x14ac:dyDescent="0.25">
      <c r="D224" s="8" t="s">
        <v>658</v>
      </c>
      <c r="E224" s="20">
        <v>961</v>
      </c>
      <c r="F224" s="20">
        <v>837</v>
      </c>
      <c r="G224" s="9">
        <v>0.87096774193548387</v>
      </c>
      <c r="H224" s="20">
        <v>662</v>
      </c>
      <c r="I224" s="9">
        <v>0.79091995221027478</v>
      </c>
      <c r="J224" s="20">
        <v>0</v>
      </c>
      <c r="K224" s="9">
        <v>0</v>
      </c>
      <c r="L224" s="20">
        <v>22</v>
      </c>
      <c r="M224" s="9">
        <v>2.6284348864994027E-2</v>
      </c>
      <c r="N224" s="20">
        <v>57</v>
      </c>
      <c r="O224" s="9">
        <v>6.8100358422939072E-2</v>
      </c>
      <c r="P224" s="20">
        <v>27</v>
      </c>
      <c r="Q224" s="9">
        <v>3.2258064516129031E-2</v>
      </c>
    </row>
    <row r="225" spans="4:17" x14ac:dyDescent="0.25">
      <c r="D225" s="8" t="s">
        <v>660</v>
      </c>
      <c r="E225" s="20">
        <v>736</v>
      </c>
      <c r="F225" s="20">
        <v>585</v>
      </c>
      <c r="G225" s="9">
        <v>0.79483695652173914</v>
      </c>
      <c r="H225" s="20">
        <v>434</v>
      </c>
      <c r="I225" s="9">
        <v>0.74188034188034191</v>
      </c>
      <c r="J225" s="20">
        <v>0</v>
      </c>
      <c r="K225" s="9">
        <v>0</v>
      </c>
      <c r="L225" s="20">
        <v>12</v>
      </c>
      <c r="M225" s="9">
        <v>2.0512820512820513E-2</v>
      </c>
      <c r="N225" s="20">
        <v>87</v>
      </c>
      <c r="O225" s="9">
        <v>0.14871794871794872</v>
      </c>
      <c r="P225" s="20">
        <v>31</v>
      </c>
      <c r="Q225" s="9">
        <v>5.2991452991452991E-2</v>
      </c>
    </row>
    <row r="226" spans="4:17" x14ac:dyDescent="0.25">
      <c r="D226" s="8" t="s">
        <v>661</v>
      </c>
      <c r="E226" s="20">
        <v>1961</v>
      </c>
      <c r="F226" s="20">
        <v>1572</v>
      </c>
      <c r="G226" s="9">
        <v>0.80163182049974502</v>
      </c>
      <c r="H226" s="20">
        <v>1202</v>
      </c>
      <c r="I226" s="9">
        <v>0.76463104325699749</v>
      </c>
      <c r="J226" s="20">
        <v>0</v>
      </c>
      <c r="K226" s="9">
        <v>0</v>
      </c>
      <c r="L226" s="20">
        <v>61</v>
      </c>
      <c r="M226" s="9">
        <v>3.8804071246819338E-2</v>
      </c>
      <c r="N226" s="20">
        <v>221</v>
      </c>
      <c r="O226" s="9">
        <v>0.14058524173027989</v>
      </c>
      <c r="P226" s="20">
        <v>55</v>
      </c>
      <c r="Q226" s="9">
        <v>3.4987277353689568E-2</v>
      </c>
    </row>
    <row r="227" spans="4:17" x14ac:dyDescent="0.25">
      <c r="D227" s="8" t="s">
        <v>662</v>
      </c>
      <c r="E227" s="20">
        <v>491</v>
      </c>
      <c r="F227" s="20">
        <v>422</v>
      </c>
      <c r="G227" s="9">
        <v>0.85947046843177188</v>
      </c>
      <c r="H227" s="20">
        <v>317</v>
      </c>
      <c r="I227" s="9">
        <v>0.75118483412322279</v>
      </c>
      <c r="J227" s="20">
        <v>0</v>
      </c>
      <c r="K227" s="9">
        <v>0</v>
      </c>
      <c r="L227" s="20">
        <v>10</v>
      </c>
      <c r="M227" s="9">
        <v>2.3696682464454975E-2</v>
      </c>
      <c r="N227" s="20">
        <v>37</v>
      </c>
      <c r="O227" s="9">
        <v>8.7677725118483416E-2</v>
      </c>
      <c r="P227" s="20">
        <v>15</v>
      </c>
      <c r="Q227" s="9">
        <v>3.5545023696682464E-2</v>
      </c>
    </row>
    <row r="228" spans="4:17" x14ac:dyDescent="0.25">
      <c r="D228" s="8" t="s">
        <v>490</v>
      </c>
      <c r="E228" s="20">
        <v>441</v>
      </c>
      <c r="F228" s="20">
        <v>378</v>
      </c>
      <c r="G228" s="9">
        <v>0.8571428571428571</v>
      </c>
      <c r="H228" s="20">
        <v>325</v>
      </c>
      <c r="I228" s="9">
        <v>0.85978835978835977</v>
      </c>
      <c r="J228" s="20">
        <v>0</v>
      </c>
      <c r="K228" s="9">
        <v>0</v>
      </c>
      <c r="L228" s="20">
        <v>4</v>
      </c>
      <c r="M228" s="9">
        <v>1.0582010582010581E-2</v>
      </c>
      <c r="N228" s="20">
        <v>22</v>
      </c>
      <c r="O228" s="9">
        <v>5.8201058201058198E-2</v>
      </c>
      <c r="P228" s="20">
        <v>21</v>
      </c>
      <c r="Q228" s="9">
        <v>5.5555555555555552E-2</v>
      </c>
    </row>
    <row r="229" spans="4:17" x14ac:dyDescent="0.25">
      <c r="D229" s="8" t="s">
        <v>666</v>
      </c>
      <c r="E229" s="20">
        <v>815</v>
      </c>
      <c r="F229" s="20">
        <v>688</v>
      </c>
      <c r="G229" s="9">
        <v>0.84417177914110431</v>
      </c>
      <c r="H229" s="20">
        <v>528</v>
      </c>
      <c r="I229" s="9">
        <v>0.76744186046511631</v>
      </c>
      <c r="J229" s="20">
        <v>0</v>
      </c>
      <c r="K229" s="9">
        <v>0</v>
      </c>
      <c r="L229" s="20">
        <v>8</v>
      </c>
      <c r="M229" s="9">
        <v>1.1627906976744186E-2</v>
      </c>
      <c r="N229" s="20">
        <v>97</v>
      </c>
      <c r="O229" s="9">
        <v>0.14098837209302326</v>
      </c>
      <c r="P229" s="20">
        <v>0</v>
      </c>
      <c r="Q229" s="9">
        <v>0</v>
      </c>
    </row>
    <row r="230" spans="4:17" x14ac:dyDescent="0.25">
      <c r="D230" s="8" t="s">
        <v>674</v>
      </c>
      <c r="E230" s="20">
        <v>968</v>
      </c>
      <c r="F230" s="20">
        <v>791</v>
      </c>
      <c r="G230" s="9">
        <v>0.81714876033057848</v>
      </c>
      <c r="H230" s="20">
        <v>601</v>
      </c>
      <c r="I230" s="9">
        <v>0.75979772439949433</v>
      </c>
      <c r="J230" s="20">
        <v>0</v>
      </c>
      <c r="K230" s="9">
        <v>0</v>
      </c>
      <c r="L230" s="20">
        <v>17</v>
      </c>
      <c r="M230" s="9">
        <v>2.1491782553729456E-2</v>
      </c>
      <c r="N230" s="20">
        <v>52</v>
      </c>
      <c r="O230" s="9">
        <v>6.5739570164348921E-2</v>
      </c>
      <c r="P230" s="20">
        <v>78</v>
      </c>
      <c r="Q230" s="9">
        <v>9.8609355246523395E-2</v>
      </c>
    </row>
    <row r="231" spans="4:17" x14ac:dyDescent="0.25">
      <c r="D231" s="7" t="s">
        <v>491</v>
      </c>
      <c r="E231" s="20">
        <v>9834</v>
      </c>
      <c r="F231" s="20">
        <v>7367</v>
      </c>
      <c r="G231" s="9">
        <v>0.74913565182021558</v>
      </c>
      <c r="H231" s="20">
        <v>4166</v>
      </c>
      <c r="I231" s="9">
        <v>0.565494773992127</v>
      </c>
      <c r="J231" s="20">
        <v>0</v>
      </c>
      <c r="K231" s="9">
        <v>0</v>
      </c>
      <c r="L231" s="20">
        <v>157</v>
      </c>
      <c r="M231" s="9">
        <v>2.1311252884484867E-2</v>
      </c>
      <c r="N231" s="20">
        <v>1217</v>
      </c>
      <c r="O231" s="9">
        <v>0.16519614497081581</v>
      </c>
      <c r="P231" s="20">
        <v>671</v>
      </c>
      <c r="Q231" s="9">
        <v>9.1081851499932129E-2</v>
      </c>
    </row>
    <row r="232" spans="4:17" x14ac:dyDescent="0.25">
      <c r="D232" s="8" t="s">
        <v>493</v>
      </c>
      <c r="E232" s="20">
        <v>1949</v>
      </c>
      <c r="F232" s="20">
        <v>1551</v>
      </c>
      <c r="G232" s="9">
        <v>0.7957927142124166</v>
      </c>
      <c r="H232" s="20">
        <v>1103</v>
      </c>
      <c r="I232" s="9">
        <v>0.71115409413281749</v>
      </c>
      <c r="J232" s="20">
        <v>0</v>
      </c>
      <c r="K232" s="9">
        <v>0</v>
      </c>
      <c r="L232" s="20">
        <v>36</v>
      </c>
      <c r="M232" s="9">
        <v>2.321083172147002E-2</v>
      </c>
      <c r="N232" s="20">
        <v>272</v>
      </c>
      <c r="O232" s="9">
        <v>0.17537072856221791</v>
      </c>
      <c r="P232" s="20">
        <v>12</v>
      </c>
      <c r="Q232" s="9">
        <v>7.7369439071566732E-3</v>
      </c>
    </row>
    <row r="233" spans="4:17" x14ac:dyDescent="0.25">
      <c r="D233" s="8" t="s">
        <v>494</v>
      </c>
      <c r="E233" s="20">
        <v>1724</v>
      </c>
      <c r="F233" s="20">
        <v>1368</v>
      </c>
      <c r="G233" s="9">
        <v>0.79350348027842232</v>
      </c>
      <c r="H233" s="20">
        <v>789</v>
      </c>
      <c r="I233" s="9">
        <v>0.57675438596491224</v>
      </c>
      <c r="J233" s="20">
        <v>0</v>
      </c>
      <c r="K233" s="9">
        <v>0</v>
      </c>
      <c r="L233" s="20">
        <v>19</v>
      </c>
      <c r="M233" s="9">
        <v>1.3888888888888888E-2</v>
      </c>
      <c r="N233" s="20">
        <v>189</v>
      </c>
      <c r="O233" s="9">
        <v>0.13815789473684212</v>
      </c>
      <c r="P233" s="20">
        <v>68</v>
      </c>
      <c r="Q233" s="9">
        <v>4.9707602339181284E-2</v>
      </c>
    </row>
    <row r="234" spans="4:17" x14ac:dyDescent="0.25">
      <c r="D234" s="8" t="s">
        <v>499</v>
      </c>
      <c r="E234" s="20">
        <v>2872</v>
      </c>
      <c r="F234" s="20">
        <v>1986</v>
      </c>
      <c r="G234" s="9">
        <v>0.6915041782729805</v>
      </c>
      <c r="H234" s="20">
        <v>1211</v>
      </c>
      <c r="I234" s="9">
        <v>0.60976837865055389</v>
      </c>
      <c r="J234" s="20">
        <v>0</v>
      </c>
      <c r="K234" s="9">
        <v>0</v>
      </c>
      <c r="L234" s="20">
        <v>53</v>
      </c>
      <c r="M234" s="9">
        <v>2.6686807653575024E-2</v>
      </c>
      <c r="N234" s="20">
        <v>449</v>
      </c>
      <c r="O234" s="9">
        <v>0.22608257804632426</v>
      </c>
      <c r="P234" s="20">
        <v>229</v>
      </c>
      <c r="Q234" s="9">
        <v>0.11530715005035247</v>
      </c>
    </row>
    <row r="235" spans="4:17" x14ac:dyDescent="0.25">
      <c r="D235" s="8" t="s">
        <v>492</v>
      </c>
      <c r="E235" s="20">
        <v>942</v>
      </c>
      <c r="F235" s="20">
        <v>754</v>
      </c>
      <c r="G235" s="9">
        <v>0.8004246284501062</v>
      </c>
      <c r="H235" s="20">
        <v>72</v>
      </c>
      <c r="I235" s="9">
        <v>9.5490716180371346E-2</v>
      </c>
      <c r="J235" s="20"/>
      <c r="K235" s="9">
        <v>0</v>
      </c>
      <c r="L235" s="20">
        <v>13</v>
      </c>
      <c r="M235" s="9">
        <v>1.7241379310344827E-2</v>
      </c>
      <c r="N235" s="20">
        <v>65</v>
      </c>
      <c r="O235" s="9">
        <v>8.6206896551724144E-2</v>
      </c>
      <c r="P235" s="20">
        <v>94</v>
      </c>
      <c r="Q235" s="9">
        <v>0.12466843501326259</v>
      </c>
    </row>
    <row r="236" spans="4:17" x14ac:dyDescent="0.25">
      <c r="D236" s="8" t="s">
        <v>495</v>
      </c>
      <c r="E236" s="20">
        <v>2347</v>
      </c>
      <c r="F236" s="20">
        <v>1708</v>
      </c>
      <c r="G236" s="9">
        <v>0.72773753728163615</v>
      </c>
      <c r="H236" s="20">
        <v>991</v>
      </c>
      <c r="I236" s="9">
        <v>0.58021077283372369</v>
      </c>
      <c r="J236" s="20"/>
      <c r="K236" s="9">
        <v>0</v>
      </c>
      <c r="L236" s="20">
        <v>36</v>
      </c>
      <c r="M236" s="9">
        <v>2.1077283372365339E-2</v>
      </c>
      <c r="N236" s="20">
        <v>242</v>
      </c>
      <c r="O236" s="9">
        <v>0.14168618266978922</v>
      </c>
      <c r="P236" s="20">
        <v>268</v>
      </c>
      <c r="Q236" s="9">
        <v>0.15690866510538642</v>
      </c>
    </row>
    <row r="237" spans="4:17" x14ac:dyDescent="0.25">
      <c r="D237" s="7" t="s">
        <v>483</v>
      </c>
      <c r="E237" s="20">
        <v>4284</v>
      </c>
      <c r="F237" s="20">
        <v>3592</v>
      </c>
      <c r="G237" s="9">
        <v>0.83846872082166202</v>
      </c>
      <c r="H237" s="20">
        <v>2798</v>
      </c>
      <c r="I237" s="9">
        <v>0.77895322939866374</v>
      </c>
      <c r="J237" s="20">
        <v>0</v>
      </c>
      <c r="K237" s="9">
        <v>0</v>
      </c>
      <c r="L237" s="20">
        <v>128</v>
      </c>
      <c r="M237" s="9">
        <v>3.5634743875278395E-2</v>
      </c>
      <c r="N237" s="20">
        <v>343</v>
      </c>
      <c r="O237" s="9">
        <v>9.5489977728285075E-2</v>
      </c>
      <c r="P237" s="20">
        <v>96</v>
      </c>
      <c r="Q237" s="9">
        <v>2.6726057906458798E-2</v>
      </c>
    </row>
    <row r="238" spans="4:17" x14ac:dyDescent="0.25">
      <c r="D238" s="8" t="s">
        <v>484</v>
      </c>
      <c r="E238" s="20">
        <v>1770</v>
      </c>
      <c r="F238" s="20">
        <v>1490</v>
      </c>
      <c r="G238" s="9">
        <v>0.84180790960451979</v>
      </c>
      <c r="H238" s="20">
        <v>1174</v>
      </c>
      <c r="I238" s="9">
        <v>0.78791946308724836</v>
      </c>
      <c r="J238" s="20">
        <v>0</v>
      </c>
      <c r="K238" s="9">
        <v>0</v>
      </c>
      <c r="L238" s="20">
        <v>30</v>
      </c>
      <c r="M238" s="9">
        <v>2.0134228187919462E-2</v>
      </c>
      <c r="N238" s="20">
        <v>164</v>
      </c>
      <c r="O238" s="9">
        <v>0.11006711409395974</v>
      </c>
      <c r="P238" s="20">
        <v>39</v>
      </c>
      <c r="Q238" s="9">
        <v>2.6174496644295303E-2</v>
      </c>
    </row>
    <row r="239" spans="4:17" x14ac:dyDescent="0.25">
      <c r="D239" s="8" t="s">
        <v>488</v>
      </c>
      <c r="E239" s="20">
        <v>493</v>
      </c>
      <c r="F239" s="20">
        <v>401</v>
      </c>
      <c r="G239" s="9">
        <v>0.81338742393509122</v>
      </c>
      <c r="H239" s="20">
        <v>290</v>
      </c>
      <c r="I239" s="9">
        <v>0.72319201995012472</v>
      </c>
      <c r="J239" s="20">
        <v>0</v>
      </c>
      <c r="K239" s="9">
        <v>0</v>
      </c>
      <c r="L239" s="20">
        <v>11</v>
      </c>
      <c r="M239" s="9">
        <v>2.7431421446384038E-2</v>
      </c>
      <c r="N239" s="20">
        <v>52</v>
      </c>
      <c r="O239" s="9">
        <v>0.12967581047381546</v>
      </c>
      <c r="P239" s="20">
        <v>17</v>
      </c>
      <c r="Q239" s="9">
        <v>4.2394014962593519E-2</v>
      </c>
    </row>
    <row r="240" spans="4:17" x14ac:dyDescent="0.25">
      <c r="D240" s="8" t="s">
        <v>667</v>
      </c>
      <c r="E240" s="20">
        <v>2021</v>
      </c>
      <c r="F240" s="20">
        <v>1701</v>
      </c>
      <c r="G240" s="9">
        <v>0.84166254329539836</v>
      </c>
      <c r="H240" s="20">
        <v>1334</v>
      </c>
      <c r="I240" s="9">
        <v>0.78424456202233983</v>
      </c>
      <c r="J240" s="20">
        <v>0</v>
      </c>
      <c r="K240" s="9">
        <v>0</v>
      </c>
      <c r="L240" s="20">
        <v>87</v>
      </c>
      <c r="M240" s="9">
        <v>5.114638447971781E-2</v>
      </c>
      <c r="N240" s="20">
        <v>127</v>
      </c>
      <c r="O240" s="9">
        <v>7.4661963550852445E-2</v>
      </c>
      <c r="P240" s="20">
        <v>40</v>
      </c>
      <c r="Q240" s="9">
        <v>2.3515579071134628E-2</v>
      </c>
    </row>
    <row r="241" spans="4:17" x14ac:dyDescent="0.25">
      <c r="D241" s="7" t="s">
        <v>478</v>
      </c>
      <c r="E241" s="20">
        <v>8297</v>
      </c>
      <c r="F241" s="20">
        <v>6714</v>
      </c>
      <c r="G241" s="9">
        <v>0.80920814752320114</v>
      </c>
      <c r="H241" s="20">
        <v>4299</v>
      </c>
      <c r="I241" s="9">
        <v>0.64030384271671137</v>
      </c>
      <c r="J241" s="20">
        <v>0</v>
      </c>
      <c r="K241" s="9">
        <v>0</v>
      </c>
      <c r="L241" s="20">
        <v>108</v>
      </c>
      <c r="M241" s="9">
        <v>1.6085790884718499E-2</v>
      </c>
      <c r="N241" s="20">
        <v>1005</v>
      </c>
      <c r="O241" s="9">
        <v>0.14968722073279714</v>
      </c>
      <c r="P241" s="20">
        <v>195</v>
      </c>
      <c r="Q241" s="9">
        <v>2.9043789097408401E-2</v>
      </c>
    </row>
    <row r="242" spans="4:17" x14ac:dyDescent="0.25">
      <c r="D242" s="8" t="s">
        <v>655</v>
      </c>
      <c r="E242" s="20">
        <v>733</v>
      </c>
      <c r="F242" s="20">
        <v>568</v>
      </c>
      <c r="G242" s="9">
        <v>0.77489768076398358</v>
      </c>
      <c r="H242" s="20">
        <v>374</v>
      </c>
      <c r="I242" s="9">
        <v>0.65845070422535212</v>
      </c>
      <c r="J242" s="20">
        <v>0</v>
      </c>
      <c r="K242" s="9">
        <v>0</v>
      </c>
      <c r="L242" s="20">
        <v>10</v>
      </c>
      <c r="M242" s="9">
        <v>1.7605633802816902E-2</v>
      </c>
      <c r="N242" s="20">
        <v>119</v>
      </c>
      <c r="O242" s="9">
        <v>0.20950704225352113</v>
      </c>
      <c r="P242" s="20">
        <v>6</v>
      </c>
      <c r="Q242" s="9">
        <v>1.0563380281690141E-2</v>
      </c>
    </row>
    <row r="243" spans="4:17" x14ac:dyDescent="0.25">
      <c r="D243" s="8" t="s">
        <v>479</v>
      </c>
      <c r="E243" s="20">
        <v>1480</v>
      </c>
      <c r="F243" s="20">
        <v>1222</v>
      </c>
      <c r="G243" s="9">
        <v>0.82567567567567568</v>
      </c>
      <c r="H243" s="20">
        <v>900</v>
      </c>
      <c r="I243" s="9">
        <v>0.73649754500818332</v>
      </c>
      <c r="J243" s="20">
        <v>0</v>
      </c>
      <c r="K243" s="9">
        <v>0</v>
      </c>
      <c r="L243" s="20">
        <v>14</v>
      </c>
      <c r="M243" s="9">
        <v>1.1456628477905073E-2</v>
      </c>
      <c r="N243" s="20">
        <v>174</v>
      </c>
      <c r="O243" s="9">
        <v>0.14238952536824878</v>
      </c>
      <c r="P243" s="20">
        <v>19</v>
      </c>
      <c r="Q243" s="9">
        <v>1.5548281505728314E-2</v>
      </c>
    </row>
    <row r="244" spans="4:17" x14ac:dyDescent="0.25">
      <c r="D244" s="8" t="s">
        <v>480</v>
      </c>
      <c r="E244" s="20">
        <v>1166</v>
      </c>
      <c r="F244" s="20">
        <v>947</v>
      </c>
      <c r="G244" s="9">
        <v>0.81217838765008576</v>
      </c>
      <c r="H244" s="20">
        <v>698</v>
      </c>
      <c r="I244" s="9">
        <v>0.73706441393875399</v>
      </c>
      <c r="J244" s="20">
        <v>0</v>
      </c>
      <c r="K244" s="9">
        <v>0</v>
      </c>
      <c r="L244" s="20">
        <v>16</v>
      </c>
      <c r="M244" s="9">
        <v>1.6895459345300949E-2</v>
      </c>
      <c r="N244" s="20">
        <v>145</v>
      </c>
      <c r="O244" s="9">
        <v>0.15311510031678988</v>
      </c>
      <c r="P244" s="20">
        <v>30</v>
      </c>
      <c r="Q244" s="9">
        <v>3.1678986272439279E-2</v>
      </c>
    </row>
    <row r="245" spans="4:17" x14ac:dyDescent="0.25">
      <c r="D245" s="8" t="s">
        <v>664</v>
      </c>
      <c r="E245" s="20">
        <v>1070</v>
      </c>
      <c r="F245" s="20">
        <v>898</v>
      </c>
      <c r="G245" s="9">
        <v>0.83925233644859809</v>
      </c>
      <c r="H245" s="20">
        <v>646</v>
      </c>
      <c r="I245" s="9">
        <v>0.71937639198218262</v>
      </c>
      <c r="J245" s="20">
        <v>0</v>
      </c>
      <c r="K245" s="9">
        <v>0</v>
      </c>
      <c r="L245" s="20">
        <v>7</v>
      </c>
      <c r="M245" s="9">
        <v>7.7951002227171495E-3</v>
      </c>
      <c r="N245" s="20">
        <v>116</v>
      </c>
      <c r="O245" s="9">
        <v>0.1291759465478842</v>
      </c>
      <c r="P245" s="20">
        <v>8</v>
      </c>
      <c r="Q245" s="9">
        <v>8.9086859688195987E-3</v>
      </c>
    </row>
    <row r="246" spans="4:17" x14ac:dyDescent="0.25">
      <c r="D246" s="8" t="s">
        <v>665</v>
      </c>
      <c r="E246" s="20">
        <v>812</v>
      </c>
      <c r="F246" s="20">
        <v>667</v>
      </c>
      <c r="G246" s="9">
        <v>0.8214285714285714</v>
      </c>
      <c r="H246" s="20">
        <v>478</v>
      </c>
      <c r="I246" s="9">
        <v>0.71664167916041976</v>
      </c>
      <c r="J246" s="20">
        <v>0</v>
      </c>
      <c r="K246" s="9">
        <v>0</v>
      </c>
      <c r="L246" s="20">
        <v>16</v>
      </c>
      <c r="M246" s="9">
        <v>2.3988005997001498E-2</v>
      </c>
      <c r="N246" s="20">
        <v>68</v>
      </c>
      <c r="O246" s="9">
        <v>0.10194902548725637</v>
      </c>
      <c r="P246" s="20">
        <v>34</v>
      </c>
      <c r="Q246" s="9">
        <v>5.0974512743628186E-2</v>
      </c>
    </row>
    <row r="247" spans="4:17" x14ac:dyDescent="0.25">
      <c r="D247" s="8" t="s">
        <v>487</v>
      </c>
      <c r="E247" s="20">
        <v>1274</v>
      </c>
      <c r="F247" s="20">
        <v>917</v>
      </c>
      <c r="G247" s="9">
        <v>0.71978021978021978</v>
      </c>
      <c r="H247" s="20">
        <v>68</v>
      </c>
      <c r="I247" s="9">
        <v>7.4154852780806982E-2</v>
      </c>
      <c r="J247" s="20"/>
      <c r="K247" s="9">
        <v>0</v>
      </c>
      <c r="L247" s="20">
        <v>21</v>
      </c>
      <c r="M247" s="9">
        <v>2.2900763358778626E-2</v>
      </c>
      <c r="N247" s="20">
        <v>232</v>
      </c>
      <c r="O247" s="9">
        <v>0.25299890948745912</v>
      </c>
      <c r="P247" s="20">
        <v>62</v>
      </c>
      <c r="Q247" s="9">
        <v>6.7611777535441661E-2</v>
      </c>
    </row>
    <row r="248" spans="4:17" x14ac:dyDescent="0.25">
      <c r="D248" s="8" t="s">
        <v>496</v>
      </c>
      <c r="E248" s="20">
        <v>773</v>
      </c>
      <c r="F248" s="20">
        <v>661</v>
      </c>
      <c r="G248" s="9">
        <v>0.85510996119016813</v>
      </c>
      <c r="H248" s="20">
        <v>512</v>
      </c>
      <c r="I248" s="9">
        <v>0.77458396369137672</v>
      </c>
      <c r="J248" s="20">
        <v>0</v>
      </c>
      <c r="K248" s="9">
        <v>0</v>
      </c>
      <c r="L248" s="20">
        <v>16</v>
      </c>
      <c r="M248" s="9">
        <v>2.4205748865355523E-2</v>
      </c>
      <c r="N248" s="20">
        <v>58</v>
      </c>
      <c r="O248" s="9">
        <v>8.7745839636913764E-2</v>
      </c>
      <c r="P248" s="20">
        <v>12</v>
      </c>
      <c r="Q248" s="9">
        <v>1.8154311649016642E-2</v>
      </c>
    </row>
    <row r="249" spans="4:17" x14ac:dyDescent="0.25">
      <c r="D249" s="8" t="s">
        <v>673</v>
      </c>
      <c r="E249" s="20">
        <v>989</v>
      </c>
      <c r="F249" s="20">
        <v>834</v>
      </c>
      <c r="G249" s="9">
        <v>0.84327603640040449</v>
      </c>
      <c r="H249" s="20">
        <v>623</v>
      </c>
      <c r="I249" s="9">
        <v>0.74700239808153479</v>
      </c>
      <c r="J249" s="20">
        <v>0</v>
      </c>
      <c r="K249" s="9">
        <v>0</v>
      </c>
      <c r="L249" s="20">
        <v>8</v>
      </c>
      <c r="M249" s="9">
        <v>9.5923261390887284E-3</v>
      </c>
      <c r="N249" s="20">
        <v>93</v>
      </c>
      <c r="O249" s="9">
        <v>0.11151079136690648</v>
      </c>
      <c r="P249" s="20">
        <v>24</v>
      </c>
      <c r="Q249" s="9">
        <v>2.8776978417266189E-2</v>
      </c>
    </row>
    <row r="250" spans="4:17" x14ac:dyDescent="0.25">
      <c r="D250" s="7" t="s">
        <v>476</v>
      </c>
      <c r="E250" s="20">
        <v>9335</v>
      </c>
      <c r="F250" s="20">
        <v>7982</v>
      </c>
      <c r="G250" s="9">
        <v>0.85506159614354582</v>
      </c>
      <c r="H250" s="20">
        <v>6220</v>
      </c>
      <c r="I250" s="9">
        <v>0.7792533199699323</v>
      </c>
      <c r="J250" s="20">
        <v>0</v>
      </c>
      <c r="K250" s="9">
        <v>0</v>
      </c>
      <c r="L250" s="20">
        <v>324</v>
      </c>
      <c r="M250" s="9">
        <v>4.0591330493610626E-2</v>
      </c>
      <c r="N250" s="20">
        <v>648</v>
      </c>
      <c r="O250" s="9">
        <v>8.1182660987221253E-2</v>
      </c>
      <c r="P250" s="20">
        <v>173</v>
      </c>
      <c r="Q250" s="9">
        <v>2.1673765973440239E-2</v>
      </c>
    </row>
    <row r="251" spans="4:17" x14ac:dyDescent="0.25">
      <c r="D251" s="8" t="s">
        <v>653</v>
      </c>
      <c r="E251" s="20">
        <v>580</v>
      </c>
      <c r="F251" s="20">
        <v>479</v>
      </c>
      <c r="G251" s="9">
        <v>0.82586206896551728</v>
      </c>
      <c r="H251" s="20">
        <v>386</v>
      </c>
      <c r="I251" s="9">
        <v>0.80584551148225469</v>
      </c>
      <c r="J251" s="20">
        <v>0</v>
      </c>
      <c r="K251" s="9">
        <v>0</v>
      </c>
      <c r="L251" s="20">
        <v>18</v>
      </c>
      <c r="M251" s="9">
        <v>3.7578288100208766E-2</v>
      </c>
      <c r="N251" s="20">
        <v>55</v>
      </c>
      <c r="O251" s="9">
        <v>0.11482254697286012</v>
      </c>
      <c r="P251" s="20">
        <v>8</v>
      </c>
      <c r="Q251" s="9">
        <v>1.6701461377870562E-2</v>
      </c>
    </row>
    <row r="252" spans="4:17" x14ac:dyDescent="0.25">
      <c r="D252" s="8" t="s">
        <v>656</v>
      </c>
      <c r="E252" s="20">
        <v>1466</v>
      </c>
      <c r="F252" s="20">
        <v>1264</v>
      </c>
      <c r="G252" s="9">
        <v>0.86221009549795358</v>
      </c>
      <c r="H252" s="20">
        <v>995</v>
      </c>
      <c r="I252" s="9">
        <v>0.78718354430379744</v>
      </c>
      <c r="J252" s="20">
        <v>0</v>
      </c>
      <c r="K252" s="9">
        <v>0</v>
      </c>
      <c r="L252" s="20">
        <v>59</v>
      </c>
      <c r="M252" s="9">
        <v>4.6677215189873417E-2</v>
      </c>
      <c r="N252" s="20">
        <v>88</v>
      </c>
      <c r="O252" s="9">
        <v>6.9620253164556958E-2</v>
      </c>
      <c r="P252" s="20">
        <v>19</v>
      </c>
      <c r="Q252" s="9">
        <v>1.5031645569620253E-2</v>
      </c>
    </row>
    <row r="253" spans="4:17" x14ac:dyDescent="0.25">
      <c r="D253" s="8" t="s">
        <v>659</v>
      </c>
      <c r="E253" s="20">
        <v>560</v>
      </c>
      <c r="F253" s="20">
        <v>492</v>
      </c>
      <c r="G253" s="9">
        <v>0.87857142857142856</v>
      </c>
      <c r="H253" s="20">
        <v>440</v>
      </c>
      <c r="I253" s="9">
        <v>0.89430894308943087</v>
      </c>
      <c r="J253" s="20">
        <v>0</v>
      </c>
      <c r="K253" s="9">
        <v>0</v>
      </c>
      <c r="L253" s="20">
        <v>19</v>
      </c>
      <c r="M253" s="9">
        <v>3.8617886178861791E-2</v>
      </c>
      <c r="N253" s="20">
        <v>26</v>
      </c>
      <c r="O253" s="9">
        <v>5.2845528455284556E-2</v>
      </c>
      <c r="P253" s="20">
        <v>10</v>
      </c>
      <c r="Q253" s="9">
        <v>2.032520325203252E-2</v>
      </c>
    </row>
    <row r="254" spans="4:17" x14ac:dyDescent="0.25">
      <c r="D254" s="8" t="s">
        <v>485</v>
      </c>
      <c r="E254" s="20">
        <v>596</v>
      </c>
      <c r="F254" s="20">
        <v>538</v>
      </c>
      <c r="G254" s="9">
        <v>0.90268456375838924</v>
      </c>
      <c r="H254" s="20">
        <v>468</v>
      </c>
      <c r="I254" s="9">
        <v>0.86988847583643125</v>
      </c>
      <c r="J254" s="20">
        <v>0</v>
      </c>
      <c r="K254" s="9">
        <v>0</v>
      </c>
      <c r="L254" s="20">
        <v>32</v>
      </c>
      <c r="M254" s="9">
        <v>5.9479553903345722E-2</v>
      </c>
      <c r="N254" s="20">
        <v>12</v>
      </c>
      <c r="O254" s="9">
        <v>2.2304832713754646E-2</v>
      </c>
      <c r="P254" s="20">
        <v>4</v>
      </c>
      <c r="Q254" s="9">
        <v>7.4349442379182153E-3</v>
      </c>
    </row>
    <row r="255" spans="4:17" x14ac:dyDescent="0.25">
      <c r="D255" s="8" t="s">
        <v>668</v>
      </c>
      <c r="E255" s="20">
        <v>521</v>
      </c>
      <c r="F255" s="20">
        <v>448</v>
      </c>
      <c r="G255" s="9">
        <v>0.85988483685220729</v>
      </c>
      <c r="H255" s="20">
        <v>377</v>
      </c>
      <c r="I255" s="9">
        <v>0.8415178571428571</v>
      </c>
      <c r="J255" s="20">
        <v>0</v>
      </c>
      <c r="K255" s="9">
        <v>0</v>
      </c>
      <c r="L255" s="20">
        <v>14</v>
      </c>
      <c r="M255" s="9">
        <v>3.125E-2</v>
      </c>
      <c r="N255" s="20">
        <v>39</v>
      </c>
      <c r="O255" s="9">
        <v>8.7053571428571425E-2</v>
      </c>
      <c r="P255" s="20">
        <v>10</v>
      </c>
      <c r="Q255" s="9">
        <v>2.2321428571428572E-2</v>
      </c>
    </row>
    <row r="256" spans="4:17" x14ac:dyDescent="0.25">
      <c r="D256" s="8" t="s">
        <v>670</v>
      </c>
      <c r="E256" s="20">
        <v>1011</v>
      </c>
      <c r="F256" s="20">
        <v>882</v>
      </c>
      <c r="G256" s="9">
        <v>0.87240356083086057</v>
      </c>
      <c r="H256" s="20">
        <v>748</v>
      </c>
      <c r="I256" s="9">
        <v>0.84807256235827666</v>
      </c>
      <c r="J256" s="20">
        <v>0</v>
      </c>
      <c r="K256" s="9">
        <v>0</v>
      </c>
      <c r="L256" s="20">
        <v>23</v>
      </c>
      <c r="M256" s="9">
        <v>2.6077097505668934E-2</v>
      </c>
      <c r="N256" s="20">
        <v>68</v>
      </c>
      <c r="O256" s="9">
        <v>7.7097505668934238E-2</v>
      </c>
      <c r="P256" s="20">
        <v>16</v>
      </c>
      <c r="Q256" s="9">
        <v>1.8140589569160998E-2</v>
      </c>
    </row>
    <row r="257" spans="4:17" x14ac:dyDescent="0.25">
      <c r="D257" s="8" t="s">
        <v>671</v>
      </c>
      <c r="E257" s="20">
        <v>900</v>
      </c>
      <c r="F257" s="20">
        <v>765</v>
      </c>
      <c r="G257" s="9">
        <v>0.85</v>
      </c>
      <c r="H257" s="20">
        <v>634</v>
      </c>
      <c r="I257" s="9">
        <v>0.82875816993464058</v>
      </c>
      <c r="J257" s="20">
        <v>0</v>
      </c>
      <c r="K257" s="9">
        <v>0</v>
      </c>
      <c r="L257" s="20">
        <v>14</v>
      </c>
      <c r="M257" s="9">
        <v>1.8300653594771243E-2</v>
      </c>
      <c r="N257" s="20">
        <v>95</v>
      </c>
      <c r="O257" s="9">
        <v>0.12418300653594772</v>
      </c>
      <c r="P257" s="20">
        <v>7</v>
      </c>
      <c r="Q257" s="9">
        <v>9.1503267973856214E-3</v>
      </c>
    </row>
    <row r="258" spans="4:17" x14ac:dyDescent="0.25">
      <c r="D258" s="8" t="s">
        <v>497</v>
      </c>
      <c r="E258" s="20">
        <v>999</v>
      </c>
      <c r="F258" s="20">
        <v>809</v>
      </c>
      <c r="G258" s="9">
        <v>0.80980980980980977</v>
      </c>
      <c r="H258" s="20">
        <v>641</v>
      </c>
      <c r="I258" s="9">
        <v>0.79233621755253403</v>
      </c>
      <c r="J258" s="20">
        <v>0</v>
      </c>
      <c r="K258" s="9">
        <v>0</v>
      </c>
      <c r="L258" s="20">
        <v>41</v>
      </c>
      <c r="M258" s="9">
        <v>5.0679851668726822E-2</v>
      </c>
      <c r="N258" s="20">
        <v>93</v>
      </c>
      <c r="O258" s="9">
        <v>0.11495673671199011</v>
      </c>
      <c r="P258" s="20">
        <v>28</v>
      </c>
      <c r="Q258" s="9">
        <v>3.4610630407911E-2</v>
      </c>
    </row>
    <row r="259" spans="4:17" x14ac:dyDescent="0.25">
      <c r="D259" s="8" t="s">
        <v>672</v>
      </c>
      <c r="E259" s="20">
        <v>1020</v>
      </c>
      <c r="F259" s="20">
        <v>887</v>
      </c>
      <c r="G259" s="9">
        <v>0.86960784313725492</v>
      </c>
      <c r="H259" s="20">
        <v>743</v>
      </c>
      <c r="I259" s="9">
        <v>0.83765501691093569</v>
      </c>
      <c r="J259" s="20">
        <v>0</v>
      </c>
      <c r="K259" s="9">
        <v>0</v>
      </c>
      <c r="L259" s="20">
        <v>46</v>
      </c>
      <c r="M259" s="9">
        <v>5.1860202931228859E-2</v>
      </c>
      <c r="N259" s="20">
        <v>53</v>
      </c>
      <c r="O259" s="9">
        <v>5.9751972942502819E-2</v>
      </c>
      <c r="P259" s="20">
        <v>16</v>
      </c>
      <c r="Q259" s="9">
        <v>1.8038331454340473E-2</v>
      </c>
    </row>
    <row r="260" spans="4:17" x14ac:dyDescent="0.25">
      <c r="D260" s="8" t="s">
        <v>675</v>
      </c>
      <c r="E260" s="20">
        <v>984</v>
      </c>
      <c r="F260" s="20">
        <v>827</v>
      </c>
      <c r="G260" s="9">
        <v>0.84044715447154472</v>
      </c>
      <c r="H260" s="20">
        <v>713</v>
      </c>
      <c r="I260" s="9">
        <v>0.86215235792019351</v>
      </c>
      <c r="J260" s="20">
        <v>0</v>
      </c>
      <c r="K260" s="9">
        <v>0</v>
      </c>
      <c r="L260" s="20">
        <v>46</v>
      </c>
      <c r="M260" s="9">
        <v>5.5622732769044739E-2</v>
      </c>
      <c r="N260" s="20">
        <v>55</v>
      </c>
      <c r="O260" s="9">
        <v>6.6505441354292621E-2</v>
      </c>
      <c r="P260" s="20">
        <v>31</v>
      </c>
      <c r="Q260" s="9">
        <v>3.7484885126964934E-2</v>
      </c>
    </row>
    <row r="261" spans="4:17" x14ac:dyDescent="0.25">
      <c r="D261" s="8" t="s">
        <v>477</v>
      </c>
      <c r="E261" s="20">
        <v>698</v>
      </c>
      <c r="F261" s="20">
        <v>591</v>
      </c>
      <c r="G261" s="9">
        <v>0.84670487106017189</v>
      </c>
      <c r="H261" s="20">
        <v>75</v>
      </c>
      <c r="I261" s="9">
        <v>0.12690355329949238</v>
      </c>
      <c r="J261" s="20"/>
      <c r="K261" s="9">
        <v>0</v>
      </c>
      <c r="L261" s="20">
        <v>12</v>
      </c>
      <c r="M261" s="9">
        <v>2.030456852791878E-2</v>
      </c>
      <c r="N261" s="20">
        <v>64</v>
      </c>
      <c r="O261" s="9">
        <v>0.10829103214890017</v>
      </c>
      <c r="P261" s="20">
        <v>24</v>
      </c>
      <c r="Q261" s="9">
        <v>4.060913705583756E-2</v>
      </c>
    </row>
    <row r="262" spans="4:17" x14ac:dyDescent="0.25">
      <c r="D262" s="6" t="s">
        <v>676</v>
      </c>
      <c r="E262" s="20">
        <v>47986</v>
      </c>
      <c r="F262" s="20">
        <v>37904</v>
      </c>
      <c r="G262" s="9">
        <v>0.7898970533072146</v>
      </c>
      <c r="H262" s="20">
        <v>25710</v>
      </c>
      <c r="I262" s="9">
        <v>0.67829252849303501</v>
      </c>
      <c r="J262" s="20">
        <v>2</v>
      </c>
      <c r="K262" s="9">
        <v>5.2764879696074291E-5</v>
      </c>
      <c r="L262" s="20">
        <v>2084</v>
      </c>
      <c r="M262" s="9">
        <v>5.4981004643309413E-2</v>
      </c>
      <c r="N262" s="20">
        <v>4964</v>
      </c>
      <c r="O262" s="9">
        <v>0.13096243140565639</v>
      </c>
      <c r="P262" s="20">
        <v>857</v>
      </c>
      <c r="Q262" s="9">
        <v>2.2609750949767835E-2</v>
      </c>
    </row>
    <row r="263" spans="4:17" x14ac:dyDescent="0.25">
      <c r="D263" s="7" t="s">
        <v>693</v>
      </c>
      <c r="E263" s="20">
        <v>4805</v>
      </c>
      <c r="F263" s="20">
        <v>3782</v>
      </c>
      <c r="G263" s="9">
        <v>0.7870967741935484</v>
      </c>
      <c r="H263" s="20">
        <v>2670</v>
      </c>
      <c r="I263" s="9">
        <v>0.70597567424643048</v>
      </c>
      <c r="J263" s="20">
        <v>0</v>
      </c>
      <c r="K263" s="9">
        <v>0</v>
      </c>
      <c r="L263" s="20">
        <v>171</v>
      </c>
      <c r="M263" s="9">
        <v>4.5214172395557903E-2</v>
      </c>
      <c r="N263" s="20">
        <v>606</v>
      </c>
      <c r="O263" s="9">
        <v>0.16023268112109995</v>
      </c>
      <c r="P263" s="20">
        <v>51</v>
      </c>
      <c r="Q263" s="9">
        <v>1.3484928609201481E-2</v>
      </c>
    </row>
    <row r="264" spans="4:17" x14ac:dyDescent="0.25">
      <c r="D264" s="8" t="s">
        <v>694</v>
      </c>
      <c r="E264" s="20">
        <v>410</v>
      </c>
      <c r="F264" s="20">
        <v>329</v>
      </c>
      <c r="G264" s="9">
        <v>0.80243902439024395</v>
      </c>
      <c r="H264" s="20">
        <v>220</v>
      </c>
      <c r="I264" s="9">
        <v>0.66869300911854102</v>
      </c>
      <c r="J264" s="20">
        <v>0</v>
      </c>
      <c r="K264" s="9">
        <v>0</v>
      </c>
      <c r="L264" s="20">
        <v>13</v>
      </c>
      <c r="M264" s="9">
        <v>3.9513677811550151E-2</v>
      </c>
      <c r="N264" s="20">
        <v>41</v>
      </c>
      <c r="O264" s="9">
        <v>0.12462006079027356</v>
      </c>
      <c r="P264" s="20">
        <v>6</v>
      </c>
      <c r="Q264" s="9">
        <v>1.82370820668693E-2</v>
      </c>
    </row>
    <row r="265" spans="4:17" x14ac:dyDescent="0.25">
      <c r="D265" s="8" t="s">
        <v>696</v>
      </c>
      <c r="E265" s="20">
        <v>966</v>
      </c>
      <c r="F265" s="20">
        <v>754</v>
      </c>
      <c r="G265" s="9">
        <v>0.78053830227743271</v>
      </c>
      <c r="H265" s="20">
        <v>525</v>
      </c>
      <c r="I265" s="9">
        <v>0.69628647214854111</v>
      </c>
      <c r="J265" s="20">
        <v>0</v>
      </c>
      <c r="K265" s="9">
        <v>0</v>
      </c>
      <c r="L265" s="20">
        <v>35</v>
      </c>
      <c r="M265" s="9">
        <v>4.6419098143236075E-2</v>
      </c>
      <c r="N265" s="20">
        <v>120</v>
      </c>
      <c r="O265" s="9">
        <v>0.15915119363395225</v>
      </c>
      <c r="P265" s="20">
        <v>12</v>
      </c>
      <c r="Q265" s="9">
        <v>1.5915119363395226E-2</v>
      </c>
    </row>
    <row r="266" spans="4:17" x14ac:dyDescent="0.25">
      <c r="D266" s="8" t="s">
        <v>704</v>
      </c>
      <c r="E266" s="20">
        <v>510</v>
      </c>
      <c r="F266" s="20">
        <v>390</v>
      </c>
      <c r="G266" s="9">
        <v>0.76470588235294112</v>
      </c>
      <c r="H266" s="20">
        <v>293</v>
      </c>
      <c r="I266" s="9">
        <v>0.75128205128205128</v>
      </c>
      <c r="J266" s="20">
        <v>0</v>
      </c>
      <c r="K266" s="9">
        <v>0</v>
      </c>
      <c r="L266" s="20">
        <v>19</v>
      </c>
      <c r="M266" s="9">
        <v>4.8717948717948718E-2</v>
      </c>
      <c r="N266" s="20">
        <v>78</v>
      </c>
      <c r="O266" s="9">
        <v>0.2</v>
      </c>
      <c r="P266" s="20">
        <v>5</v>
      </c>
      <c r="Q266" s="9">
        <v>1.282051282051282E-2</v>
      </c>
    </row>
    <row r="267" spans="4:17" x14ac:dyDescent="0.25">
      <c r="D267" s="8" t="s">
        <v>709</v>
      </c>
      <c r="E267" s="20">
        <v>2155</v>
      </c>
      <c r="F267" s="20">
        <v>1701</v>
      </c>
      <c r="G267" s="9">
        <v>0.78932714617169375</v>
      </c>
      <c r="H267" s="20">
        <v>1182</v>
      </c>
      <c r="I267" s="9">
        <v>0.69488536155202818</v>
      </c>
      <c r="J267" s="20">
        <v>0</v>
      </c>
      <c r="K267" s="9">
        <v>0</v>
      </c>
      <c r="L267" s="20">
        <v>70</v>
      </c>
      <c r="M267" s="9">
        <v>4.1152263374485597E-2</v>
      </c>
      <c r="N267" s="20">
        <v>279</v>
      </c>
      <c r="O267" s="9">
        <v>0.16402116402116401</v>
      </c>
      <c r="P267" s="20">
        <v>20</v>
      </c>
      <c r="Q267" s="9">
        <v>1.1757789535567314E-2</v>
      </c>
    </row>
    <row r="268" spans="4:17" x14ac:dyDescent="0.25">
      <c r="D268" s="8" t="s">
        <v>713</v>
      </c>
      <c r="E268" s="20">
        <v>764</v>
      </c>
      <c r="F268" s="20">
        <v>608</v>
      </c>
      <c r="G268" s="9">
        <v>0.79581151832460728</v>
      </c>
      <c r="H268" s="20">
        <v>450</v>
      </c>
      <c r="I268" s="9">
        <v>0.74013157894736847</v>
      </c>
      <c r="J268" s="20">
        <v>0</v>
      </c>
      <c r="K268" s="9">
        <v>0</v>
      </c>
      <c r="L268" s="20">
        <v>34</v>
      </c>
      <c r="M268" s="9">
        <v>5.5921052631578948E-2</v>
      </c>
      <c r="N268" s="20">
        <v>88</v>
      </c>
      <c r="O268" s="9">
        <v>0.14473684210526316</v>
      </c>
      <c r="P268" s="20">
        <v>8</v>
      </c>
      <c r="Q268" s="9">
        <v>1.3157894736842105E-2</v>
      </c>
    </row>
    <row r="269" spans="4:17" x14ac:dyDescent="0.25">
      <c r="D269" s="7" t="s">
        <v>679</v>
      </c>
      <c r="E269" s="20">
        <v>5591</v>
      </c>
      <c r="F269" s="20">
        <v>4322</v>
      </c>
      <c r="G269" s="9">
        <v>0.77302808084421393</v>
      </c>
      <c r="H269" s="20">
        <v>2825</v>
      </c>
      <c r="I269" s="9">
        <v>0.65363257751041182</v>
      </c>
      <c r="J269" s="20">
        <v>0</v>
      </c>
      <c r="K269" s="9">
        <v>0</v>
      </c>
      <c r="L269" s="20">
        <v>473</v>
      </c>
      <c r="M269" s="9">
        <v>0.10944007403979639</v>
      </c>
      <c r="N269" s="20">
        <v>436</v>
      </c>
      <c r="O269" s="9">
        <v>0.1008792225821379</v>
      </c>
      <c r="P269" s="20">
        <v>85</v>
      </c>
      <c r="Q269" s="9">
        <v>1.9666820916242479E-2</v>
      </c>
    </row>
    <row r="270" spans="4:17" x14ac:dyDescent="0.25">
      <c r="D270" s="8" t="s">
        <v>680</v>
      </c>
      <c r="E270" s="20">
        <v>1511</v>
      </c>
      <c r="F270" s="20">
        <v>1196</v>
      </c>
      <c r="G270" s="9">
        <v>0.79152878888153544</v>
      </c>
      <c r="H270" s="20">
        <v>779</v>
      </c>
      <c r="I270" s="9">
        <v>0.65133779264214042</v>
      </c>
      <c r="J270" s="20">
        <v>0</v>
      </c>
      <c r="K270" s="9">
        <v>0</v>
      </c>
      <c r="L270" s="20">
        <v>105</v>
      </c>
      <c r="M270" s="9">
        <v>8.7792642140468224E-2</v>
      </c>
      <c r="N270" s="20">
        <v>116</v>
      </c>
      <c r="O270" s="9">
        <v>9.6989966555183951E-2</v>
      </c>
      <c r="P270" s="20">
        <v>28</v>
      </c>
      <c r="Q270" s="9">
        <v>2.3411371237458192E-2</v>
      </c>
    </row>
    <row r="271" spans="4:17" x14ac:dyDescent="0.25">
      <c r="D271" s="8" t="s">
        <v>685</v>
      </c>
      <c r="E271" s="20">
        <v>1928</v>
      </c>
      <c r="F271" s="20">
        <v>1519</v>
      </c>
      <c r="G271" s="9">
        <v>0.78786307053941906</v>
      </c>
      <c r="H271" s="20">
        <v>1029</v>
      </c>
      <c r="I271" s="9">
        <v>0.67741935483870963</v>
      </c>
      <c r="J271" s="20">
        <v>0</v>
      </c>
      <c r="K271" s="9">
        <v>0</v>
      </c>
      <c r="L271" s="20">
        <v>179</v>
      </c>
      <c r="M271" s="9">
        <v>0.11784068466096116</v>
      </c>
      <c r="N271" s="20">
        <v>128</v>
      </c>
      <c r="O271" s="9">
        <v>8.4265964450296243E-2</v>
      </c>
      <c r="P271" s="20">
        <v>20</v>
      </c>
      <c r="Q271" s="9">
        <v>1.3166556945358789E-2</v>
      </c>
    </row>
    <row r="272" spans="4:17" x14ac:dyDescent="0.25">
      <c r="D272" s="8" t="s">
        <v>697</v>
      </c>
      <c r="E272" s="20">
        <v>322</v>
      </c>
      <c r="F272" s="20">
        <v>173</v>
      </c>
      <c r="G272" s="9">
        <v>0.53726708074534157</v>
      </c>
      <c r="H272" s="20">
        <v>87</v>
      </c>
      <c r="I272" s="9">
        <v>0.50289017341040465</v>
      </c>
      <c r="J272" s="20">
        <v>0</v>
      </c>
      <c r="K272" s="9">
        <v>0</v>
      </c>
      <c r="L272" s="20">
        <v>39</v>
      </c>
      <c r="M272" s="9">
        <v>0.22543352601156069</v>
      </c>
      <c r="N272" s="20">
        <v>68</v>
      </c>
      <c r="O272" s="9">
        <v>0.39306358381502893</v>
      </c>
      <c r="P272" s="20">
        <v>8</v>
      </c>
      <c r="Q272" s="9">
        <v>4.6242774566473986E-2</v>
      </c>
    </row>
    <row r="273" spans="4:17" x14ac:dyDescent="0.25">
      <c r="D273" s="8" t="s">
        <v>705</v>
      </c>
      <c r="E273" s="20">
        <v>1830</v>
      </c>
      <c r="F273" s="20">
        <v>1434</v>
      </c>
      <c r="G273" s="9">
        <v>0.78360655737704921</v>
      </c>
      <c r="H273" s="20">
        <v>930</v>
      </c>
      <c r="I273" s="9">
        <v>0.64853556485355646</v>
      </c>
      <c r="J273" s="20">
        <v>0</v>
      </c>
      <c r="K273" s="9">
        <v>0</v>
      </c>
      <c r="L273" s="20">
        <v>150</v>
      </c>
      <c r="M273" s="9">
        <v>0.10460251046025104</v>
      </c>
      <c r="N273" s="20">
        <v>124</v>
      </c>
      <c r="O273" s="9">
        <v>8.6471408647140868E-2</v>
      </c>
      <c r="P273" s="20">
        <v>29</v>
      </c>
      <c r="Q273" s="9">
        <v>2.0223152022315203E-2</v>
      </c>
    </row>
    <row r="274" spans="4:17" x14ac:dyDescent="0.25">
      <c r="D274" s="7" t="s">
        <v>681</v>
      </c>
      <c r="E274" s="20">
        <v>6306</v>
      </c>
      <c r="F274" s="20">
        <v>4900</v>
      </c>
      <c r="G274" s="9">
        <v>0.77703774183317476</v>
      </c>
      <c r="H274" s="20">
        <v>3539</v>
      </c>
      <c r="I274" s="9">
        <v>0.72224489795918367</v>
      </c>
      <c r="J274" s="20">
        <v>0</v>
      </c>
      <c r="K274" s="9">
        <v>0</v>
      </c>
      <c r="L274" s="20">
        <v>473</v>
      </c>
      <c r="M274" s="9">
        <v>9.6530612244897965E-2</v>
      </c>
      <c r="N274" s="20">
        <v>583</v>
      </c>
      <c r="O274" s="9">
        <v>0.11897959183673469</v>
      </c>
      <c r="P274" s="20">
        <v>90</v>
      </c>
      <c r="Q274" s="9">
        <v>1.8367346938775512E-2</v>
      </c>
    </row>
    <row r="275" spans="4:17" x14ac:dyDescent="0.25">
      <c r="D275" s="8" t="s">
        <v>682</v>
      </c>
      <c r="E275" s="20">
        <v>2691</v>
      </c>
      <c r="F275" s="20">
        <v>2077</v>
      </c>
      <c r="G275" s="9">
        <v>0.77183203270159795</v>
      </c>
      <c r="H275" s="20">
        <v>1461</v>
      </c>
      <c r="I275" s="9">
        <v>0.70341839191141065</v>
      </c>
      <c r="J275" s="20">
        <v>0</v>
      </c>
      <c r="K275" s="9">
        <v>0</v>
      </c>
      <c r="L275" s="20">
        <v>311</v>
      </c>
      <c r="M275" s="9">
        <v>0.14973519499277804</v>
      </c>
      <c r="N275" s="20">
        <v>147</v>
      </c>
      <c r="O275" s="9">
        <v>7.077515647568608E-2</v>
      </c>
      <c r="P275" s="20">
        <v>39</v>
      </c>
      <c r="Q275" s="9">
        <v>1.8777082330284064E-2</v>
      </c>
    </row>
    <row r="276" spans="4:17" x14ac:dyDescent="0.25">
      <c r="D276" s="8" t="s">
        <v>689</v>
      </c>
      <c r="E276" s="20">
        <v>978</v>
      </c>
      <c r="F276" s="20">
        <v>780</v>
      </c>
      <c r="G276" s="9">
        <v>0.7975460122699386</v>
      </c>
      <c r="H276" s="20">
        <v>572</v>
      </c>
      <c r="I276" s="9">
        <v>0.73333333333333328</v>
      </c>
      <c r="J276" s="20">
        <v>0</v>
      </c>
      <c r="K276" s="9">
        <v>0</v>
      </c>
      <c r="L276" s="20">
        <v>17</v>
      </c>
      <c r="M276" s="9">
        <v>2.1794871794871794E-2</v>
      </c>
      <c r="N276" s="20">
        <v>137</v>
      </c>
      <c r="O276" s="9">
        <v>0.17564102564102563</v>
      </c>
      <c r="P276" s="20">
        <v>8</v>
      </c>
      <c r="Q276" s="9">
        <v>1.0256410256410256E-2</v>
      </c>
    </row>
    <row r="277" spans="4:17" x14ac:dyDescent="0.25">
      <c r="D277" s="8" t="s">
        <v>698</v>
      </c>
      <c r="E277" s="20">
        <v>1739</v>
      </c>
      <c r="F277" s="20">
        <v>1356</v>
      </c>
      <c r="G277" s="9">
        <v>0.7797584818861415</v>
      </c>
      <c r="H277" s="20">
        <v>1000</v>
      </c>
      <c r="I277" s="9">
        <v>0.73746312684365778</v>
      </c>
      <c r="J277" s="20">
        <v>0</v>
      </c>
      <c r="K277" s="9">
        <v>0</v>
      </c>
      <c r="L277" s="20">
        <v>88</v>
      </c>
      <c r="M277" s="9">
        <v>6.4896755162241887E-2</v>
      </c>
      <c r="N277" s="20">
        <v>189</v>
      </c>
      <c r="O277" s="9">
        <v>0.13938053097345132</v>
      </c>
      <c r="P277" s="20">
        <v>36</v>
      </c>
      <c r="Q277" s="9">
        <v>2.6548672566371681E-2</v>
      </c>
    </row>
    <row r="278" spans="4:17" x14ac:dyDescent="0.25">
      <c r="D278" s="8" t="s">
        <v>699</v>
      </c>
      <c r="E278" s="20">
        <v>898</v>
      </c>
      <c r="F278" s="20">
        <v>687</v>
      </c>
      <c r="G278" s="9">
        <v>0.76503340757238303</v>
      </c>
      <c r="H278" s="20">
        <v>506</v>
      </c>
      <c r="I278" s="9">
        <v>0.73653566229985445</v>
      </c>
      <c r="J278" s="20">
        <v>0</v>
      </c>
      <c r="K278" s="9">
        <v>0</v>
      </c>
      <c r="L278" s="20">
        <v>57</v>
      </c>
      <c r="M278" s="9">
        <v>8.296943231441048E-2</v>
      </c>
      <c r="N278" s="20">
        <v>110</v>
      </c>
      <c r="O278" s="9">
        <v>0.16011644832605532</v>
      </c>
      <c r="P278" s="20">
        <v>7</v>
      </c>
      <c r="Q278" s="9">
        <v>1.0189228529839884E-2</v>
      </c>
    </row>
    <row r="279" spans="4:17" x14ac:dyDescent="0.25">
      <c r="D279" s="7" t="s">
        <v>702</v>
      </c>
      <c r="E279" s="20">
        <v>8329</v>
      </c>
      <c r="F279" s="20">
        <v>6493</v>
      </c>
      <c r="G279" s="9">
        <v>0.77956537399447712</v>
      </c>
      <c r="H279" s="20">
        <v>3857</v>
      </c>
      <c r="I279" s="9">
        <v>0.5940243338980441</v>
      </c>
      <c r="J279" s="20">
        <v>1</v>
      </c>
      <c r="K279" s="9">
        <v>1.5401201293700908E-4</v>
      </c>
      <c r="L279" s="20">
        <v>208</v>
      </c>
      <c r="M279" s="9">
        <v>3.2034498690897889E-2</v>
      </c>
      <c r="N279" s="20">
        <v>1101</v>
      </c>
      <c r="O279" s="9">
        <v>0.16956722624364701</v>
      </c>
      <c r="P279" s="20">
        <v>115</v>
      </c>
      <c r="Q279" s="9">
        <v>1.7711381487756046E-2</v>
      </c>
    </row>
    <row r="280" spans="4:17" x14ac:dyDescent="0.25">
      <c r="D280" s="8" t="s">
        <v>703</v>
      </c>
      <c r="E280" s="20">
        <v>744</v>
      </c>
      <c r="F280" s="20">
        <v>571</v>
      </c>
      <c r="G280" s="9">
        <v>0.76747311827956988</v>
      </c>
      <c r="H280" s="20">
        <v>397</v>
      </c>
      <c r="I280" s="9">
        <v>0.6952714535901926</v>
      </c>
      <c r="J280" s="20">
        <v>1</v>
      </c>
      <c r="K280" s="9">
        <v>1.7513134851138354E-3</v>
      </c>
      <c r="L280" s="20">
        <v>13</v>
      </c>
      <c r="M280" s="9">
        <v>2.276707530647986E-2</v>
      </c>
      <c r="N280" s="20">
        <v>114</v>
      </c>
      <c r="O280" s="9">
        <v>0.19964973730297722</v>
      </c>
      <c r="P280" s="20">
        <v>8</v>
      </c>
      <c r="Q280" s="9">
        <v>1.4010507880910683E-2</v>
      </c>
    </row>
    <row r="281" spans="4:17" x14ac:dyDescent="0.25">
      <c r="D281" s="8" t="s">
        <v>706</v>
      </c>
      <c r="E281" s="20">
        <v>1959</v>
      </c>
      <c r="F281" s="20">
        <v>1440</v>
      </c>
      <c r="G281" s="9">
        <v>0.73506891271056662</v>
      </c>
      <c r="H281" s="20">
        <v>558</v>
      </c>
      <c r="I281" s="9">
        <v>0.38750000000000001</v>
      </c>
      <c r="J281" s="20">
        <v>0</v>
      </c>
      <c r="K281" s="9">
        <v>0</v>
      </c>
      <c r="L281" s="20">
        <v>109</v>
      </c>
      <c r="M281" s="9">
        <v>7.5694444444444439E-2</v>
      </c>
      <c r="N281" s="20">
        <v>238</v>
      </c>
      <c r="O281" s="9">
        <v>0.16527777777777777</v>
      </c>
      <c r="P281" s="20">
        <v>39</v>
      </c>
      <c r="Q281" s="9">
        <v>2.7083333333333334E-2</v>
      </c>
    </row>
    <row r="282" spans="4:17" x14ac:dyDescent="0.25">
      <c r="D282" s="8" t="s">
        <v>708</v>
      </c>
      <c r="E282" s="20">
        <v>2349</v>
      </c>
      <c r="F282" s="20">
        <v>1884</v>
      </c>
      <c r="G282" s="9">
        <v>0.80204342273307794</v>
      </c>
      <c r="H282" s="20">
        <v>1192</v>
      </c>
      <c r="I282" s="9">
        <v>0.63269639065817407</v>
      </c>
      <c r="J282" s="20">
        <v>0</v>
      </c>
      <c r="K282" s="9">
        <v>0</v>
      </c>
      <c r="L282" s="20">
        <v>30</v>
      </c>
      <c r="M282" s="9">
        <v>1.5923566878980892E-2</v>
      </c>
      <c r="N282" s="20">
        <v>287</v>
      </c>
      <c r="O282" s="9">
        <v>0.15233545647558386</v>
      </c>
      <c r="P282" s="20">
        <v>37</v>
      </c>
      <c r="Q282" s="9">
        <v>1.9639065817409766E-2</v>
      </c>
    </row>
    <row r="283" spans="4:17" x14ac:dyDescent="0.25">
      <c r="D283" s="8" t="s">
        <v>710</v>
      </c>
      <c r="E283" s="20">
        <v>628</v>
      </c>
      <c r="F283" s="20">
        <v>488</v>
      </c>
      <c r="G283" s="9">
        <v>0.77707006369426757</v>
      </c>
      <c r="H283" s="20">
        <v>342</v>
      </c>
      <c r="I283" s="9">
        <v>0.70081967213114749</v>
      </c>
      <c r="J283" s="20">
        <v>0</v>
      </c>
      <c r="K283" s="9">
        <v>0</v>
      </c>
      <c r="L283" s="20">
        <v>14</v>
      </c>
      <c r="M283" s="9">
        <v>2.8688524590163935E-2</v>
      </c>
      <c r="N283" s="20">
        <v>95</v>
      </c>
      <c r="O283" s="9">
        <v>0.19467213114754098</v>
      </c>
      <c r="P283" s="20">
        <v>8</v>
      </c>
      <c r="Q283" s="9">
        <v>1.6393442622950821E-2</v>
      </c>
    </row>
    <row r="284" spans="4:17" x14ac:dyDescent="0.25">
      <c r="D284" s="8" t="s">
        <v>715</v>
      </c>
      <c r="E284" s="20">
        <v>2649</v>
      </c>
      <c r="F284" s="20">
        <v>2110</v>
      </c>
      <c r="G284" s="9">
        <v>0.79652699131747828</v>
      </c>
      <c r="H284" s="20">
        <v>1368</v>
      </c>
      <c r="I284" s="9">
        <v>0.64834123222748818</v>
      </c>
      <c r="J284" s="20">
        <v>0</v>
      </c>
      <c r="K284" s="9">
        <v>0</v>
      </c>
      <c r="L284" s="20">
        <v>42</v>
      </c>
      <c r="M284" s="9">
        <v>1.9905213270142181E-2</v>
      </c>
      <c r="N284" s="20">
        <v>367</v>
      </c>
      <c r="O284" s="9">
        <v>0.17393364928909952</v>
      </c>
      <c r="P284" s="20">
        <v>23</v>
      </c>
      <c r="Q284" s="9">
        <v>1.0900473933649289E-2</v>
      </c>
    </row>
    <row r="285" spans="4:17" x14ac:dyDescent="0.25">
      <c r="D285" s="7" t="s">
        <v>677</v>
      </c>
      <c r="E285" s="20">
        <v>7135</v>
      </c>
      <c r="F285" s="20">
        <v>5712</v>
      </c>
      <c r="G285" s="9">
        <v>0.80056061667834622</v>
      </c>
      <c r="H285" s="20">
        <v>4098</v>
      </c>
      <c r="I285" s="9">
        <v>0.71743697478991597</v>
      </c>
      <c r="J285" s="20">
        <v>1</v>
      </c>
      <c r="K285" s="9">
        <v>1.7507002801120448E-4</v>
      </c>
      <c r="L285" s="20">
        <v>250</v>
      </c>
      <c r="M285" s="9">
        <v>4.3767507002801118E-2</v>
      </c>
      <c r="N285" s="20">
        <v>694</v>
      </c>
      <c r="O285" s="9">
        <v>0.12149859943977591</v>
      </c>
      <c r="P285" s="20">
        <v>152</v>
      </c>
      <c r="Q285" s="9">
        <v>2.661064425770308E-2</v>
      </c>
    </row>
    <row r="286" spans="4:17" x14ac:dyDescent="0.25">
      <c r="D286" s="8" t="s">
        <v>678</v>
      </c>
      <c r="E286" s="20">
        <v>1255</v>
      </c>
      <c r="F286" s="20">
        <v>991</v>
      </c>
      <c r="G286" s="9">
        <v>0.78964143426294819</v>
      </c>
      <c r="H286" s="20">
        <v>703</v>
      </c>
      <c r="I286" s="9">
        <v>0.70938446014127143</v>
      </c>
      <c r="J286" s="20">
        <v>0</v>
      </c>
      <c r="K286" s="9">
        <v>0</v>
      </c>
      <c r="L286" s="20">
        <v>72</v>
      </c>
      <c r="M286" s="9">
        <v>7.2653884964682142E-2</v>
      </c>
      <c r="N286" s="20">
        <v>104</v>
      </c>
      <c r="O286" s="9">
        <v>0.10494450050454086</v>
      </c>
      <c r="P286" s="20">
        <v>26</v>
      </c>
      <c r="Q286" s="9">
        <v>2.6236125126135216E-2</v>
      </c>
    </row>
    <row r="287" spans="4:17" x14ac:dyDescent="0.25">
      <c r="D287" s="8" t="s">
        <v>686</v>
      </c>
      <c r="E287" s="20">
        <v>2329</v>
      </c>
      <c r="F287" s="20">
        <v>1869</v>
      </c>
      <c r="G287" s="9">
        <v>0.80249033920137403</v>
      </c>
      <c r="H287" s="20">
        <v>1329</v>
      </c>
      <c r="I287" s="9">
        <v>0.7110754414125201</v>
      </c>
      <c r="J287" s="20">
        <v>1</v>
      </c>
      <c r="K287" s="9">
        <v>5.3504547886570354E-4</v>
      </c>
      <c r="L287" s="20">
        <v>39</v>
      </c>
      <c r="M287" s="9">
        <v>2.0866773675762441E-2</v>
      </c>
      <c r="N287" s="20">
        <v>216</v>
      </c>
      <c r="O287" s="9">
        <v>0.11556982343499198</v>
      </c>
      <c r="P287" s="20">
        <v>89</v>
      </c>
      <c r="Q287" s="9">
        <v>4.7619047619047616E-2</v>
      </c>
    </row>
    <row r="288" spans="4:17" x14ac:dyDescent="0.25">
      <c r="D288" s="8" t="s">
        <v>692</v>
      </c>
      <c r="E288" s="20">
        <v>1710</v>
      </c>
      <c r="F288" s="20">
        <v>1388</v>
      </c>
      <c r="G288" s="9">
        <v>0.81169590643274858</v>
      </c>
      <c r="H288" s="20">
        <v>1036</v>
      </c>
      <c r="I288" s="9">
        <v>0.74639769452449567</v>
      </c>
      <c r="J288" s="20">
        <v>0</v>
      </c>
      <c r="K288" s="9">
        <v>0</v>
      </c>
      <c r="L288" s="20">
        <v>41</v>
      </c>
      <c r="M288" s="9">
        <v>2.9538904899135448E-2</v>
      </c>
      <c r="N288" s="20">
        <v>205</v>
      </c>
      <c r="O288" s="9">
        <v>0.14769452449567724</v>
      </c>
      <c r="P288" s="20">
        <v>11</v>
      </c>
      <c r="Q288" s="9">
        <v>7.9250720461095103E-3</v>
      </c>
    </row>
    <row r="289" spans="4:17" x14ac:dyDescent="0.25">
      <c r="D289" s="8" t="s">
        <v>701</v>
      </c>
      <c r="E289" s="20">
        <v>1841</v>
      </c>
      <c r="F289" s="20">
        <v>1464</v>
      </c>
      <c r="G289" s="9">
        <v>0.79521998913633896</v>
      </c>
      <c r="H289" s="20">
        <v>1030</v>
      </c>
      <c r="I289" s="9">
        <v>0.70355191256830596</v>
      </c>
      <c r="J289" s="20">
        <v>0</v>
      </c>
      <c r="K289" s="9">
        <v>0</v>
      </c>
      <c r="L289" s="20">
        <v>98</v>
      </c>
      <c r="M289" s="9">
        <v>6.6939890710382519E-2</v>
      </c>
      <c r="N289" s="20">
        <v>169</v>
      </c>
      <c r="O289" s="9">
        <v>0.11543715846994536</v>
      </c>
      <c r="P289" s="20">
        <v>26</v>
      </c>
      <c r="Q289" s="9">
        <v>1.7759562841530054E-2</v>
      </c>
    </row>
    <row r="290" spans="4:17" x14ac:dyDescent="0.25">
      <c r="D290" s="7" t="s">
        <v>683</v>
      </c>
      <c r="E290" s="20">
        <v>5502</v>
      </c>
      <c r="F290" s="20">
        <v>4279</v>
      </c>
      <c r="G290" s="9">
        <v>0.77771719374772807</v>
      </c>
      <c r="H290" s="20">
        <v>2927</v>
      </c>
      <c r="I290" s="9">
        <v>0.68403832671184861</v>
      </c>
      <c r="J290" s="20">
        <v>0</v>
      </c>
      <c r="K290" s="9">
        <v>0</v>
      </c>
      <c r="L290" s="20">
        <v>262</v>
      </c>
      <c r="M290" s="9">
        <v>6.1229259172703901E-2</v>
      </c>
      <c r="N290" s="20">
        <v>607</v>
      </c>
      <c r="O290" s="9">
        <v>0.14185557373218041</v>
      </c>
      <c r="P290" s="20">
        <v>90</v>
      </c>
      <c r="Q290" s="9">
        <v>2.1032951624211264E-2</v>
      </c>
    </row>
    <row r="291" spans="4:17" x14ac:dyDescent="0.25">
      <c r="D291" s="8" t="s">
        <v>684</v>
      </c>
      <c r="E291" s="20">
        <v>1416</v>
      </c>
      <c r="F291" s="20">
        <v>1088</v>
      </c>
      <c r="G291" s="9">
        <v>0.76836158192090398</v>
      </c>
      <c r="H291" s="20">
        <v>718</v>
      </c>
      <c r="I291" s="9">
        <v>0.65992647058823528</v>
      </c>
      <c r="J291" s="20">
        <v>0</v>
      </c>
      <c r="K291" s="9">
        <v>0</v>
      </c>
      <c r="L291" s="20">
        <v>41</v>
      </c>
      <c r="M291" s="9">
        <v>3.7683823529411763E-2</v>
      </c>
      <c r="N291" s="20">
        <v>182</v>
      </c>
      <c r="O291" s="9">
        <v>0.16727941176470587</v>
      </c>
      <c r="P291" s="20">
        <v>30</v>
      </c>
      <c r="Q291" s="9">
        <v>2.7573529411764705E-2</v>
      </c>
    </row>
    <row r="292" spans="4:17" x14ac:dyDescent="0.25">
      <c r="D292" s="8" t="s">
        <v>690</v>
      </c>
      <c r="E292" s="20">
        <v>1474</v>
      </c>
      <c r="F292" s="20">
        <v>1124</v>
      </c>
      <c r="G292" s="9">
        <v>0.762550881953867</v>
      </c>
      <c r="H292" s="20">
        <v>779</v>
      </c>
      <c r="I292" s="9">
        <v>0.69306049822064053</v>
      </c>
      <c r="J292" s="20">
        <v>0</v>
      </c>
      <c r="K292" s="9">
        <v>0</v>
      </c>
      <c r="L292" s="20">
        <v>50</v>
      </c>
      <c r="M292" s="9">
        <v>4.4483985765124558E-2</v>
      </c>
      <c r="N292" s="20">
        <v>213</v>
      </c>
      <c r="O292" s="9">
        <v>0.18950177935943061</v>
      </c>
      <c r="P292" s="20">
        <v>23</v>
      </c>
      <c r="Q292" s="9">
        <v>2.0462633451957295E-2</v>
      </c>
    </row>
    <row r="293" spans="4:17" x14ac:dyDescent="0.25">
      <c r="D293" s="8" t="s">
        <v>711</v>
      </c>
      <c r="E293" s="20">
        <v>874</v>
      </c>
      <c r="F293" s="20">
        <v>691</v>
      </c>
      <c r="G293" s="9">
        <v>0.79061784897025167</v>
      </c>
      <c r="H293" s="20">
        <v>467</v>
      </c>
      <c r="I293" s="9">
        <v>0.6758321273516642</v>
      </c>
      <c r="J293" s="20">
        <v>0</v>
      </c>
      <c r="K293" s="9">
        <v>0</v>
      </c>
      <c r="L293" s="20">
        <v>67</v>
      </c>
      <c r="M293" s="9">
        <v>9.6960926193921854E-2</v>
      </c>
      <c r="N293" s="20">
        <v>64</v>
      </c>
      <c r="O293" s="9">
        <v>9.2619392185238777E-2</v>
      </c>
      <c r="P293" s="20">
        <v>9</v>
      </c>
      <c r="Q293" s="9">
        <v>1.3024602026049204E-2</v>
      </c>
    </row>
    <row r="294" spans="4:17" x14ac:dyDescent="0.25">
      <c r="D294" s="8" t="s">
        <v>712</v>
      </c>
      <c r="E294" s="20">
        <v>1738</v>
      </c>
      <c r="F294" s="20">
        <v>1376</v>
      </c>
      <c r="G294" s="9">
        <v>0.7917146144994246</v>
      </c>
      <c r="H294" s="20">
        <v>963</v>
      </c>
      <c r="I294" s="9">
        <v>0.69985465116279066</v>
      </c>
      <c r="J294" s="20">
        <v>0</v>
      </c>
      <c r="K294" s="9">
        <v>0</v>
      </c>
      <c r="L294" s="20">
        <v>104</v>
      </c>
      <c r="M294" s="9">
        <v>7.5581395348837205E-2</v>
      </c>
      <c r="N294" s="20">
        <v>148</v>
      </c>
      <c r="O294" s="9">
        <v>0.10755813953488372</v>
      </c>
      <c r="P294" s="20">
        <v>28</v>
      </c>
      <c r="Q294" s="9">
        <v>2.0348837209302327E-2</v>
      </c>
    </row>
    <row r="295" spans="4:17" x14ac:dyDescent="0.25">
      <c r="D295" s="7" t="s">
        <v>687</v>
      </c>
      <c r="E295" s="20">
        <v>10318</v>
      </c>
      <c r="F295" s="20">
        <v>8416</v>
      </c>
      <c r="G295" s="9">
        <v>0.81566194999030817</v>
      </c>
      <c r="H295" s="20">
        <v>5794</v>
      </c>
      <c r="I295" s="9">
        <v>0.68845057034220536</v>
      </c>
      <c r="J295" s="20">
        <v>0</v>
      </c>
      <c r="K295" s="9">
        <v>0</v>
      </c>
      <c r="L295" s="20">
        <v>247</v>
      </c>
      <c r="M295" s="9">
        <v>2.9348859315589355E-2</v>
      </c>
      <c r="N295" s="20">
        <v>937</v>
      </c>
      <c r="O295" s="9">
        <v>0.11133555133079848</v>
      </c>
      <c r="P295" s="20">
        <v>274</v>
      </c>
      <c r="Q295" s="9">
        <v>3.255703422053232E-2</v>
      </c>
    </row>
    <row r="296" spans="4:17" x14ac:dyDescent="0.25">
      <c r="D296" s="8" t="s">
        <v>688</v>
      </c>
      <c r="E296" s="20">
        <v>1731</v>
      </c>
      <c r="F296" s="20">
        <v>1434</v>
      </c>
      <c r="G296" s="9">
        <v>0.82842287694974004</v>
      </c>
      <c r="H296" s="20">
        <v>930</v>
      </c>
      <c r="I296" s="9">
        <v>0.64853556485355646</v>
      </c>
      <c r="J296" s="20">
        <v>0</v>
      </c>
      <c r="K296" s="9">
        <v>0</v>
      </c>
      <c r="L296" s="20">
        <v>36</v>
      </c>
      <c r="M296" s="9">
        <v>2.5104602510460251E-2</v>
      </c>
      <c r="N296" s="20">
        <v>132</v>
      </c>
      <c r="O296" s="9">
        <v>9.2050209205020925E-2</v>
      </c>
      <c r="P296" s="20">
        <v>66</v>
      </c>
      <c r="Q296" s="9">
        <v>4.6025104602510462E-2</v>
      </c>
    </row>
    <row r="297" spans="4:17" x14ac:dyDescent="0.25">
      <c r="D297" s="8" t="s">
        <v>691</v>
      </c>
      <c r="E297" s="20">
        <v>3330</v>
      </c>
      <c r="F297" s="20">
        <v>2672</v>
      </c>
      <c r="G297" s="9">
        <v>0.80240240240240235</v>
      </c>
      <c r="H297" s="20">
        <v>1864</v>
      </c>
      <c r="I297" s="9">
        <v>0.69760479041916168</v>
      </c>
      <c r="J297" s="20">
        <v>0</v>
      </c>
      <c r="K297" s="9">
        <v>0</v>
      </c>
      <c r="L297" s="20">
        <v>104</v>
      </c>
      <c r="M297" s="9">
        <v>3.8922155688622756E-2</v>
      </c>
      <c r="N297" s="20">
        <v>282</v>
      </c>
      <c r="O297" s="9">
        <v>0.10553892215568862</v>
      </c>
      <c r="P297" s="20">
        <v>116</v>
      </c>
      <c r="Q297" s="9">
        <v>4.3413173652694613E-2</v>
      </c>
    </row>
    <row r="298" spans="4:17" x14ac:dyDescent="0.25">
      <c r="D298" s="8" t="s">
        <v>695</v>
      </c>
      <c r="E298" s="20">
        <v>1630</v>
      </c>
      <c r="F298" s="20">
        <v>1303</v>
      </c>
      <c r="G298" s="9">
        <v>0.79938650306748471</v>
      </c>
      <c r="H298" s="20">
        <v>791</v>
      </c>
      <c r="I298" s="9">
        <v>0.60706062931696081</v>
      </c>
      <c r="J298" s="20">
        <v>0</v>
      </c>
      <c r="K298" s="9">
        <v>0</v>
      </c>
      <c r="L298" s="20">
        <v>30</v>
      </c>
      <c r="M298" s="9">
        <v>2.3023791250959325E-2</v>
      </c>
      <c r="N298" s="20">
        <v>171</v>
      </c>
      <c r="O298" s="9">
        <v>0.13123561013046814</v>
      </c>
      <c r="P298" s="20">
        <v>41</v>
      </c>
      <c r="Q298" s="9">
        <v>3.1465848042977744E-2</v>
      </c>
    </row>
    <row r="299" spans="4:17" x14ac:dyDescent="0.25">
      <c r="D299" s="8" t="s">
        <v>700</v>
      </c>
      <c r="E299" s="20">
        <v>2152</v>
      </c>
      <c r="F299" s="20">
        <v>1778</v>
      </c>
      <c r="G299" s="9">
        <v>0.82620817843866168</v>
      </c>
      <c r="H299" s="20">
        <v>1237</v>
      </c>
      <c r="I299" s="9">
        <v>0.69572553430821149</v>
      </c>
      <c r="J299" s="20">
        <v>0</v>
      </c>
      <c r="K299" s="9">
        <v>0</v>
      </c>
      <c r="L299" s="20">
        <v>54</v>
      </c>
      <c r="M299" s="9">
        <v>3.0371203599550055E-2</v>
      </c>
      <c r="N299" s="20">
        <v>204</v>
      </c>
      <c r="O299" s="9">
        <v>0.11473565804274466</v>
      </c>
      <c r="P299" s="20">
        <v>24</v>
      </c>
      <c r="Q299" s="9">
        <v>1.3498312710911136E-2</v>
      </c>
    </row>
    <row r="300" spans="4:17" x14ac:dyDescent="0.25">
      <c r="D300" s="8" t="s">
        <v>707</v>
      </c>
      <c r="E300" s="20">
        <v>258</v>
      </c>
      <c r="F300" s="20">
        <v>224</v>
      </c>
      <c r="G300" s="9">
        <v>0.86821705426356588</v>
      </c>
      <c r="H300" s="20">
        <v>197</v>
      </c>
      <c r="I300" s="9">
        <v>0.8794642857142857</v>
      </c>
      <c r="J300" s="20">
        <v>0</v>
      </c>
      <c r="K300" s="9">
        <v>0</v>
      </c>
      <c r="L300" s="20">
        <v>2</v>
      </c>
      <c r="M300" s="9">
        <v>8.9285714285714281E-3</v>
      </c>
      <c r="N300" s="20">
        <v>19</v>
      </c>
      <c r="O300" s="9">
        <v>8.4821428571428575E-2</v>
      </c>
      <c r="P300" s="20">
        <v>8</v>
      </c>
      <c r="Q300" s="9">
        <v>3.5714285714285712E-2</v>
      </c>
    </row>
    <row r="301" spans="4:17" x14ac:dyDescent="0.25">
      <c r="D301" s="8" t="s">
        <v>714</v>
      </c>
      <c r="E301" s="20">
        <v>1217</v>
      </c>
      <c r="F301" s="20">
        <v>1005</v>
      </c>
      <c r="G301" s="9">
        <v>0.82580115036976176</v>
      </c>
      <c r="H301" s="20">
        <v>775</v>
      </c>
      <c r="I301" s="9">
        <v>0.77114427860696522</v>
      </c>
      <c r="J301" s="20">
        <v>0</v>
      </c>
      <c r="K301" s="9">
        <v>0</v>
      </c>
      <c r="L301" s="20">
        <v>21</v>
      </c>
      <c r="M301" s="9">
        <v>2.0895522388059702E-2</v>
      </c>
      <c r="N301" s="20">
        <v>129</v>
      </c>
      <c r="O301" s="9">
        <v>0.12835820895522387</v>
      </c>
      <c r="P301" s="20">
        <v>19</v>
      </c>
      <c r="Q301" s="9">
        <v>1.8905472636815919E-2</v>
      </c>
    </row>
    <row r="302" spans="4:17" x14ac:dyDescent="0.25">
      <c r="D302" s="6" t="s">
        <v>501</v>
      </c>
      <c r="E302" s="20">
        <v>42194</v>
      </c>
      <c r="F302" s="20">
        <v>31732</v>
      </c>
      <c r="G302" s="9">
        <v>0.75205005451011997</v>
      </c>
      <c r="H302" s="20">
        <v>20732</v>
      </c>
      <c r="I302" s="9">
        <v>0.65334677927644014</v>
      </c>
      <c r="J302" s="20">
        <v>1</v>
      </c>
      <c r="K302" s="9">
        <v>3.1513929156687254E-5</v>
      </c>
      <c r="L302" s="20">
        <v>1612</v>
      </c>
      <c r="M302" s="9">
        <v>5.0800453800579855E-2</v>
      </c>
      <c r="N302" s="20">
        <v>5699</v>
      </c>
      <c r="O302" s="9">
        <v>0.17959788226396067</v>
      </c>
      <c r="P302" s="20">
        <v>1759</v>
      </c>
      <c r="Q302" s="9">
        <v>5.5433001386612883E-2</v>
      </c>
    </row>
    <row r="303" spans="4:17" x14ac:dyDescent="0.25">
      <c r="D303" s="7" t="s">
        <v>717</v>
      </c>
      <c r="E303" s="20">
        <v>5543</v>
      </c>
      <c r="F303" s="20">
        <v>4174</v>
      </c>
      <c r="G303" s="9">
        <v>0.75302182933429551</v>
      </c>
      <c r="H303" s="20">
        <v>2972</v>
      </c>
      <c r="I303" s="9">
        <v>0.71202683277431722</v>
      </c>
      <c r="J303" s="20">
        <v>0</v>
      </c>
      <c r="K303" s="9">
        <v>0</v>
      </c>
      <c r="L303" s="20">
        <v>405</v>
      </c>
      <c r="M303" s="9">
        <v>9.7029228557738378E-2</v>
      </c>
      <c r="N303" s="20">
        <v>731</v>
      </c>
      <c r="O303" s="9">
        <v>0.17513176808816483</v>
      </c>
      <c r="P303" s="20">
        <v>50</v>
      </c>
      <c r="Q303" s="9">
        <v>1.1978917105893628E-2</v>
      </c>
    </row>
    <row r="304" spans="4:17" x14ac:dyDescent="0.25">
      <c r="D304" s="8" t="s">
        <v>718</v>
      </c>
      <c r="E304" s="20">
        <v>1272</v>
      </c>
      <c r="F304" s="20">
        <v>973</v>
      </c>
      <c r="G304" s="9">
        <v>0.76493710691823902</v>
      </c>
      <c r="H304" s="20">
        <v>703</v>
      </c>
      <c r="I304" s="9">
        <v>0.72250770811921894</v>
      </c>
      <c r="J304" s="20">
        <v>0</v>
      </c>
      <c r="K304" s="9">
        <v>0</v>
      </c>
      <c r="L304" s="20">
        <v>92</v>
      </c>
      <c r="M304" s="9">
        <v>9.4552929085303189E-2</v>
      </c>
      <c r="N304" s="20">
        <v>166</v>
      </c>
      <c r="O304" s="9">
        <v>0.17060637204522097</v>
      </c>
      <c r="P304" s="20">
        <v>9</v>
      </c>
      <c r="Q304" s="9">
        <v>9.249743062692703E-3</v>
      </c>
    </row>
    <row r="305" spans="4:17" x14ac:dyDescent="0.25">
      <c r="D305" s="8" t="s">
        <v>720</v>
      </c>
      <c r="E305" s="20">
        <v>1895</v>
      </c>
      <c r="F305" s="20">
        <v>1487</v>
      </c>
      <c r="G305" s="9">
        <v>0.78469656992084436</v>
      </c>
      <c r="H305" s="20">
        <v>1115</v>
      </c>
      <c r="I305" s="9">
        <v>0.74983187626092807</v>
      </c>
      <c r="J305" s="20">
        <v>0</v>
      </c>
      <c r="K305" s="9">
        <v>0</v>
      </c>
      <c r="L305" s="20">
        <v>111</v>
      </c>
      <c r="M305" s="9">
        <v>7.4646940147948884E-2</v>
      </c>
      <c r="N305" s="20">
        <v>212</v>
      </c>
      <c r="O305" s="9">
        <v>0.14256893073301949</v>
      </c>
      <c r="P305" s="20">
        <v>21</v>
      </c>
      <c r="Q305" s="9">
        <v>1.4122394082044385E-2</v>
      </c>
    </row>
    <row r="306" spans="4:17" x14ac:dyDescent="0.25">
      <c r="D306" s="8" t="s">
        <v>722</v>
      </c>
      <c r="E306" s="20">
        <v>413</v>
      </c>
      <c r="F306" s="20">
        <v>313</v>
      </c>
      <c r="G306" s="9">
        <v>0.75786924939467315</v>
      </c>
      <c r="H306" s="20">
        <v>199</v>
      </c>
      <c r="I306" s="9">
        <v>0.63578274760383391</v>
      </c>
      <c r="J306" s="20">
        <v>0</v>
      </c>
      <c r="K306" s="9">
        <v>0</v>
      </c>
      <c r="L306" s="20">
        <v>43</v>
      </c>
      <c r="M306" s="9">
        <v>0.13738019169329074</v>
      </c>
      <c r="N306" s="20">
        <v>35</v>
      </c>
      <c r="O306" s="9">
        <v>0.11182108626198083</v>
      </c>
      <c r="P306" s="20">
        <v>3</v>
      </c>
      <c r="Q306" s="9">
        <v>9.5846645367412137E-3</v>
      </c>
    </row>
    <row r="307" spans="4:17" x14ac:dyDescent="0.25">
      <c r="D307" s="8" t="s">
        <v>723</v>
      </c>
      <c r="E307" s="20">
        <v>765</v>
      </c>
      <c r="F307" s="20">
        <v>550</v>
      </c>
      <c r="G307" s="9">
        <v>0.71895424836601307</v>
      </c>
      <c r="H307" s="20">
        <v>383</v>
      </c>
      <c r="I307" s="9">
        <v>0.69636363636363641</v>
      </c>
      <c r="J307" s="20">
        <v>0</v>
      </c>
      <c r="K307" s="9">
        <v>0</v>
      </c>
      <c r="L307" s="20">
        <v>68</v>
      </c>
      <c r="M307" s="9">
        <v>0.12363636363636364</v>
      </c>
      <c r="N307" s="20">
        <v>108</v>
      </c>
      <c r="O307" s="9">
        <v>0.19636363636363635</v>
      </c>
      <c r="P307" s="20">
        <v>14</v>
      </c>
      <c r="Q307" s="9">
        <v>2.5454545454545455E-2</v>
      </c>
    </row>
    <row r="308" spans="4:17" x14ac:dyDescent="0.25">
      <c r="D308" s="8" t="s">
        <v>749</v>
      </c>
      <c r="E308" s="20">
        <v>1198</v>
      </c>
      <c r="F308" s="20">
        <v>851</v>
      </c>
      <c r="G308" s="9">
        <v>0.71035058430717868</v>
      </c>
      <c r="H308" s="20">
        <v>572</v>
      </c>
      <c r="I308" s="9">
        <v>0.67215041128084607</v>
      </c>
      <c r="J308" s="20">
        <v>0</v>
      </c>
      <c r="K308" s="9">
        <v>0</v>
      </c>
      <c r="L308" s="20">
        <v>91</v>
      </c>
      <c r="M308" s="9">
        <v>0.10693301997649823</v>
      </c>
      <c r="N308" s="20">
        <v>210</v>
      </c>
      <c r="O308" s="9">
        <v>0.24676850763807284</v>
      </c>
      <c r="P308" s="20">
        <v>3</v>
      </c>
      <c r="Q308" s="9">
        <v>3.5252643948296123E-3</v>
      </c>
    </row>
    <row r="309" spans="4:17" x14ac:dyDescent="0.25">
      <c r="D309" s="7" t="s">
        <v>502</v>
      </c>
      <c r="E309" s="20">
        <v>7131</v>
      </c>
      <c r="F309" s="20">
        <v>5807</v>
      </c>
      <c r="G309" s="9">
        <v>0.8143317907726827</v>
      </c>
      <c r="H309" s="20">
        <v>4223</v>
      </c>
      <c r="I309" s="9">
        <v>0.72722576201136557</v>
      </c>
      <c r="J309" s="20">
        <v>1</v>
      </c>
      <c r="K309" s="9">
        <v>1.7220595832615808E-4</v>
      </c>
      <c r="L309" s="20">
        <v>228</v>
      </c>
      <c r="M309" s="9">
        <v>3.9262958498364045E-2</v>
      </c>
      <c r="N309" s="20">
        <v>339</v>
      </c>
      <c r="O309" s="9">
        <v>5.8377819872567592E-2</v>
      </c>
      <c r="P309" s="20">
        <v>572</v>
      </c>
      <c r="Q309" s="9">
        <v>9.8501808162562418E-2</v>
      </c>
    </row>
    <row r="310" spans="4:17" x14ac:dyDescent="0.25">
      <c r="D310" s="8" t="s">
        <v>503</v>
      </c>
      <c r="E310" s="20">
        <v>1284</v>
      </c>
      <c r="F310" s="20">
        <v>1023</v>
      </c>
      <c r="G310" s="9">
        <v>0.79672897196261683</v>
      </c>
      <c r="H310" s="20">
        <v>829</v>
      </c>
      <c r="I310" s="9">
        <v>0.81036168132942321</v>
      </c>
      <c r="J310" s="20">
        <v>0</v>
      </c>
      <c r="K310" s="9">
        <v>0</v>
      </c>
      <c r="L310" s="20">
        <v>30</v>
      </c>
      <c r="M310" s="9">
        <v>2.932551319648094E-2</v>
      </c>
      <c r="N310" s="20">
        <v>105</v>
      </c>
      <c r="O310" s="9">
        <v>0.10263929618768329</v>
      </c>
      <c r="P310" s="20">
        <v>81</v>
      </c>
      <c r="Q310" s="9">
        <v>7.9178885630498533E-2</v>
      </c>
    </row>
    <row r="311" spans="4:17" x14ac:dyDescent="0.25">
      <c r="D311" s="8" t="s">
        <v>721</v>
      </c>
      <c r="E311" s="20">
        <v>1951</v>
      </c>
      <c r="F311" s="20">
        <v>1534</v>
      </c>
      <c r="G311" s="9">
        <v>0.78626345463864689</v>
      </c>
      <c r="H311" s="20">
        <v>1224</v>
      </c>
      <c r="I311" s="9">
        <v>0.7979139504563233</v>
      </c>
      <c r="J311" s="20">
        <v>1</v>
      </c>
      <c r="K311" s="9">
        <v>6.5189048239895696E-4</v>
      </c>
      <c r="L311" s="20">
        <v>84</v>
      </c>
      <c r="M311" s="9">
        <v>5.4758800521512385E-2</v>
      </c>
      <c r="N311" s="20">
        <v>197</v>
      </c>
      <c r="O311" s="9">
        <v>0.12842242503259452</v>
      </c>
      <c r="P311" s="20">
        <v>80</v>
      </c>
      <c r="Q311" s="9">
        <v>5.215123859191656E-2</v>
      </c>
    </row>
    <row r="312" spans="4:17" x14ac:dyDescent="0.25">
      <c r="D312" s="8" t="s">
        <v>506</v>
      </c>
      <c r="E312" s="20">
        <v>2101</v>
      </c>
      <c r="F312" s="20">
        <v>1775</v>
      </c>
      <c r="G312" s="9">
        <v>0.84483579247977159</v>
      </c>
      <c r="H312" s="20">
        <v>940</v>
      </c>
      <c r="I312" s="9">
        <v>0.52957746478873235</v>
      </c>
      <c r="J312" s="20"/>
      <c r="K312" s="9">
        <v>0</v>
      </c>
      <c r="L312" s="20">
        <v>47</v>
      </c>
      <c r="M312" s="9">
        <v>2.647887323943662E-2</v>
      </c>
      <c r="N312" s="20">
        <v>9</v>
      </c>
      <c r="O312" s="9">
        <v>5.0704225352112674E-3</v>
      </c>
      <c r="P312" s="20">
        <v>243</v>
      </c>
      <c r="Q312" s="9">
        <v>0.13690140845070423</v>
      </c>
    </row>
    <row r="313" spans="4:17" x14ac:dyDescent="0.25">
      <c r="D313" s="8" t="s">
        <v>738</v>
      </c>
      <c r="E313" s="20">
        <v>947</v>
      </c>
      <c r="F313" s="20">
        <v>763</v>
      </c>
      <c r="G313" s="9">
        <v>0.80570221752903903</v>
      </c>
      <c r="H313" s="20">
        <v>617</v>
      </c>
      <c r="I313" s="9">
        <v>0.80865006553079943</v>
      </c>
      <c r="J313" s="20">
        <v>0</v>
      </c>
      <c r="K313" s="9">
        <v>0</v>
      </c>
      <c r="L313" s="20">
        <v>52</v>
      </c>
      <c r="M313" s="9">
        <v>6.8152031454783754E-2</v>
      </c>
      <c r="N313" s="20">
        <v>14</v>
      </c>
      <c r="O313" s="9">
        <v>1.834862385321101E-2</v>
      </c>
      <c r="P313" s="20">
        <v>81</v>
      </c>
      <c r="Q313" s="9">
        <v>0.10615989515072084</v>
      </c>
    </row>
    <row r="314" spans="4:17" x14ac:dyDescent="0.25">
      <c r="D314" s="8" t="s">
        <v>748</v>
      </c>
      <c r="E314" s="20">
        <v>848</v>
      </c>
      <c r="F314" s="20">
        <v>712</v>
      </c>
      <c r="G314" s="9">
        <v>0.839622641509434</v>
      </c>
      <c r="H314" s="20">
        <v>613</v>
      </c>
      <c r="I314" s="9">
        <v>0.8609550561797753</v>
      </c>
      <c r="J314" s="20">
        <v>0</v>
      </c>
      <c r="K314" s="9">
        <v>0</v>
      </c>
      <c r="L314" s="20">
        <v>15</v>
      </c>
      <c r="M314" s="9">
        <v>2.1067415730337078E-2</v>
      </c>
      <c r="N314" s="20">
        <v>14</v>
      </c>
      <c r="O314" s="9">
        <v>1.9662921348314606E-2</v>
      </c>
      <c r="P314" s="20">
        <v>87</v>
      </c>
      <c r="Q314" s="9">
        <v>0.12219101123595505</v>
      </c>
    </row>
    <row r="315" spans="4:17" x14ac:dyDescent="0.25">
      <c r="D315" s="7" t="s">
        <v>504</v>
      </c>
      <c r="E315" s="20">
        <v>6487</v>
      </c>
      <c r="F315" s="20">
        <v>5008</v>
      </c>
      <c r="G315" s="9">
        <v>0.77200554956065981</v>
      </c>
      <c r="H315" s="20">
        <v>2908</v>
      </c>
      <c r="I315" s="9">
        <v>0.58067092651757191</v>
      </c>
      <c r="J315" s="20">
        <v>0</v>
      </c>
      <c r="K315" s="9">
        <v>0</v>
      </c>
      <c r="L315" s="20">
        <v>244</v>
      </c>
      <c r="M315" s="9">
        <v>4.8722044728434506E-2</v>
      </c>
      <c r="N315" s="20">
        <v>711</v>
      </c>
      <c r="O315" s="9">
        <v>0.14197284345047922</v>
      </c>
      <c r="P315" s="20">
        <v>305</v>
      </c>
      <c r="Q315" s="9">
        <v>6.0902555910543131E-2</v>
      </c>
    </row>
    <row r="316" spans="4:17" x14ac:dyDescent="0.25">
      <c r="D316" s="8" t="s">
        <v>719</v>
      </c>
      <c r="E316" s="20">
        <v>1100</v>
      </c>
      <c r="F316" s="20">
        <v>883</v>
      </c>
      <c r="G316" s="9">
        <v>0.80272727272727273</v>
      </c>
      <c r="H316" s="20">
        <v>680</v>
      </c>
      <c r="I316" s="9">
        <v>0.77010192525481314</v>
      </c>
      <c r="J316" s="20">
        <v>0</v>
      </c>
      <c r="K316" s="9">
        <v>0</v>
      </c>
      <c r="L316" s="20">
        <v>72</v>
      </c>
      <c r="M316" s="9">
        <v>8.1540203850509627E-2</v>
      </c>
      <c r="N316" s="20">
        <v>92</v>
      </c>
      <c r="O316" s="9">
        <v>0.10419026047565119</v>
      </c>
      <c r="P316" s="20">
        <v>20</v>
      </c>
      <c r="Q316" s="9">
        <v>2.2650056625141562E-2</v>
      </c>
    </row>
    <row r="317" spans="4:17" x14ac:dyDescent="0.25">
      <c r="D317" s="8" t="s">
        <v>724</v>
      </c>
      <c r="E317" s="20">
        <v>715</v>
      </c>
      <c r="F317" s="20">
        <v>497</v>
      </c>
      <c r="G317" s="9">
        <v>0.69510489510489515</v>
      </c>
      <c r="H317" s="20">
        <v>306</v>
      </c>
      <c r="I317" s="9">
        <v>0.61569416498993967</v>
      </c>
      <c r="J317" s="20">
        <v>0</v>
      </c>
      <c r="K317" s="9">
        <v>0</v>
      </c>
      <c r="L317" s="20">
        <v>38</v>
      </c>
      <c r="M317" s="9">
        <v>7.6458752515090544E-2</v>
      </c>
      <c r="N317" s="20">
        <v>118</v>
      </c>
      <c r="O317" s="9">
        <v>0.23742454728370221</v>
      </c>
      <c r="P317" s="20">
        <v>25</v>
      </c>
      <c r="Q317" s="9">
        <v>5.030181086519115E-2</v>
      </c>
    </row>
    <row r="318" spans="4:17" x14ac:dyDescent="0.25">
      <c r="D318" s="8" t="s">
        <v>505</v>
      </c>
      <c r="E318" s="20">
        <v>964</v>
      </c>
      <c r="F318" s="20">
        <v>730</v>
      </c>
      <c r="G318" s="9">
        <v>0.75726141078838172</v>
      </c>
      <c r="H318" s="20">
        <v>58</v>
      </c>
      <c r="I318" s="9">
        <v>7.9452054794520555E-2</v>
      </c>
      <c r="J318" s="20"/>
      <c r="K318" s="9">
        <v>0</v>
      </c>
      <c r="L318" s="20">
        <v>39</v>
      </c>
      <c r="M318" s="9">
        <v>5.3424657534246578E-2</v>
      </c>
      <c r="N318" s="20">
        <v>13</v>
      </c>
      <c r="O318" s="9">
        <v>1.7808219178082191E-2</v>
      </c>
      <c r="P318" s="20">
        <v>151</v>
      </c>
      <c r="Q318" s="9">
        <v>0.20684931506849316</v>
      </c>
    </row>
    <row r="319" spans="4:17" x14ac:dyDescent="0.25">
      <c r="D319" s="8" t="s">
        <v>732</v>
      </c>
      <c r="E319" s="20">
        <v>534</v>
      </c>
      <c r="F319" s="20">
        <v>425</v>
      </c>
      <c r="G319" s="9">
        <v>0.79588014981273403</v>
      </c>
      <c r="H319" s="20">
        <v>337</v>
      </c>
      <c r="I319" s="9">
        <v>0.79294117647058826</v>
      </c>
      <c r="J319" s="20">
        <v>0</v>
      </c>
      <c r="K319" s="9">
        <v>0</v>
      </c>
      <c r="L319" s="20">
        <v>11</v>
      </c>
      <c r="M319" s="9">
        <v>2.5882352941176471E-2</v>
      </c>
      <c r="N319" s="20">
        <v>67</v>
      </c>
      <c r="O319" s="9">
        <v>0.15764705882352942</v>
      </c>
      <c r="P319" s="20">
        <v>14</v>
      </c>
      <c r="Q319" s="9">
        <v>3.2941176470588238E-2</v>
      </c>
    </row>
    <row r="320" spans="4:17" x14ac:dyDescent="0.25">
      <c r="D320" s="8" t="s">
        <v>734</v>
      </c>
      <c r="E320" s="20">
        <v>1096</v>
      </c>
      <c r="F320" s="20">
        <v>817</v>
      </c>
      <c r="G320" s="9">
        <v>0.74543795620437958</v>
      </c>
      <c r="H320" s="20">
        <v>607</v>
      </c>
      <c r="I320" s="9">
        <v>0.74296205630354961</v>
      </c>
      <c r="J320" s="20">
        <v>0</v>
      </c>
      <c r="K320" s="9">
        <v>0</v>
      </c>
      <c r="L320" s="20">
        <v>26</v>
      </c>
      <c r="M320" s="9">
        <v>3.182374541003672E-2</v>
      </c>
      <c r="N320" s="20">
        <v>196</v>
      </c>
      <c r="O320" s="9">
        <v>0.23990208078335373</v>
      </c>
      <c r="P320" s="20">
        <v>20</v>
      </c>
      <c r="Q320" s="9">
        <v>2.4479804161566709E-2</v>
      </c>
    </row>
    <row r="321" spans="4:17" x14ac:dyDescent="0.25">
      <c r="D321" s="8" t="s">
        <v>735</v>
      </c>
      <c r="E321" s="20">
        <v>909</v>
      </c>
      <c r="F321" s="20">
        <v>677</v>
      </c>
      <c r="G321" s="9">
        <v>0.74477447744774472</v>
      </c>
      <c r="H321" s="20">
        <v>484</v>
      </c>
      <c r="I321" s="9">
        <v>0.71491875923190551</v>
      </c>
      <c r="J321" s="20">
        <v>0</v>
      </c>
      <c r="K321" s="9">
        <v>0</v>
      </c>
      <c r="L321" s="20">
        <v>23</v>
      </c>
      <c r="M321" s="9">
        <v>3.3973412112259974E-2</v>
      </c>
      <c r="N321" s="20">
        <v>139</v>
      </c>
      <c r="O321" s="9">
        <v>0.20531757754800592</v>
      </c>
      <c r="P321" s="20">
        <v>31</v>
      </c>
      <c r="Q321" s="9">
        <v>4.5790251107828653E-2</v>
      </c>
    </row>
    <row r="322" spans="4:17" x14ac:dyDescent="0.25">
      <c r="D322" s="8" t="s">
        <v>744</v>
      </c>
      <c r="E322" s="20">
        <v>452</v>
      </c>
      <c r="F322" s="20">
        <v>398</v>
      </c>
      <c r="G322" s="9">
        <v>0.88053097345132747</v>
      </c>
      <c r="H322" s="20">
        <v>346</v>
      </c>
      <c r="I322" s="9">
        <v>0.8693467336683417</v>
      </c>
      <c r="J322" s="20">
        <v>0</v>
      </c>
      <c r="K322" s="9">
        <v>0</v>
      </c>
      <c r="L322" s="20">
        <v>26</v>
      </c>
      <c r="M322" s="9">
        <v>6.5326633165829151E-2</v>
      </c>
      <c r="N322" s="20">
        <v>12</v>
      </c>
      <c r="O322" s="9">
        <v>3.015075376884422E-2</v>
      </c>
      <c r="P322" s="20">
        <v>3</v>
      </c>
      <c r="Q322" s="9">
        <v>7.537688442211055E-3</v>
      </c>
    </row>
    <row r="323" spans="4:17" x14ac:dyDescent="0.25">
      <c r="D323" s="8" t="s">
        <v>512</v>
      </c>
      <c r="E323" s="20">
        <v>717</v>
      </c>
      <c r="F323" s="20">
        <v>581</v>
      </c>
      <c r="G323" s="9">
        <v>0.81032078103207805</v>
      </c>
      <c r="H323" s="20">
        <v>90</v>
      </c>
      <c r="I323" s="9">
        <v>0.1549053356282272</v>
      </c>
      <c r="J323" s="20"/>
      <c r="K323" s="9">
        <v>0</v>
      </c>
      <c r="L323" s="20">
        <v>9</v>
      </c>
      <c r="M323" s="9">
        <v>1.549053356282272E-2</v>
      </c>
      <c r="N323" s="20">
        <v>74</v>
      </c>
      <c r="O323" s="9">
        <v>0.12736660929432014</v>
      </c>
      <c r="P323" s="20">
        <v>41</v>
      </c>
      <c r="Q323" s="9">
        <v>7.0567986230636828E-2</v>
      </c>
    </row>
    <row r="324" spans="4:17" x14ac:dyDescent="0.25">
      <c r="D324" s="7" t="s">
        <v>509</v>
      </c>
      <c r="E324" s="20">
        <v>7372</v>
      </c>
      <c r="F324" s="20">
        <v>5453</v>
      </c>
      <c r="G324" s="9">
        <v>0.73969072164948457</v>
      </c>
      <c r="H324" s="20">
        <v>3089</v>
      </c>
      <c r="I324" s="9">
        <v>0.56647716853108376</v>
      </c>
      <c r="J324" s="20">
        <v>0</v>
      </c>
      <c r="K324" s="9">
        <v>0</v>
      </c>
      <c r="L324" s="20">
        <v>279</v>
      </c>
      <c r="M324" s="9">
        <v>5.1164496607372087E-2</v>
      </c>
      <c r="N324" s="20">
        <v>970</v>
      </c>
      <c r="O324" s="9">
        <v>0.17788373372455529</v>
      </c>
      <c r="P324" s="20">
        <v>438</v>
      </c>
      <c r="Q324" s="9">
        <v>8.0322758114799192E-2</v>
      </c>
    </row>
    <row r="325" spans="4:17" x14ac:dyDescent="0.25">
      <c r="D325" s="8" t="s">
        <v>716</v>
      </c>
      <c r="E325" s="20">
        <v>1125</v>
      </c>
      <c r="F325" s="20">
        <v>779</v>
      </c>
      <c r="G325" s="9">
        <v>0.69244444444444442</v>
      </c>
      <c r="H325" s="20">
        <v>505</v>
      </c>
      <c r="I325" s="9">
        <v>0.6482670089858793</v>
      </c>
      <c r="J325" s="20">
        <v>0</v>
      </c>
      <c r="K325" s="9">
        <v>0</v>
      </c>
      <c r="L325" s="20">
        <v>35</v>
      </c>
      <c r="M325" s="9">
        <v>4.4929396662387676E-2</v>
      </c>
      <c r="N325" s="20">
        <v>224</v>
      </c>
      <c r="O325" s="9">
        <v>0.28754813863928114</v>
      </c>
      <c r="P325" s="20">
        <v>40</v>
      </c>
      <c r="Q325" s="9">
        <v>5.1347881899871634E-2</v>
      </c>
    </row>
    <row r="326" spans="4:17" x14ac:dyDescent="0.25">
      <c r="D326" s="8" t="s">
        <v>725</v>
      </c>
      <c r="E326" s="20">
        <v>757</v>
      </c>
      <c r="F326" s="20">
        <v>583</v>
      </c>
      <c r="G326" s="9">
        <v>0.77014531043593126</v>
      </c>
      <c r="H326" s="20">
        <v>396</v>
      </c>
      <c r="I326" s="9">
        <v>0.67924528301886788</v>
      </c>
      <c r="J326" s="20">
        <v>0</v>
      </c>
      <c r="K326" s="9">
        <v>0</v>
      </c>
      <c r="L326" s="20">
        <v>14</v>
      </c>
      <c r="M326" s="9">
        <v>2.4013722126929673E-2</v>
      </c>
      <c r="N326" s="20">
        <v>120</v>
      </c>
      <c r="O326" s="9">
        <v>0.2058319039451115</v>
      </c>
      <c r="P326" s="20">
        <v>16</v>
      </c>
      <c r="Q326" s="9">
        <v>2.7444253859348199E-2</v>
      </c>
    </row>
    <row r="327" spans="4:17" x14ac:dyDescent="0.25">
      <c r="D327" s="8" t="s">
        <v>729</v>
      </c>
      <c r="E327" s="20">
        <v>351</v>
      </c>
      <c r="F327" s="20">
        <v>283</v>
      </c>
      <c r="G327" s="9">
        <v>0.80626780626780625</v>
      </c>
      <c r="H327" s="20">
        <v>214</v>
      </c>
      <c r="I327" s="9">
        <v>0.75618374558303891</v>
      </c>
      <c r="J327" s="20">
        <v>0</v>
      </c>
      <c r="K327" s="9">
        <v>0</v>
      </c>
      <c r="L327" s="20">
        <v>2</v>
      </c>
      <c r="M327" s="9">
        <v>7.0671378091872791E-3</v>
      </c>
      <c r="N327" s="20">
        <v>48</v>
      </c>
      <c r="O327" s="9">
        <v>0.16961130742049471</v>
      </c>
      <c r="P327" s="20">
        <v>8</v>
      </c>
      <c r="Q327" s="9">
        <v>2.8268551236749116E-2</v>
      </c>
    </row>
    <row r="328" spans="4:17" x14ac:dyDescent="0.25">
      <c r="D328" s="8" t="s">
        <v>736</v>
      </c>
      <c r="E328" s="20">
        <v>1104</v>
      </c>
      <c r="F328" s="20">
        <v>789</v>
      </c>
      <c r="G328" s="9">
        <v>0.71467391304347827</v>
      </c>
      <c r="H328" s="20">
        <v>504</v>
      </c>
      <c r="I328" s="9">
        <v>0.63878326996197721</v>
      </c>
      <c r="J328" s="20">
        <v>0</v>
      </c>
      <c r="K328" s="9">
        <v>0</v>
      </c>
      <c r="L328" s="20">
        <v>74</v>
      </c>
      <c r="M328" s="9">
        <v>9.378960709759189E-2</v>
      </c>
      <c r="N328" s="20">
        <v>147</v>
      </c>
      <c r="O328" s="9">
        <v>0.18631178707224336</v>
      </c>
      <c r="P328" s="20">
        <v>55</v>
      </c>
      <c r="Q328" s="9">
        <v>6.9708491761723695E-2</v>
      </c>
    </row>
    <row r="329" spans="4:17" x14ac:dyDescent="0.25">
      <c r="D329" s="8" t="s">
        <v>743</v>
      </c>
      <c r="E329" s="20">
        <v>1862</v>
      </c>
      <c r="F329" s="20">
        <v>1458</v>
      </c>
      <c r="G329" s="9">
        <v>0.78302900107411388</v>
      </c>
      <c r="H329" s="20">
        <v>1094</v>
      </c>
      <c r="I329" s="9">
        <v>0.7503429355281207</v>
      </c>
      <c r="J329" s="20">
        <v>0</v>
      </c>
      <c r="K329" s="9">
        <v>0</v>
      </c>
      <c r="L329" s="20">
        <v>95</v>
      </c>
      <c r="M329" s="9">
        <v>6.5157750342935528E-2</v>
      </c>
      <c r="N329" s="20">
        <v>237</v>
      </c>
      <c r="O329" s="9">
        <v>0.16255144032921812</v>
      </c>
      <c r="P329" s="20">
        <v>5</v>
      </c>
      <c r="Q329" s="9">
        <v>3.4293552812071329E-3</v>
      </c>
    </row>
    <row r="330" spans="4:17" x14ac:dyDescent="0.25">
      <c r="D330" s="8" t="s">
        <v>510</v>
      </c>
      <c r="E330" s="20">
        <v>1507</v>
      </c>
      <c r="F330" s="20">
        <v>1086</v>
      </c>
      <c r="G330" s="9">
        <v>0.72063702720637024</v>
      </c>
      <c r="H330" s="20">
        <v>78</v>
      </c>
      <c r="I330" s="9">
        <v>7.18232044198895E-2</v>
      </c>
      <c r="J330" s="20"/>
      <c r="K330" s="9">
        <v>0</v>
      </c>
      <c r="L330" s="20">
        <v>46</v>
      </c>
      <c r="M330" s="9">
        <v>4.2357274401473299E-2</v>
      </c>
      <c r="N330" s="20">
        <v>52</v>
      </c>
      <c r="O330" s="9">
        <v>4.7882136279926338E-2</v>
      </c>
      <c r="P330" s="20">
        <v>300</v>
      </c>
      <c r="Q330" s="9">
        <v>0.27624309392265195</v>
      </c>
    </row>
    <row r="331" spans="4:17" x14ac:dyDescent="0.25">
      <c r="D331" s="8" t="s">
        <v>747</v>
      </c>
      <c r="E331" s="20">
        <v>666</v>
      </c>
      <c r="F331" s="20">
        <v>475</v>
      </c>
      <c r="G331" s="9">
        <v>0.71321321321321318</v>
      </c>
      <c r="H331" s="20">
        <v>298</v>
      </c>
      <c r="I331" s="9">
        <v>0.62736842105263158</v>
      </c>
      <c r="J331" s="20">
        <v>0</v>
      </c>
      <c r="K331" s="9">
        <v>0</v>
      </c>
      <c r="L331" s="20">
        <v>13</v>
      </c>
      <c r="M331" s="9">
        <v>2.736842105263158E-2</v>
      </c>
      <c r="N331" s="20">
        <v>142</v>
      </c>
      <c r="O331" s="9">
        <v>0.29894736842105263</v>
      </c>
      <c r="P331" s="20">
        <v>14</v>
      </c>
      <c r="Q331" s="9">
        <v>2.9473684210526315E-2</v>
      </c>
    </row>
    <row r="332" spans="4:17" x14ac:dyDescent="0.25">
      <c r="D332" s="7" t="s">
        <v>507</v>
      </c>
      <c r="E332" s="20">
        <v>5052</v>
      </c>
      <c r="F332" s="20">
        <v>3578</v>
      </c>
      <c r="G332" s="9">
        <v>0.70823436262866191</v>
      </c>
      <c r="H332" s="20">
        <v>2314</v>
      </c>
      <c r="I332" s="9">
        <v>0.64673001676914477</v>
      </c>
      <c r="J332" s="20">
        <v>0</v>
      </c>
      <c r="K332" s="9">
        <v>0</v>
      </c>
      <c r="L332" s="20">
        <v>142</v>
      </c>
      <c r="M332" s="9">
        <v>3.9686975964225824E-2</v>
      </c>
      <c r="N332" s="20">
        <v>1100</v>
      </c>
      <c r="O332" s="9">
        <v>0.30743432084963668</v>
      </c>
      <c r="P332" s="20">
        <v>63</v>
      </c>
      <c r="Q332" s="9">
        <v>1.7607602012297371E-2</v>
      </c>
    </row>
    <row r="333" spans="4:17" x14ac:dyDescent="0.25">
      <c r="D333" s="8" t="s">
        <v>508</v>
      </c>
      <c r="E333" s="20">
        <v>1950</v>
      </c>
      <c r="F333" s="20">
        <v>1442</v>
      </c>
      <c r="G333" s="9">
        <v>0.73948717948717946</v>
      </c>
      <c r="H333" s="20">
        <v>999</v>
      </c>
      <c r="I333" s="9">
        <v>0.69278779472954233</v>
      </c>
      <c r="J333" s="20"/>
      <c r="K333" s="9">
        <v>0</v>
      </c>
      <c r="L333" s="20">
        <v>30</v>
      </c>
      <c r="M333" s="9">
        <v>2.0804438280166437E-2</v>
      </c>
      <c r="N333" s="20">
        <v>434</v>
      </c>
      <c r="O333" s="9">
        <v>0.30097087378640774</v>
      </c>
      <c r="P333" s="20">
        <v>9</v>
      </c>
      <c r="Q333" s="9">
        <v>6.2413314840499305E-3</v>
      </c>
    </row>
    <row r="334" spans="4:17" x14ac:dyDescent="0.25">
      <c r="D334" s="8" t="s">
        <v>741</v>
      </c>
      <c r="E334" s="20">
        <v>1604</v>
      </c>
      <c r="F334" s="20">
        <v>1150</v>
      </c>
      <c r="G334" s="9">
        <v>0.71695760598503744</v>
      </c>
      <c r="H334" s="20">
        <v>710</v>
      </c>
      <c r="I334" s="9">
        <v>0.61739130434782608</v>
      </c>
      <c r="J334" s="20">
        <v>0</v>
      </c>
      <c r="K334" s="9">
        <v>0</v>
      </c>
      <c r="L334" s="20">
        <v>80</v>
      </c>
      <c r="M334" s="9">
        <v>6.9565217391304349E-2</v>
      </c>
      <c r="N334" s="20">
        <v>283</v>
      </c>
      <c r="O334" s="9">
        <v>0.24608695652173912</v>
      </c>
      <c r="P334" s="20">
        <v>22</v>
      </c>
      <c r="Q334" s="9">
        <v>1.9130434782608695E-2</v>
      </c>
    </row>
    <row r="335" spans="4:17" x14ac:dyDescent="0.25">
      <c r="D335" s="8" t="s">
        <v>511</v>
      </c>
      <c r="E335" s="20">
        <v>1498</v>
      </c>
      <c r="F335" s="20">
        <v>986</v>
      </c>
      <c r="G335" s="9">
        <v>0.65821094793057411</v>
      </c>
      <c r="H335" s="20">
        <v>605</v>
      </c>
      <c r="I335" s="9">
        <v>0.61359026369168357</v>
      </c>
      <c r="J335" s="20">
        <v>0</v>
      </c>
      <c r="K335" s="9">
        <v>0</v>
      </c>
      <c r="L335" s="20">
        <v>32</v>
      </c>
      <c r="M335" s="9">
        <v>3.2454361054766734E-2</v>
      </c>
      <c r="N335" s="20">
        <v>383</v>
      </c>
      <c r="O335" s="9">
        <v>0.38843813387423937</v>
      </c>
      <c r="P335" s="20">
        <v>32</v>
      </c>
      <c r="Q335" s="9">
        <v>3.2454361054766734E-2</v>
      </c>
    </row>
    <row r="336" spans="4:17" x14ac:dyDescent="0.25">
      <c r="D336" s="7" t="s">
        <v>726</v>
      </c>
      <c r="E336" s="20">
        <v>4964</v>
      </c>
      <c r="F336" s="20">
        <v>3462</v>
      </c>
      <c r="G336" s="9">
        <v>0.69742143432715553</v>
      </c>
      <c r="H336" s="20">
        <v>2269</v>
      </c>
      <c r="I336" s="9">
        <v>0.65540150202195258</v>
      </c>
      <c r="J336" s="20">
        <v>0</v>
      </c>
      <c r="K336" s="9">
        <v>0</v>
      </c>
      <c r="L336" s="20">
        <v>131</v>
      </c>
      <c r="M336" s="9">
        <v>3.7839399191218946E-2</v>
      </c>
      <c r="N336" s="20">
        <v>963</v>
      </c>
      <c r="O336" s="9">
        <v>0.27816291161178508</v>
      </c>
      <c r="P336" s="20">
        <v>212</v>
      </c>
      <c r="Q336" s="9">
        <v>6.1236279607163491E-2</v>
      </c>
    </row>
    <row r="337" spans="4:17" x14ac:dyDescent="0.25">
      <c r="D337" s="8" t="s">
        <v>727</v>
      </c>
      <c r="E337" s="20">
        <v>783</v>
      </c>
      <c r="F337" s="20">
        <v>623</v>
      </c>
      <c r="G337" s="9">
        <v>0.79565772669220947</v>
      </c>
      <c r="H337" s="20">
        <v>434</v>
      </c>
      <c r="I337" s="9">
        <v>0.6966292134831461</v>
      </c>
      <c r="J337" s="20">
        <v>0</v>
      </c>
      <c r="K337" s="9">
        <v>0</v>
      </c>
      <c r="L337" s="20">
        <v>10</v>
      </c>
      <c r="M337" s="9">
        <v>1.6051364365971106E-2</v>
      </c>
      <c r="N337" s="20">
        <v>112</v>
      </c>
      <c r="O337" s="9">
        <v>0.1797752808988764</v>
      </c>
      <c r="P337" s="20">
        <v>14</v>
      </c>
      <c r="Q337" s="9">
        <v>2.247191011235955E-2</v>
      </c>
    </row>
    <row r="338" spans="4:17" x14ac:dyDescent="0.25">
      <c r="D338" s="8" t="s">
        <v>730</v>
      </c>
      <c r="E338" s="20">
        <v>237</v>
      </c>
      <c r="F338" s="20">
        <v>169</v>
      </c>
      <c r="G338" s="9">
        <v>0.71308016877637126</v>
      </c>
      <c r="H338" s="20">
        <v>102</v>
      </c>
      <c r="I338" s="9">
        <v>0.60355029585798814</v>
      </c>
      <c r="J338" s="20">
        <v>0</v>
      </c>
      <c r="K338" s="9">
        <v>0</v>
      </c>
      <c r="L338" s="20">
        <v>14</v>
      </c>
      <c r="M338" s="9">
        <v>8.2840236686390539E-2</v>
      </c>
      <c r="N338" s="20">
        <v>37</v>
      </c>
      <c r="O338" s="9">
        <v>0.21893491124260356</v>
      </c>
      <c r="P338" s="20">
        <v>4</v>
      </c>
      <c r="Q338" s="9">
        <v>2.3668639053254437E-2</v>
      </c>
    </row>
    <row r="339" spans="4:17" x14ac:dyDescent="0.25">
      <c r="D339" s="8" t="s">
        <v>733</v>
      </c>
      <c r="E339" s="20">
        <v>528</v>
      </c>
      <c r="F339" s="20">
        <v>340</v>
      </c>
      <c r="G339" s="9">
        <v>0.64393939393939392</v>
      </c>
      <c r="H339" s="20">
        <v>218</v>
      </c>
      <c r="I339" s="9">
        <v>0.64117647058823535</v>
      </c>
      <c r="J339" s="20">
        <v>0</v>
      </c>
      <c r="K339" s="9">
        <v>0</v>
      </c>
      <c r="L339" s="20">
        <v>65</v>
      </c>
      <c r="M339" s="9">
        <v>0.19117647058823528</v>
      </c>
      <c r="N339" s="20">
        <v>73</v>
      </c>
      <c r="O339" s="9">
        <v>0.21470588235294116</v>
      </c>
      <c r="P339" s="20">
        <v>26</v>
      </c>
      <c r="Q339" s="9">
        <v>7.6470588235294124E-2</v>
      </c>
    </row>
    <row r="340" spans="4:17" x14ac:dyDescent="0.25">
      <c r="D340" s="8" t="s">
        <v>737</v>
      </c>
      <c r="E340" s="20">
        <v>886</v>
      </c>
      <c r="F340" s="20">
        <v>620</v>
      </c>
      <c r="G340" s="9">
        <v>0.69977426636568851</v>
      </c>
      <c r="H340" s="20">
        <v>403</v>
      </c>
      <c r="I340" s="9">
        <v>0.65</v>
      </c>
      <c r="J340" s="20">
        <v>0</v>
      </c>
      <c r="K340" s="9">
        <v>0</v>
      </c>
      <c r="L340" s="20">
        <v>10</v>
      </c>
      <c r="M340" s="9">
        <v>1.6129032258064516E-2</v>
      </c>
      <c r="N340" s="20">
        <v>188</v>
      </c>
      <c r="O340" s="9">
        <v>0.3032258064516129</v>
      </c>
      <c r="P340" s="20">
        <v>29</v>
      </c>
      <c r="Q340" s="9">
        <v>4.6774193548387098E-2</v>
      </c>
    </row>
    <row r="341" spans="4:17" x14ac:dyDescent="0.25">
      <c r="D341" s="8" t="s">
        <v>745</v>
      </c>
      <c r="E341" s="20">
        <v>2078</v>
      </c>
      <c r="F341" s="20">
        <v>1362</v>
      </c>
      <c r="G341" s="9">
        <v>0.65543792107795962</v>
      </c>
      <c r="H341" s="20">
        <v>866</v>
      </c>
      <c r="I341" s="9">
        <v>0.63582966226138027</v>
      </c>
      <c r="J341" s="20">
        <v>0</v>
      </c>
      <c r="K341" s="9">
        <v>0</v>
      </c>
      <c r="L341" s="20">
        <v>24</v>
      </c>
      <c r="M341" s="9">
        <v>1.7621145374449341E-2</v>
      </c>
      <c r="N341" s="20">
        <v>480</v>
      </c>
      <c r="O341" s="9">
        <v>0.3524229074889868</v>
      </c>
      <c r="P341" s="20">
        <v>128</v>
      </c>
      <c r="Q341" s="9">
        <v>9.3979441997063137E-2</v>
      </c>
    </row>
    <row r="342" spans="4:17" x14ac:dyDescent="0.25">
      <c r="D342" s="8" t="s">
        <v>746</v>
      </c>
      <c r="E342" s="20">
        <v>452</v>
      </c>
      <c r="F342" s="20">
        <v>348</v>
      </c>
      <c r="G342" s="9">
        <v>0.76991150442477874</v>
      </c>
      <c r="H342" s="20">
        <v>246</v>
      </c>
      <c r="I342" s="9">
        <v>0.7068965517241379</v>
      </c>
      <c r="J342" s="20">
        <v>0</v>
      </c>
      <c r="K342" s="9">
        <v>0</v>
      </c>
      <c r="L342" s="20">
        <v>8</v>
      </c>
      <c r="M342" s="9">
        <v>2.2988505747126436E-2</v>
      </c>
      <c r="N342" s="20">
        <v>73</v>
      </c>
      <c r="O342" s="9">
        <v>0.20977011494252873</v>
      </c>
      <c r="P342" s="20">
        <v>11</v>
      </c>
      <c r="Q342" s="9">
        <v>3.1609195402298854E-2</v>
      </c>
    </row>
    <row r="343" spans="4:17" x14ac:dyDescent="0.25">
      <c r="D343" s="7" t="s">
        <v>728</v>
      </c>
      <c r="E343" s="20">
        <v>5645</v>
      </c>
      <c r="F343" s="20">
        <v>4250</v>
      </c>
      <c r="G343" s="9">
        <v>0.7528786536758193</v>
      </c>
      <c r="H343" s="20">
        <v>2957</v>
      </c>
      <c r="I343" s="9">
        <v>0.69576470588235295</v>
      </c>
      <c r="J343" s="20">
        <v>0</v>
      </c>
      <c r="K343" s="9">
        <v>0</v>
      </c>
      <c r="L343" s="20">
        <v>183</v>
      </c>
      <c r="M343" s="9">
        <v>4.3058823529411767E-2</v>
      </c>
      <c r="N343" s="20">
        <v>885</v>
      </c>
      <c r="O343" s="9">
        <v>0.20823529411764705</v>
      </c>
      <c r="P343" s="20">
        <v>119</v>
      </c>
      <c r="Q343" s="9">
        <v>2.8000000000000001E-2</v>
      </c>
    </row>
    <row r="344" spans="4:17" x14ac:dyDescent="0.25">
      <c r="D344" s="8" t="s">
        <v>487</v>
      </c>
      <c r="E344" s="20">
        <v>899</v>
      </c>
      <c r="F344" s="20">
        <v>692</v>
      </c>
      <c r="G344" s="9">
        <v>0.76974416017797553</v>
      </c>
      <c r="H344" s="20">
        <v>492</v>
      </c>
      <c r="I344" s="9">
        <v>0.71098265895953761</v>
      </c>
      <c r="J344" s="20">
        <v>0</v>
      </c>
      <c r="K344" s="9">
        <v>0</v>
      </c>
      <c r="L344" s="20">
        <v>8</v>
      </c>
      <c r="M344" s="9">
        <v>1.1560693641618497E-2</v>
      </c>
      <c r="N344" s="20">
        <v>125</v>
      </c>
      <c r="O344" s="9">
        <v>0.18063583815028902</v>
      </c>
      <c r="P344" s="20">
        <v>44</v>
      </c>
      <c r="Q344" s="9">
        <v>6.358381502890173E-2</v>
      </c>
    </row>
    <row r="345" spans="4:17" x14ac:dyDescent="0.25">
      <c r="D345" s="8" t="s">
        <v>731</v>
      </c>
      <c r="E345" s="20">
        <v>742</v>
      </c>
      <c r="F345" s="20">
        <v>564</v>
      </c>
      <c r="G345" s="9">
        <v>0.76010781671159033</v>
      </c>
      <c r="H345" s="20">
        <v>410</v>
      </c>
      <c r="I345" s="9">
        <v>0.72695035460992907</v>
      </c>
      <c r="J345" s="20">
        <v>0</v>
      </c>
      <c r="K345" s="9">
        <v>0</v>
      </c>
      <c r="L345" s="20">
        <v>12</v>
      </c>
      <c r="M345" s="9">
        <v>2.1276595744680851E-2</v>
      </c>
      <c r="N345" s="20">
        <v>109</v>
      </c>
      <c r="O345" s="9">
        <v>0.19326241134751773</v>
      </c>
      <c r="P345" s="20">
        <v>36</v>
      </c>
      <c r="Q345" s="9">
        <v>6.3829787234042548E-2</v>
      </c>
    </row>
    <row r="346" spans="4:17" x14ac:dyDescent="0.25">
      <c r="D346" s="8" t="s">
        <v>739</v>
      </c>
      <c r="E346" s="20">
        <v>979</v>
      </c>
      <c r="F346" s="20">
        <v>795</v>
      </c>
      <c r="G346" s="9">
        <v>0.81205311542390191</v>
      </c>
      <c r="H346" s="20">
        <v>546</v>
      </c>
      <c r="I346" s="9">
        <v>0.68679245283018864</v>
      </c>
      <c r="J346" s="20">
        <v>0</v>
      </c>
      <c r="K346" s="9">
        <v>0</v>
      </c>
      <c r="L346" s="20">
        <v>69</v>
      </c>
      <c r="M346" s="9">
        <v>8.6792452830188674E-2</v>
      </c>
      <c r="N346" s="20">
        <v>74</v>
      </c>
      <c r="O346" s="9">
        <v>9.3081761006289301E-2</v>
      </c>
      <c r="P346" s="20">
        <v>11</v>
      </c>
      <c r="Q346" s="9">
        <v>1.3836477987421384E-2</v>
      </c>
    </row>
    <row r="347" spans="4:17" x14ac:dyDescent="0.25">
      <c r="D347" s="8" t="s">
        <v>740</v>
      </c>
      <c r="E347" s="20">
        <v>887</v>
      </c>
      <c r="F347" s="20">
        <v>620</v>
      </c>
      <c r="G347" s="9">
        <v>0.69898534385569333</v>
      </c>
      <c r="H347" s="20">
        <v>425</v>
      </c>
      <c r="I347" s="9">
        <v>0.68548387096774188</v>
      </c>
      <c r="J347" s="20">
        <v>0</v>
      </c>
      <c r="K347" s="9">
        <v>0</v>
      </c>
      <c r="L347" s="20">
        <v>27</v>
      </c>
      <c r="M347" s="9">
        <v>4.3548387096774194E-2</v>
      </c>
      <c r="N347" s="20">
        <v>175</v>
      </c>
      <c r="O347" s="9">
        <v>0.28225806451612906</v>
      </c>
      <c r="P347" s="20">
        <v>17</v>
      </c>
      <c r="Q347" s="9">
        <v>2.7419354838709678E-2</v>
      </c>
    </row>
    <row r="348" spans="4:17" x14ac:dyDescent="0.25">
      <c r="D348" s="8" t="s">
        <v>742</v>
      </c>
      <c r="E348" s="20">
        <v>2138</v>
      </c>
      <c r="F348" s="20">
        <v>1579</v>
      </c>
      <c r="G348" s="9">
        <v>0.73854069223573438</v>
      </c>
      <c r="H348" s="20">
        <v>1084</v>
      </c>
      <c r="I348" s="9">
        <v>0.68651044965167829</v>
      </c>
      <c r="J348" s="20">
        <v>0</v>
      </c>
      <c r="K348" s="9">
        <v>0</v>
      </c>
      <c r="L348" s="20">
        <v>67</v>
      </c>
      <c r="M348" s="9">
        <v>4.2431918936035463E-2</v>
      </c>
      <c r="N348" s="20">
        <v>402</v>
      </c>
      <c r="O348" s="9">
        <v>0.25459151361621279</v>
      </c>
      <c r="P348" s="20">
        <v>11</v>
      </c>
      <c r="Q348" s="9">
        <v>6.9664344521849272E-3</v>
      </c>
    </row>
    <row r="349" spans="4:17" x14ac:dyDescent="0.25">
      <c r="D349" s="6" t="s">
        <v>208</v>
      </c>
      <c r="E349" s="20">
        <v>326576</v>
      </c>
      <c r="F349" s="20">
        <v>248800</v>
      </c>
      <c r="G349" s="9">
        <v>0.76184410366958988</v>
      </c>
      <c r="H349" s="20">
        <v>177871</v>
      </c>
      <c r="I349" s="9">
        <v>0.71491559485530543</v>
      </c>
      <c r="J349" s="20">
        <v>8</v>
      </c>
      <c r="K349" s="9">
        <v>3.215434083601286E-5</v>
      </c>
      <c r="L349" s="20">
        <v>15429</v>
      </c>
      <c r="M349" s="9">
        <v>6.2013665594855306E-2</v>
      </c>
      <c r="N349" s="20">
        <v>33325</v>
      </c>
      <c r="O349" s="9">
        <v>0.13394292604501606</v>
      </c>
      <c r="P349" s="20">
        <v>11826</v>
      </c>
      <c r="Q349" s="9">
        <v>4.7532154340836012E-2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44613</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05 Adults aged 50 to 69 yrs",$D$23)</f>
        <v>260352</v>
      </c>
      <c r="F22" s="15">
        <f>GETPIVOTDATA("Sum of 05f Second Vaccination",$D$23)</f>
        <v>193437</v>
      </c>
      <c r="G22" s="16">
        <f>GETPIVOTDATA("Sum of 05f%",$D$23)</f>
        <v>0.74298257743362828</v>
      </c>
      <c r="H22" s="15">
        <f>GETPIVOTDATA("Sum of 05a Vaccinated (Booster)",$D$23)</f>
        <v>148214</v>
      </c>
      <c r="I22" s="16">
        <f>GETPIVOTDATA("Sum of 05a%",$D$23)</f>
        <v>0.76621328908119957</v>
      </c>
      <c r="J22" s="15">
        <f>GETPIVOTDATA("Sum of 05b Contraindicated (inc allergies, exclu vaccinated)",$D$23)</f>
        <v>5</v>
      </c>
      <c r="K22" s="16">
        <f>GETPIVOTDATA("Sum of 05b%",$D$23)</f>
        <v>2.5848208977599942E-5</v>
      </c>
      <c r="L22" s="15">
        <f>GETPIVOTDATA("Sum of 05c Declined (excl vaccinated or contraindicated)",$D$23)</f>
        <v>9346</v>
      </c>
      <c r="M22" s="16">
        <f>GETPIVOTDATA("Sum of 05c%",$D$23)</f>
        <v>4.8315472220929814E-2</v>
      </c>
      <c r="N22" s="15">
        <f>GETPIVOTDATA("Sum of 05d Invited no outcome (excl vac, contr, decl)",$D$23)</f>
        <v>28375</v>
      </c>
      <c r="O22" s="16">
        <f>GETPIVOTDATA("Sum of 05d%",$D$23)</f>
        <v>0.14668858594787967</v>
      </c>
      <c r="P22" s="15">
        <f>GETPIVOTDATA("Sum of 05e No contact coded [CALL]",$D$23)</f>
        <v>18574</v>
      </c>
      <c r="Q22" s="16">
        <f>GETPIVOTDATA("Sum of 05e%",$D$23)</f>
        <v>9.6020926709988269E-2</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434</v>
      </c>
      <c r="E24" s="20">
        <v>25560</v>
      </c>
      <c r="F24" s="20">
        <v>18220</v>
      </c>
      <c r="G24" s="9">
        <v>0.71283255086071984</v>
      </c>
      <c r="H24" s="20">
        <v>13133</v>
      </c>
      <c r="I24" s="9">
        <v>0.72080131723380902</v>
      </c>
      <c r="J24" s="20">
        <v>0</v>
      </c>
      <c r="K24" s="9">
        <v>0</v>
      </c>
      <c r="L24" s="20">
        <v>529</v>
      </c>
      <c r="M24" s="9">
        <v>2.903402854006586E-2</v>
      </c>
      <c r="N24" s="20">
        <v>1310</v>
      </c>
      <c r="O24" s="9">
        <v>7.1899012074643248E-2</v>
      </c>
      <c r="P24" s="20">
        <v>4345</v>
      </c>
      <c r="Q24" s="9">
        <v>0.23847420417124041</v>
      </c>
    </row>
    <row r="25" spans="4:17" x14ac:dyDescent="0.25">
      <c r="D25" s="7" t="s">
        <v>447</v>
      </c>
      <c r="E25" s="20">
        <v>3505</v>
      </c>
      <c r="F25" s="20">
        <v>2716</v>
      </c>
      <c r="G25" s="9">
        <v>0.77489300998573463</v>
      </c>
      <c r="H25" s="20">
        <v>1953</v>
      </c>
      <c r="I25" s="9">
        <v>0.71907216494845361</v>
      </c>
      <c r="J25" s="20">
        <v>0</v>
      </c>
      <c r="K25" s="9">
        <v>0</v>
      </c>
      <c r="L25" s="20">
        <v>41</v>
      </c>
      <c r="M25" s="9">
        <v>1.5095729013254787E-2</v>
      </c>
      <c r="N25" s="20">
        <v>102</v>
      </c>
      <c r="O25" s="9">
        <v>3.755522827687776E-2</v>
      </c>
      <c r="P25" s="20">
        <v>552</v>
      </c>
      <c r="Q25" s="9">
        <v>0.203240058910162</v>
      </c>
    </row>
    <row r="26" spans="4:17" x14ac:dyDescent="0.25">
      <c r="D26" s="8" t="s">
        <v>515</v>
      </c>
      <c r="E26" s="20">
        <v>792</v>
      </c>
      <c r="F26" s="20">
        <v>648</v>
      </c>
      <c r="G26" s="9">
        <v>0.81818181818181823</v>
      </c>
      <c r="H26" s="20">
        <v>489</v>
      </c>
      <c r="I26" s="9">
        <v>0.75462962962962965</v>
      </c>
      <c r="J26" s="20">
        <v>0</v>
      </c>
      <c r="K26" s="9">
        <v>0</v>
      </c>
      <c r="L26" s="20">
        <v>0</v>
      </c>
      <c r="M26" s="9">
        <v>0</v>
      </c>
      <c r="N26" s="20">
        <v>17</v>
      </c>
      <c r="O26" s="9">
        <v>2.6234567901234566E-2</v>
      </c>
      <c r="P26" s="20">
        <v>102</v>
      </c>
      <c r="Q26" s="9">
        <v>0.15740740740740741</v>
      </c>
    </row>
    <row r="27" spans="4:17" x14ac:dyDescent="0.25">
      <c r="D27" s="8" t="s">
        <v>529</v>
      </c>
      <c r="E27" s="20">
        <v>553</v>
      </c>
      <c r="F27" s="20">
        <v>427</v>
      </c>
      <c r="G27" s="9">
        <v>0.77215189873417722</v>
      </c>
      <c r="H27" s="20">
        <v>309</v>
      </c>
      <c r="I27" s="9">
        <v>0.72365339578454335</v>
      </c>
      <c r="J27" s="20">
        <v>0</v>
      </c>
      <c r="K27" s="9">
        <v>0</v>
      </c>
      <c r="L27" s="20">
        <v>16</v>
      </c>
      <c r="M27" s="9">
        <v>3.7470725995316159E-2</v>
      </c>
      <c r="N27" s="20">
        <v>73</v>
      </c>
      <c r="O27" s="9">
        <v>0.17096018735362997</v>
      </c>
      <c r="P27" s="20">
        <v>26</v>
      </c>
      <c r="Q27" s="9">
        <v>6.0889929742388757E-2</v>
      </c>
    </row>
    <row r="28" spans="4:17" x14ac:dyDescent="0.25">
      <c r="D28" s="8" t="s">
        <v>448</v>
      </c>
      <c r="E28" s="20">
        <v>2160</v>
      </c>
      <c r="F28" s="20">
        <v>1641</v>
      </c>
      <c r="G28" s="9">
        <v>0.75972222222222219</v>
      </c>
      <c r="H28" s="20">
        <v>1155</v>
      </c>
      <c r="I28" s="9">
        <v>0.70383912248628888</v>
      </c>
      <c r="J28" s="20">
        <v>0</v>
      </c>
      <c r="K28" s="9">
        <v>0</v>
      </c>
      <c r="L28" s="20">
        <v>25</v>
      </c>
      <c r="M28" s="9">
        <v>1.5234613040828763E-2</v>
      </c>
      <c r="N28" s="20">
        <v>12</v>
      </c>
      <c r="O28" s="9">
        <v>7.3126142595978062E-3</v>
      </c>
      <c r="P28" s="20">
        <v>424</v>
      </c>
      <c r="Q28" s="9">
        <v>0.25837903717245581</v>
      </c>
    </row>
    <row r="29" spans="4:17" x14ac:dyDescent="0.25">
      <c r="D29" s="7" t="s">
        <v>444</v>
      </c>
      <c r="E29" s="20">
        <v>3907</v>
      </c>
      <c r="F29" s="20">
        <v>2709</v>
      </c>
      <c r="G29" s="9">
        <v>0.69337087279242382</v>
      </c>
      <c r="H29" s="20">
        <v>1821</v>
      </c>
      <c r="I29" s="9">
        <v>0.67220376522702108</v>
      </c>
      <c r="J29" s="20">
        <v>0</v>
      </c>
      <c r="K29" s="9">
        <v>0</v>
      </c>
      <c r="L29" s="20">
        <v>249</v>
      </c>
      <c r="M29" s="9">
        <v>9.1915836101882614E-2</v>
      </c>
      <c r="N29" s="20">
        <v>564</v>
      </c>
      <c r="O29" s="9">
        <v>0.20819490586932449</v>
      </c>
      <c r="P29" s="20">
        <v>273</v>
      </c>
      <c r="Q29" s="9">
        <v>0.10077519379844961</v>
      </c>
    </row>
    <row r="30" spans="4:17" x14ac:dyDescent="0.25">
      <c r="D30" s="8" t="s">
        <v>516</v>
      </c>
      <c r="E30" s="20">
        <v>605</v>
      </c>
      <c r="F30" s="20">
        <v>428</v>
      </c>
      <c r="G30" s="9">
        <v>0.70743801652892557</v>
      </c>
      <c r="H30" s="20">
        <v>291</v>
      </c>
      <c r="I30" s="9">
        <v>0.67990654205607481</v>
      </c>
      <c r="J30" s="20">
        <v>0</v>
      </c>
      <c r="K30" s="9">
        <v>0</v>
      </c>
      <c r="L30" s="20">
        <v>41</v>
      </c>
      <c r="M30" s="9">
        <v>9.5794392523364483E-2</v>
      </c>
      <c r="N30" s="20">
        <v>77</v>
      </c>
      <c r="O30" s="9">
        <v>0.17990654205607476</v>
      </c>
      <c r="P30" s="20">
        <v>49</v>
      </c>
      <c r="Q30" s="9">
        <v>0.11448598130841121</v>
      </c>
    </row>
    <row r="31" spans="4:17" x14ac:dyDescent="0.25">
      <c r="D31" s="8" t="s">
        <v>517</v>
      </c>
      <c r="E31" s="20">
        <v>673</v>
      </c>
      <c r="F31" s="20">
        <v>536</v>
      </c>
      <c r="G31" s="9">
        <v>0.79643387815750366</v>
      </c>
      <c r="H31" s="20">
        <v>381</v>
      </c>
      <c r="I31" s="9">
        <v>0.71082089552238803</v>
      </c>
      <c r="J31" s="20">
        <v>0</v>
      </c>
      <c r="K31" s="9">
        <v>0</v>
      </c>
      <c r="L31" s="20">
        <v>4</v>
      </c>
      <c r="M31" s="9">
        <v>7.462686567164179E-3</v>
      </c>
      <c r="N31" s="20">
        <v>31</v>
      </c>
      <c r="O31" s="9">
        <v>5.7835820895522388E-2</v>
      </c>
      <c r="P31" s="20">
        <v>79</v>
      </c>
      <c r="Q31" s="9">
        <v>0.14738805970149255</v>
      </c>
    </row>
    <row r="32" spans="4:17" x14ac:dyDescent="0.25">
      <c r="D32" s="8" t="s">
        <v>524</v>
      </c>
      <c r="E32" s="20">
        <v>868</v>
      </c>
      <c r="F32" s="20">
        <v>616</v>
      </c>
      <c r="G32" s="9">
        <v>0.70967741935483875</v>
      </c>
      <c r="H32" s="20">
        <v>437</v>
      </c>
      <c r="I32" s="9">
        <v>0.70941558441558439</v>
      </c>
      <c r="J32" s="20">
        <v>0</v>
      </c>
      <c r="K32" s="9">
        <v>0</v>
      </c>
      <c r="L32" s="20">
        <v>58</v>
      </c>
      <c r="M32" s="9">
        <v>9.4155844155844159E-2</v>
      </c>
      <c r="N32" s="20">
        <v>59</v>
      </c>
      <c r="O32" s="9">
        <v>9.5779220779220783E-2</v>
      </c>
      <c r="P32" s="20">
        <v>113</v>
      </c>
      <c r="Q32" s="9">
        <v>0.18344155844155843</v>
      </c>
    </row>
    <row r="33" spans="4:17" x14ac:dyDescent="0.25">
      <c r="D33" s="8" t="s">
        <v>445</v>
      </c>
      <c r="E33" s="20">
        <v>1761</v>
      </c>
      <c r="F33" s="20">
        <v>1129</v>
      </c>
      <c r="G33" s="9">
        <v>0.64111300397501425</v>
      </c>
      <c r="H33" s="20">
        <v>712</v>
      </c>
      <c r="I33" s="9">
        <v>0.63064658990256861</v>
      </c>
      <c r="J33" s="20">
        <v>0</v>
      </c>
      <c r="K33" s="9">
        <v>0</v>
      </c>
      <c r="L33" s="20">
        <v>146</v>
      </c>
      <c r="M33" s="9">
        <v>0.12931798051372898</v>
      </c>
      <c r="N33" s="20">
        <v>397</v>
      </c>
      <c r="O33" s="9">
        <v>0.3516386182462356</v>
      </c>
      <c r="P33" s="20">
        <v>32</v>
      </c>
      <c r="Q33" s="9">
        <v>2.8343666961913198E-2</v>
      </c>
    </row>
    <row r="34" spans="4:17" x14ac:dyDescent="0.25">
      <c r="D34" s="7" t="s">
        <v>437</v>
      </c>
      <c r="E34" s="20">
        <v>4754</v>
      </c>
      <c r="F34" s="20">
        <v>3647</v>
      </c>
      <c r="G34" s="9">
        <v>0.76714345814051321</v>
      </c>
      <c r="H34" s="20">
        <v>2611</v>
      </c>
      <c r="I34" s="9">
        <v>0.71593090211132437</v>
      </c>
      <c r="J34" s="20">
        <v>0</v>
      </c>
      <c r="K34" s="9">
        <v>0</v>
      </c>
      <c r="L34" s="20">
        <v>34</v>
      </c>
      <c r="M34" s="9">
        <v>9.322731011790512E-3</v>
      </c>
      <c r="N34" s="20">
        <v>111</v>
      </c>
      <c r="O34" s="9">
        <v>3.0435974773786675E-2</v>
      </c>
      <c r="P34" s="20">
        <v>854</v>
      </c>
      <c r="Q34" s="9">
        <v>0.23416506717850288</v>
      </c>
    </row>
    <row r="35" spans="4:17" x14ac:dyDescent="0.25">
      <c r="D35" s="8" t="s">
        <v>438</v>
      </c>
      <c r="E35" s="20">
        <v>576</v>
      </c>
      <c r="F35" s="20">
        <v>447</v>
      </c>
      <c r="G35" s="9">
        <v>0.77604166666666663</v>
      </c>
      <c r="H35" s="20">
        <v>311</v>
      </c>
      <c r="I35" s="9">
        <v>0.69574944071588363</v>
      </c>
      <c r="J35" s="20">
        <v>0</v>
      </c>
      <c r="K35" s="9">
        <v>0</v>
      </c>
      <c r="L35" s="20">
        <v>1</v>
      </c>
      <c r="M35" s="9">
        <v>2.2371364653243847E-3</v>
      </c>
      <c r="N35" s="20">
        <v>7</v>
      </c>
      <c r="O35" s="9">
        <v>1.5659955257270694E-2</v>
      </c>
      <c r="P35" s="20">
        <v>114</v>
      </c>
      <c r="Q35" s="9">
        <v>0.25503355704697989</v>
      </c>
    </row>
    <row r="36" spans="4:17" x14ac:dyDescent="0.25">
      <c r="D36" s="8" t="s">
        <v>520</v>
      </c>
      <c r="E36" s="20">
        <v>783</v>
      </c>
      <c r="F36" s="20">
        <v>634</v>
      </c>
      <c r="G36" s="9">
        <v>0.80970625798212004</v>
      </c>
      <c r="H36" s="20">
        <v>460</v>
      </c>
      <c r="I36" s="9">
        <v>0.72555205047318616</v>
      </c>
      <c r="J36" s="20">
        <v>0</v>
      </c>
      <c r="K36" s="9">
        <v>0</v>
      </c>
      <c r="L36" s="20">
        <v>2</v>
      </c>
      <c r="M36" s="9">
        <v>3.1545741324921135E-3</v>
      </c>
      <c r="N36" s="20">
        <v>6</v>
      </c>
      <c r="O36" s="9">
        <v>9.4637223974763408E-3</v>
      </c>
      <c r="P36" s="20">
        <v>116</v>
      </c>
      <c r="Q36" s="9">
        <v>0.18296529968454259</v>
      </c>
    </row>
    <row r="37" spans="4:17" x14ac:dyDescent="0.25">
      <c r="D37" s="8" t="s">
        <v>525</v>
      </c>
      <c r="E37" s="20">
        <v>644</v>
      </c>
      <c r="F37" s="20">
        <v>444</v>
      </c>
      <c r="G37" s="9">
        <v>0.68944099378881984</v>
      </c>
      <c r="H37" s="20">
        <v>275</v>
      </c>
      <c r="I37" s="9">
        <v>0.61936936936936937</v>
      </c>
      <c r="J37" s="20">
        <v>0</v>
      </c>
      <c r="K37" s="9">
        <v>0</v>
      </c>
      <c r="L37" s="20">
        <v>18</v>
      </c>
      <c r="M37" s="9">
        <v>4.0540540540540543E-2</v>
      </c>
      <c r="N37" s="20">
        <v>19</v>
      </c>
      <c r="O37" s="9">
        <v>4.2792792792792793E-2</v>
      </c>
      <c r="P37" s="20">
        <v>148</v>
      </c>
      <c r="Q37" s="9">
        <v>0.33333333333333331</v>
      </c>
    </row>
    <row r="38" spans="4:17" x14ac:dyDescent="0.25">
      <c r="D38" s="8" t="s">
        <v>526</v>
      </c>
      <c r="E38" s="20">
        <v>628</v>
      </c>
      <c r="F38" s="20">
        <v>504</v>
      </c>
      <c r="G38" s="9">
        <v>0.80254777070063699</v>
      </c>
      <c r="H38" s="20">
        <v>364</v>
      </c>
      <c r="I38" s="9">
        <v>0.72222222222222221</v>
      </c>
      <c r="J38" s="20">
        <v>0</v>
      </c>
      <c r="K38" s="9">
        <v>0</v>
      </c>
      <c r="L38" s="20">
        <v>7</v>
      </c>
      <c r="M38" s="9">
        <v>1.3888888888888888E-2</v>
      </c>
      <c r="N38" s="20">
        <v>36</v>
      </c>
      <c r="O38" s="9">
        <v>7.1428571428571425E-2</v>
      </c>
      <c r="P38" s="20">
        <v>72</v>
      </c>
      <c r="Q38" s="9">
        <v>0.14285714285714285</v>
      </c>
    </row>
    <row r="39" spans="4:17" x14ac:dyDescent="0.25">
      <c r="D39" s="8" t="s">
        <v>530</v>
      </c>
      <c r="E39" s="20">
        <v>637</v>
      </c>
      <c r="F39" s="20">
        <v>520</v>
      </c>
      <c r="G39" s="9">
        <v>0.81632653061224492</v>
      </c>
      <c r="H39" s="20">
        <v>389</v>
      </c>
      <c r="I39" s="9">
        <v>0.74807692307692308</v>
      </c>
      <c r="J39" s="20">
        <v>0</v>
      </c>
      <c r="K39" s="9">
        <v>0</v>
      </c>
      <c r="L39" s="20">
        <v>0</v>
      </c>
      <c r="M39" s="9">
        <v>0</v>
      </c>
      <c r="N39" s="20">
        <v>0</v>
      </c>
      <c r="O39" s="9">
        <v>0</v>
      </c>
      <c r="P39" s="20">
        <v>104</v>
      </c>
      <c r="Q39" s="9">
        <v>0.2</v>
      </c>
    </row>
    <row r="40" spans="4:17" x14ac:dyDescent="0.25">
      <c r="D40" s="8" t="s">
        <v>532</v>
      </c>
      <c r="E40" s="20">
        <v>993</v>
      </c>
      <c r="F40" s="20">
        <v>741</v>
      </c>
      <c r="G40" s="9">
        <v>0.74622356495468278</v>
      </c>
      <c r="H40" s="20">
        <v>555</v>
      </c>
      <c r="I40" s="9">
        <v>0.74898785425101211</v>
      </c>
      <c r="J40" s="20">
        <v>0</v>
      </c>
      <c r="K40" s="9">
        <v>0</v>
      </c>
      <c r="L40" s="20">
        <v>1</v>
      </c>
      <c r="M40" s="9">
        <v>1.3495276653171389E-3</v>
      </c>
      <c r="N40" s="20">
        <v>3</v>
      </c>
      <c r="O40" s="9">
        <v>4.048582995951417E-3</v>
      </c>
      <c r="P40" s="20">
        <v>223</v>
      </c>
      <c r="Q40" s="9">
        <v>0.30094466936572201</v>
      </c>
    </row>
    <row r="41" spans="4:17" x14ac:dyDescent="0.25">
      <c r="D41" s="8" t="s">
        <v>534</v>
      </c>
      <c r="E41" s="20">
        <v>493</v>
      </c>
      <c r="F41" s="20">
        <v>357</v>
      </c>
      <c r="G41" s="9">
        <v>0.72413793103448276</v>
      </c>
      <c r="H41" s="20">
        <v>257</v>
      </c>
      <c r="I41" s="9">
        <v>0.71988795518207283</v>
      </c>
      <c r="J41" s="20">
        <v>0</v>
      </c>
      <c r="K41" s="9">
        <v>0</v>
      </c>
      <c r="L41" s="20">
        <v>5</v>
      </c>
      <c r="M41" s="9">
        <v>1.4005602240896359E-2</v>
      </c>
      <c r="N41" s="20">
        <v>40</v>
      </c>
      <c r="O41" s="9">
        <v>0.11204481792717087</v>
      </c>
      <c r="P41" s="20">
        <v>77</v>
      </c>
      <c r="Q41" s="9">
        <v>0.21568627450980393</v>
      </c>
    </row>
    <row r="42" spans="4:17" x14ac:dyDescent="0.25">
      <c r="D42" s="7" t="s">
        <v>442</v>
      </c>
      <c r="E42" s="20">
        <v>5760</v>
      </c>
      <c r="F42" s="20">
        <v>4267</v>
      </c>
      <c r="G42" s="9">
        <v>0.74079861111111112</v>
      </c>
      <c r="H42" s="20">
        <v>3136</v>
      </c>
      <c r="I42" s="9">
        <v>0.73494258261073353</v>
      </c>
      <c r="J42" s="20">
        <v>0</v>
      </c>
      <c r="K42" s="9">
        <v>0</v>
      </c>
      <c r="L42" s="20">
        <v>166</v>
      </c>
      <c r="M42" s="9">
        <v>3.8903210686665107E-2</v>
      </c>
      <c r="N42" s="20">
        <v>239</v>
      </c>
      <c r="O42" s="9">
        <v>5.6011249121162413E-2</v>
      </c>
      <c r="P42" s="20">
        <v>954</v>
      </c>
      <c r="Q42" s="9">
        <v>0.22357628310288258</v>
      </c>
    </row>
    <row r="43" spans="4:17" x14ac:dyDescent="0.25">
      <c r="D43" s="8" t="s">
        <v>519</v>
      </c>
      <c r="E43" s="20">
        <v>350</v>
      </c>
      <c r="F43" s="20">
        <v>268</v>
      </c>
      <c r="G43" s="9">
        <v>0.76571428571428568</v>
      </c>
      <c r="H43" s="20">
        <v>201</v>
      </c>
      <c r="I43" s="9">
        <v>0.75</v>
      </c>
      <c r="J43" s="20">
        <v>0</v>
      </c>
      <c r="K43" s="9">
        <v>0</v>
      </c>
      <c r="L43" s="20">
        <v>14</v>
      </c>
      <c r="M43" s="9">
        <v>5.2238805970149252E-2</v>
      </c>
      <c r="N43" s="20">
        <v>10</v>
      </c>
      <c r="O43" s="9">
        <v>3.7313432835820892E-2</v>
      </c>
      <c r="P43" s="20">
        <v>50</v>
      </c>
      <c r="Q43" s="9">
        <v>0.18656716417910449</v>
      </c>
    </row>
    <row r="44" spans="4:17" x14ac:dyDescent="0.25">
      <c r="D44" s="8" t="s">
        <v>521</v>
      </c>
      <c r="E44" s="20">
        <v>504</v>
      </c>
      <c r="F44" s="20">
        <v>417</v>
      </c>
      <c r="G44" s="9">
        <v>0.82738095238095233</v>
      </c>
      <c r="H44" s="20">
        <v>319</v>
      </c>
      <c r="I44" s="9">
        <v>0.76498800959232616</v>
      </c>
      <c r="J44" s="20">
        <v>0</v>
      </c>
      <c r="K44" s="9">
        <v>0</v>
      </c>
      <c r="L44" s="20">
        <v>55</v>
      </c>
      <c r="M44" s="9">
        <v>0.13189448441247004</v>
      </c>
      <c r="N44" s="20">
        <v>17</v>
      </c>
      <c r="O44" s="9">
        <v>4.0767386091127102E-2</v>
      </c>
      <c r="P44" s="20">
        <v>6</v>
      </c>
      <c r="Q44" s="9">
        <v>1.4388489208633094E-2</v>
      </c>
    </row>
    <row r="45" spans="4:17" x14ac:dyDescent="0.25">
      <c r="D45" s="8" t="s">
        <v>522</v>
      </c>
      <c r="E45" s="20">
        <v>735</v>
      </c>
      <c r="F45" s="20">
        <v>556</v>
      </c>
      <c r="G45" s="9">
        <v>0.75646258503401365</v>
      </c>
      <c r="H45" s="20">
        <v>412</v>
      </c>
      <c r="I45" s="9">
        <v>0.74100719424460426</v>
      </c>
      <c r="J45" s="20">
        <v>0</v>
      </c>
      <c r="K45" s="9">
        <v>0</v>
      </c>
      <c r="L45" s="20">
        <v>1</v>
      </c>
      <c r="M45" s="9">
        <v>1.7985611510791368E-3</v>
      </c>
      <c r="N45" s="20">
        <v>35</v>
      </c>
      <c r="O45" s="9">
        <v>6.2949640287769781E-2</v>
      </c>
      <c r="P45" s="20">
        <v>122</v>
      </c>
      <c r="Q45" s="9">
        <v>0.21942446043165467</v>
      </c>
    </row>
    <row r="46" spans="4:17" x14ac:dyDescent="0.25">
      <c r="D46" s="8" t="s">
        <v>523</v>
      </c>
      <c r="E46" s="20">
        <v>489</v>
      </c>
      <c r="F46" s="20">
        <v>355</v>
      </c>
      <c r="G46" s="9">
        <v>0.72597137014314927</v>
      </c>
      <c r="H46" s="20">
        <v>271</v>
      </c>
      <c r="I46" s="9">
        <v>0.76338028169014083</v>
      </c>
      <c r="J46" s="20">
        <v>0</v>
      </c>
      <c r="K46" s="9">
        <v>0</v>
      </c>
      <c r="L46" s="20">
        <v>78</v>
      </c>
      <c r="M46" s="9">
        <v>0.21971830985915494</v>
      </c>
      <c r="N46" s="20">
        <v>26</v>
      </c>
      <c r="O46" s="9">
        <v>7.3239436619718309E-2</v>
      </c>
      <c r="P46" s="20">
        <v>19</v>
      </c>
      <c r="Q46" s="9">
        <v>5.3521126760563378E-2</v>
      </c>
    </row>
    <row r="47" spans="4:17" x14ac:dyDescent="0.25">
      <c r="D47" s="8" t="s">
        <v>527</v>
      </c>
      <c r="E47" s="20">
        <v>665</v>
      </c>
      <c r="F47" s="20">
        <v>489</v>
      </c>
      <c r="G47" s="9">
        <v>0.73533834586466162</v>
      </c>
      <c r="H47" s="20">
        <v>361</v>
      </c>
      <c r="I47" s="9">
        <v>0.73824130879345606</v>
      </c>
      <c r="J47" s="20">
        <v>0</v>
      </c>
      <c r="K47" s="9">
        <v>0</v>
      </c>
      <c r="L47" s="20">
        <v>1</v>
      </c>
      <c r="M47" s="9">
        <v>2.0449897750511249E-3</v>
      </c>
      <c r="N47" s="20">
        <v>67</v>
      </c>
      <c r="O47" s="9">
        <v>0.13701431492842536</v>
      </c>
      <c r="P47" s="20">
        <v>90</v>
      </c>
      <c r="Q47" s="9">
        <v>0.18404907975460122</v>
      </c>
    </row>
    <row r="48" spans="4:17" x14ac:dyDescent="0.25">
      <c r="D48" s="8" t="s">
        <v>528</v>
      </c>
      <c r="E48" s="20">
        <v>1148</v>
      </c>
      <c r="F48" s="20">
        <v>843</v>
      </c>
      <c r="G48" s="9">
        <v>0.73432055749128922</v>
      </c>
      <c r="H48" s="20">
        <v>624</v>
      </c>
      <c r="I48" s="9">
        <v>0.74021352313167255</v>
      </c>
      <c r="J48" s="20">
        <v>0</v>
      </c>
      <c r="K48" s="9">
        <v>0</v>
      </c>
      <c r="L48" s="20">
        <v>2</v>
      </c>
      <c r="M48" s="9">
        <v>2.3724792408066431E-3</v>
      </c>
      <c r="N48" s="20">
        <v>12</v>
      </c>
      <c r="O48" s="9">
        <v>1.4234875444839857E-2</v>
      </c>
      <c r="P48" s="20">
        <v>263</v>
      </c>
      <c r="Q48" s="9">
        <v>0.31198102016607354</v>
      </c>
    </row>
    <row r="49" spans="4:17" x14ac:dyDescent="0.25">
      <c r="D49" s="8" t="s">
        <v>443</v>
      </c>
      <c r="E49" s="20">
        <v>539</v>
      </c>
      <c r="F49" s="20">
        <v>427</v>
      </c>
      <c r="G49" s="9">
        <v>0.79220779220779225</v>
      </c>
      <c r="H49" s="20">
        <v>303</v>
      </c>
      <c r="I49" s="9">
        <v>0.70960187353629978</v>
      </c>
      <c r="J49" s="20">
        <v>0</v>
      </c>
      <c r="K49" s="9">
        <v>0</v>
      </c>
      <c r="L49" s="20">
        <v>6</v>
      </c>
      <c r="M49" s="9">
        <v>1.405152224824356E-2</v>
      </c>
      <c r="N49" s="20">
        <v>52</v>
      </c>
      <c r="O49" s="9">
        <v>0.12177985948477751</v>
      </c>
      <c r="P49" s="20">
        <v>40</v>
      </c>
      <c r="Q49" s="9">
        <v>9.3676814988290405E-2</v>
      </c>
    </row>
    <row r="50" spans="4:17" x14ac:dyDescent="0.25">
      <c r="D50" s="8" t="s">
        <v>533</v>
      </c>
      <c r="E50" s="20">
        <v>619</v>
      </c>
      <c r="F50" s="20">
        <v>357</v>
      </c>
      <c r="G50" s="9">
        <v>0.57673667205169632</v>
      </c>
      <c r="H50" s="20">
        <v>240</v>
      </c>
      <c r="I50" s="9">
        <v>0.67226890756302526</v>
      </c>
      <c r="J50" s="20">
        <v>0</v>
      </c>
      <c r="K50" s="9">
        <v>0</v>
      </c>
      <c r="L50" s="20">
        <v>9</v>
      </c>
      <c r="M50" s="9">
        <v>2.5210084033613446E-2</v>
      </c>
      <c r="N50" s="20">
        <v>19</v>
      </c>
      <c r="O50" s="9">
        <v>5.3221288515406161E-2</v>
      </c>
      <c r="P50" s="20">
        <v>227</v>
      </c>
      <c r="Q50" s="9">
        <v>0.63585434173669464</v>
      </c>
    </row>
    <row r="51" spans="4:17" x14ac:dyDescent="0.25">
      <c r="D51" s="8" t="s">
        <v>536</v>
      </c>
      <c r="E51" s="20">
        <v>711</v>
      </c>
      <c r="F51" s="20">
        <v>555</v>
      </c>
      <c r="G51" s="9">
        <v>0.78059071729957807</v>
      </c>
      <c r="H51" s="20">
        <v>405</v>
      </c>
      <c r="I51" s="9">
        <v>0.72972972972972971</v>
      </c>
      <c r="J51" s="20">
        <v>0</v>
      </c>
      <c r="K51" s="9">
        <v>0</v>
      </c>
      <c r="L51" s="20">
        <v>0</v>
      </c>
      <c r="M51" s="9">
        <v>0</v>
      </c>
      <c r="N51" s="20">
        <v>1</v>
      </c>
      <c r="O51" s="9">
        <v>1.8018018018018018E-3</v>
      </c>
      <c r="P51" s="20">
        <v>137</v>
      </c>
      <c r="Q51" s="9">
        <v>0.24684684684684685</v>
      </c>
    </row>
    <row r="52" spans="4:17" x14ac:dyDescent="0.25">
      <c r="D52" s="7" t="s">
        <v>435</v>
      </c>
      <c r="E52" s="20">
        <v>4028</v>
      </c>
      <c r="F52" s="20">
        <v>2320</v>
      </c>
      <c r="G52" s="9">
        <v>0.57596822244289969</v>
      </c>
      <c r="H52" s="20">
        <v>1814</v>
      </c>
      <c r="I52" s="9">
        <v>0.78189655172413797</v>
      </c>
      <c r="J52" s="20">
        <v>0</v>
      </c>
      <c r="K52" s="9">
        <v>0</v>
      </c>
      <c r="L52" s="20">
        <v>27</v>
      </c>
      <c r="M52" s="9">
        <v>1.1637931034482759E-2</v>
      </c>
      <c r="N52" s="20">
        <v>147</v>
      </c>
      <c r="O52" s="9">
        <v>6.3362068965517243E-2</v>
      </c>
      <c r="P52" s="20">
        <v>935</v>
      </c>
      <c r="Q52" s="9">
        <v>0.40301724137931033</v>
      </c>
    </row>
    <row r="53" spans="4:17" x14ac:dyDescent="0.25">
      <c r="D53" s="8" t="s">
        <v>436</v>
      </c>
      <c r="E53" s="20">
        <v>1440</v>
      </c>
      <c r="F53" s="20">
        <v>468</v>
      </c>
      <c r="G53" s="9">
        <v>0.32500000000000001</v>
      </c>
      <c r="H53" s="20">
        <v>612</v>
      </c>
      <c r="I53" s="9">
        <v>1.3076923076923077</v>
      </c>
      <c r="J53" s="20">
        <v>0</v>
      </c>
      <c r="K53" s="9">
        <v>0</v>
      </c>
      <c r="L53" s="20">
        <v>2</v>
      </c>
      <c r="M53" s="9">
        <v>4.2735042735042739E-3</v>
      </c>
      <c r="N53" s="20">
        <v>74</v>
      </c>
      <c r="O53" s="9">
        <v>0.15811965811965811</v>
      </c>
      <c r="P53" s="20">
        <v>388</v>
      </c>
      <c r="Q53" s="9">
        <v>0.82905982905982911</v>
      </c>
    </row>
    <row r="54" spans="4:17" x14ac:dyDescent="0.25">
      <c r="D54" s="8" t="s">
        <v>513</v>
      </c>
      <c r="E54" s="20">
        <v>1875</v>
      </c>
      <c r="F54" s="20">
        <v>1362</v>
      </c>
      <c r="G54" s="9">
        <v>0.72640000000000005</v>
      </c>
      <c r="H54" s="20">
        <v>903</v>
      </c>
      <c r="I54" s="9">
        <v>0.66299559471365643</v>
      </c>
      <c r="J54" s="20">
        <v>0</v>
      </c>
      <c r="K54" s="9">
        <v>0</v>
      </c>
      <c r="L54" s="20">
        <v>17</v>
      </c>
      <c r="M54" s="9">
        <v>1.2481644640234948E-2</v>
      </c>
      <c r="N54" s="20">
        <v>60</v>
      </c>
      <c r="O54" s="9">
        <v>4.405286343612335E-2</v>
      </c>
      <c r="P54" s="20">
        <v>372</v>
      </c>
      <c r="Q54" s="9">
        <v>0.27312775330396477</v>
      </c>
    </row>
    <row r="55" spans="4:17" x14ac:dyDescent="0.25">
      <c r="D55" s="8" t="s">
        <v>531</v>
      </c>
      <c r="E55" s="20">
        <v>307</v>
      </c>
      <c r="F55" s="20">
        <v>187</v>
      </c>
      <c r="G55" s="9">
        <v>0.60912052117263848</v>
      </c>
      <c r="H55" s="20">
        <v>123</v>
      </c>
      <c r="I55" s="9">
        <v>0.65775401069518713</v>
      </c>
      <c r="J55" s="20">
        <v>0</v>
      </c>
      <c r="K55" s="9">
        <v>0</v>
      </c>
      <c r="L55" s="20">
        <v>1</v>
      </c>
      <c r="M55" s="9">
        <v>5.3475935828877002E-3</v>
      </c>
      <c r="N55" s="20">
        <v>11</v>
      </c>
      <c r="O55" s="9">
        <v>5.8823529411764705E-2</v>
      </c>
      <c r="P55" s="20">
        <v>95</v>
      </c>
      <c r="Q55" s="9">
        <v>0.50802139037433158</v>
      </c>
    </row>
    <row r="56" spans="4:17" x14ac:dyDescent="0.25">
      <c r="D56" s="8" t="s">
        <v>537</v>
      </c>
      <c r="E56" s="20">
        <v>406</v>
      </c>
      <c r="F56" s="20">
        <v>303</v>
      </c>
      <c r="G56" s="9">
        <v>0.74630541871921185</v>
      </c>
      <c r="H56" s="20">
        <v>176</v>
      </c>
      <c r="I56" s="9">
        <v>0.58085808580858089</v>
      </c>
      <c r="J56" s="20">
        <v>0</v>
      </c>
      <c r="K56" s="9">
        <v>0</v>
      </c>
      <c r="L56" s="20">
        <v>7</v>
      </c>
      <c r="M56" s="9">
        <v>2.3102310231023101E-2</v>
      </c>
      <c r="N56" s="20">
        <v>2</v>
      </c>
      <c r="O56" s="9">
        <v>6.6006600660066007E-3</v>
      </c>
      <c r="P56" s="20">
        <v>80</v>
      </c>
      <c r="Q56" s="9">
        <v>0.264026402640264</v>
      </c>
    </row>
    <row r="57" spans="4:17" x14ac:dyDescent="0.25">
      <c r="D57" s="7" t="s">
        <v>439</v>
      </c>
      <c r="E57" s="20">
        <v>3606</v>
      </c>
      <c r="F57" s="20">
        <v>2561</v>
      </c>
      <c r="G57" s="9">
        <v>0.71020521353300059</v>
      </c>
      <c r="H57" s="20">
        <v>1798</v>
      </c>
      <c r="I57" s="9">
        <v>0.70206950409996094</v>
      </c>
      <c r="J57" s="20">
        <v>0</v>
      </c>
      <c r="K57" s="9">
        <v>0</v>
      </c>
      <c r="L57" s="20">
        <v>12</v>
      </c>
      <c r="M57" s="9">
        <v>4.6856696602889493E-3</v>
      </c>
      <c r="N57" s="20">
        <v>147</v>
      </c>
      <c r="O57" s="9">
        <v>5.739945333853963E-2</v>
      </c>
      <c r="P57" s="20">
        <v>777</v>
      </c>
      <c r="Q57" s="9">
        <v>0.30339711050370949</v>
      </c>
    </row>
    <row r="58" spans="4:17" x14ac:dyDescent="0.25">
      <c r="D58" s="8" t="s">
        <v>514</v>
      </c>
      <c r="E58" s="20">
        <v>1245</v>
      </c>
      <c r="F58" s="20">
        <v>1005</v>
      </c>
      <c r="G58" s="9">
        <v>0.80722891566265065</v>
      </c>
      <c r="H58" s="20">
        <v>743</v>
      </c>
      <c r="I58" s="9">
        <v>0.73930348258706469</v>
      </c>
      <c r="J58" s="20">
        <v>0</v>
      </c>
      <c r="K58" s="9">
        <v>0</v>
      </c>
      <c r="L58" s="20">
        <v>9</v>
      </c>
      <c r="M58" s="9">
        <v>8.9552238805970154E-3</v>
      </c>
      <c r="N58" s="20">
        <v>38</v>
      </c>
      <c r="O58" s="9">
        <v>3.7810945273631838E-2</v>
      </c>
      <c r="P58" s="20">
        <v>166</v>
      </c>
      <c r="Q58" s="9">
        <v>0.16517412935323383</v>
      </c>
    </row>
    <row r="59" spans="4:17" x14ac:dyDescent="0.25">
      <c r="D59" s="8" t="s">
        <v>518</v>
      </c>
      <c r="E59" s="20">
        <v>555</v>
      </c>
      <c r="F59" s="20">
        <v>318</v>
      </c>
      <c r="G59" s="9">
        <v>0.572972972972973</v>
      </c>
      <c r="H59" s="20">
        <v>213</v>
      </c>
      <c r="I59" s="9">
        <v>0.66981132075471694</v>
      </c>
      <c r="J59" s="20">
        <v>0</v>
      </c>
      <c r="K59" s="9">
        <v>0</v>
      </c>
      <c r="L59" s="20">
        <v>0</v>
      </c>
      <c r="M59" s="9">
        <v>0</v>
      </c>
      <c r="N59" s="20">
        <v>11</v>
      </c>
      <c r="O59" s="9">
        <v>3.4591194968553458E-2</v>
      </c>
      <c r="P59" s="20">
        <v>200</v>
      </c>
      <c r="Q59" s="9">
        <v>0.62893081761006286</v>
      </c>
    </row>
    <row r="60" spans="4:17" x14ac:dyDescent="0.25">
      <c r="D60" s="8" t="s">
        <v>441</v>
      </c>
      <c r="E60" s="20">
        <v>289</v>
      </c>
      <c r="F60" s="20">
        <v>189</v>
      </c>
      <c r="G60" s="9">
        <v>0.65397923875432529</v>
      </c>
      <c r="H60" s="20">
        <v>132</v>
      </c>
      <c r="I60" s="9">
        <v>0.69841269841269837</v>
      </c>
      <c r="J60" s="20">
        <v>0</v>
      </c>
      <c r="K60" s="9">
        <v>0</v>
      </c>
      <c r="L60" s="20">
        <v>2</v>
      </c>
      <c r="M60" s="9">
        <v>1.0582010582010581E-2</v>
      </c>
      <c r="N60" s="20">
        <v>4</v>
      </c>
      <c r="O60" s="9">
        <v>2.1164021164021163E-2</v>
      </c>
      <c r="P60" s="20">
        <v>88</v>
      </c>
      <c r="Q60" s="9">
        <v>0.46560846560846558</v>
      </c>
    </row>
    <row r="61" spans="4:17" x14ac:dyDescent="0.25">
      <c r="D61" s="8" t="s">
        <v>446</v>
      </c>
      <c r="E61" s="20">
        <v>922</v>
      </c>
      <c r="F61" s="20">
        <v>613</v>
      </c>
      <c r="G61" s="9">
        <v>0.66485900216919736</v>
      </c>
      <c r="H61" s="20">
        <v>395</v>
      </c>
      <c r="I61" s="9">
        <v>0.64437194127243069</v>
      </c>
      <c r="J61" s="20">
        <v>0</v>
      </c>
      <c r="K61" s="9">
        <v>0</v>
      </c>
      <c r="L61" s="20">
        <v>0</v>
      </c>
      <c r="M61" s="9">
        <v>0</v>
      </c>
      <c r="N61" s="20">
        <v>70</v>
      </c>
      <c r="O61" s="9">
        <v>0.11419249592169657</v>
      </c>
      <c r="P61" s="20">
        <v>204</v>
      </c>
      <c r="Q61" s="9">
        <v>0.33278955954323003</v>
      </c>
    </row>
    <row r="62" spans="4:17" x14ac:dyDescent="0.25">
      <c r="D62" s="8" t="s">
        <v>535</v>
      </c>
      <c r="E62" s="20">
        <v>561</v>
      </c>
      <c r="F62" s="20">
        <v>436</v>
      </c>
      <c r="G62" s="9">
        <v>0.77718360071301251</v>
      </c>
      <c r="H62" s="20">
        <v>315</v>
      </c>
      <c r="I62" s="9">
        <v>0.72247706422018354</v>
      </c>
      <c r="J62" s="20">
        <v>0</v>
      </c>
      <c r="K62" s="9">
        <v>0</v>
      </c>
      <c r="L62" s="20">
        <v>1</v>
      </c>
      <c r="M62" s="9">
        <v>2.2935779816513763E-3</v>
      </c>
      <c r="N62" s="20">
        <v>24</v>
      </c>
      <c r="O62" s="9">
        <v>5.5045871559633031E-2</v>
      </c>
      <c r="P62" s="20">
        <v>85</v>
      </c>
      <c r="Q62" s="9">
        <v>0.19495412844036697</v>
      </c>
    </row>
    <row r="63" spans="4:17" x14ac:dyDescent="0.25">
      <c r="D63" s="8" t="s">
        <v>440</v>
      </c>
      <c r="E63" s="20">
        <v>34</v>
      </c>
      <c r="F63" s="20"/>
      <c r="G63" s="9">
        <v>0</v>
      </c>
      <c r="H63" s="20"/>
      <c r="I63" s="9">
        <v>0</v>
      </c>
      <c r="J63" s="20"/>
      <c r="K63" s="9">
        <v>0</v>
      </c>
      <c r="L63" s="20"/>
      <c r="M63" s="9">
        <v>0</v>
      </c>
      <c r="N63" s="20"/>
      <c r="O63" s="9">
        <v>0</v>
      </c>
      <c r="P63" s="20">
        <v>34</v>
      </c>
      <c r="Q63" s="9">
        <v>0</v>
      </c>
    </row>
    <row r="64" spans="4:17" x14ac:dyDescent="0.25">
      <c r="D64" s="6" t="s">
        <v>449</v>
      </c>
      <c r="E64" s="20">
        <v>44246</v>
      </c>
      <c r="F64" s="20">
        <v>28365</v>
      </c>
      <c r="G64" s="9">
        <v>0.64107489942593676</v>
      </c>
      <c r="H64" s="20">
        <v>24093</v>
      </c>
      <c r="I64" s="9">
        <v>0.84939185616076152</v>
      </c>
      <c r="J64" s="20">
        <v>0</v>
      </c>
      <c r="K64" s="9">
        <v>0</v>
      </c>
      <c r="L64" s="20">
        <v>3217</v>
      </c>
      <c r="M64" s="9">
        <v>0.11341441917856514</v>
      </c>
      <c r="N64" s="20">
        <v>6805</v>
      </c>
      <c r="O64" s="9">
        <v>0.23990833774017276</v>
      </c>
      <c r="P64" s="20">
        <v>821</v>
      </c>
      <c r="Q64" s="9">
        <v>2.8944121276220695E-2</v>
      </c>
    </row>
    <row r="65" spans="4:17" x14ac:dyDescent="0.25">
      <c r="D65" s="7" t="s">
        <v>541</v>
      </c>
      <c r="E65" s="20">
        <v>4172</v>
      </c>
      <c r="F65" s="20">
        <v>3062</v>
      </c>
      <c r="G65" s="9">
        <v>0.73394055608820707</v>
      </c>
      <c r="H65" s="20">
        <v>2450</v>
      </c>
      <c r="I65" s="9">
        <v>0.80013063357282821</v>
      </c>
      <c r="J65" s="20">
        <v>0</v>
      </c>
      <c r="K65" s="9">
        <v>0</v>
      </c>
      <c r="L65" s="20">
        <v>323</v>
      </c>
      <c r="M65" s="9">
        <v>0.10548661005878511</v>
      </c>
      <c r="N65" s="20">
        <v>571</v>
      </c>
      <c r="O65" s="9">
        <v>0.18647942521227956</v>
      </c>
      <c r="P65" s="20">
        <v>119</v>
      </c>
      <c r="Q65" s="9">
        <v>3.8863487916394511E-2</v>
      </c>
    </row>
    <row r="66" spans="4:17" x14ac:dyDescent="0.25">
      <c r="D66" s="8" t="s">
        <v>542</v>
      </c>
      <c r="E66" s="20">
        <v>510</v>
      </c>
      <c r="F66" s="20">
        <v>308</v>
      </c>
      <c r="G66" s="9">
        <v>0.60392156862745094</v>
      </c>
      <c r="H66" s="20">
        <v>222</v>
      </c>
      <c r="I66" s="9">
        <v>0.72077922077922074</v>
      </c>
      <c r="J66" s="20">
        <v>0</v>
      </c>
      <c r="K66" s="9">
        <v>0</v>
      </c>
      <c r="L66" s="20">
        <v>10</v>
      </c>
      <c r="M66" s="9">
        <v>3.2467532467532464E-2</v>
      </c>
      <c r="N66" s="20">
        <v>138</v>
      </c>
      <c r="O66" s="9">
        <v>0.44805194805194803</v>
      </c>
      <c r="P66" s="20">
        <v>41</v>
      </c>
      <c r="Q66" s="9">
        <v>0.13311688311688311</v>
      </c>
    </row>
    <row r="67" spans="4:17" x14ac:dyDescent="0.25">
      <c r="D67" s="8" t="s">
        <v>543</v>
      </c>
      <c r="E67" s="20">
        <v>1840</v>
      </c>
      <c r="F67" s="20">
        <v>1476</v>
      </c>
      <c r="G67" s="9">
        <v>0.80217391304347829</v>
      </c>
      <c r="H67" s="20">
        <v>1267</v>
      </c>
      <c r="I67" s="9">
        <v>0.85840108401084014</v>
      </c>
      <c r="J67" s="20">
        <v>0</v>
      </c>
      <c r="K67" s="9">
        <v>0</v>
      </c>
      <c r="L67" s="20">
        <v>208</v>
      </c>
      <c r="M67" s="9">
        <v>0.14092140921409213</v>
      </c>
      <c r="N67" s="20">
        <v>116</v>
      </c>
      <c r="O67" s="9">
        <v>7.8590785907859076E-2</v>
      </c>
      <c r="P67" s="20">
        <v>3</v>
      </c>
      <c r="Q67" s="9">
        <v>2.0325203252032522E-3</v>
      </c>
    </row>
    <row r="68" spans="4:17" x14ac:dyDescent="0.25">
      <c r="D68" s="8" t="s">
        <v>546</v>
      </c>
      <c r="E68" s="20">
        <v>380</v>
      </c>
      <c r="F68" s="20">
        <v>232</v>
      </c>
      <c r="G68" s="9">
        <v>0.61052631578947369</v>
      </c>
      <c r="H68" s="20">
        <v>161</v>
      </c>
      <c r="I68" s="9">
        <v>0.69396551724137934</v>
      </c>
      <c r="J68" s="20">
        <v>0</v>
      </c>
      <c r="K68" s="9">
        <v>0</v>
      </c>
      <c r="L68" s="20">
        <v>1</v>
      </c>
      <c r="M68" s="9">
        <v>4.3103448275862068E-3</v>
      </c>
      <c r="N68" s="20">
        <v>69</v>
      </c>
      <c r="O68" s="9">
        <v>0.29741379310344829</v>
      </c>
      <c r="P68" s="20">
        <v>66</v>
      </c>
      <c r="Q68" s="9">
        <v>0.28448275862068967</v>
      </c>
    </row>
    <row r="69" spans="4:17" x14ac:dyDescent="0.25">
      <c r="D69" s="8" t="s">
        <v>566</v>
      </c>
      <c r="E69" s="20">
        <v>1442</v>
      </c>
      <c r="F69" s="20">
        <v>1046</v>
      </c>
      <c r="G69" s="9">
        <v>0.72538141470180306</v>
      </c>
      <c r="H69" s="20">
        <v>800</v>
      </c>
      <c r="I69" s="9">
        <v>0.76481835564053535</v>
      </c>
      <c r="J69" s="20">
        <v>0</v>
      </c>
      <c r="K69" s="9">
        <v>0</v>
      </c>
      <c r="L69" s="20">
        <v>104</v>
      </c>
      <c r="M69" s="9">
        <v>9.9426386233269604E-2</v>
      </c>
      <c r="N69" s="20">
        <v>248</v>
      </c>
      <c r="O69" s="9">
        <v>0.23709369024856597</v>
      </c>
      <c r="P69" s="20">
        <v>9</v>
      </c>
      <c r="Q69" s="9">
        <v>8.6042065009560229E-3</v>
      </c>
    </row>
    <row r="70" spans="4:17" x14ac:dyDescent="0.25">
      <c r="D70" s="7" t="s">
        <v>547</v>
      </c>
      <c r="E70" s="20">
        <v>4122</v>
      </c>
      <c r="F70" s="20">
        <v>2852</v>
      </c>
      <c r="G70" s="9">
        <v>0.69189713731198443</v>
      </c>
      <c r="H70" s="20">
        <v>1926</v>
      </c>
      <c r="I70" s="9">
        <v>0.67531556802244042</v>
      </c>
      <c r="J70" s="20">
        <v>0</v>
      </c>
      <c r="K70" s="9">
        <v>0</v>
      </c>
      <c r="L70" s="20">
        <v>433</v>
      </c>
      <c r="M70" s="9">
        <v>0.15182328190743338</v>
      </c>
      <c r="N70" s="20">
        <v>662</v>
      </c>
      <c r="O70" s="9">
        <v>0.23211781206171109</v>
      </c>
      <c r="P70" s="20">
        <v>56</v>
      </c>
      <c r="Q70" s="9">
        <v>1.9635343618513323E-2</v>
      </c>
    </row>
    <row r="71" spans="4:17" x14ac:dyDescent="0.25">
      <c r="D71" s="8" t="s">
        <v>548</v>
      </c>
      <c r="E71" s="20">
        <v>461</v>
      </c>
      <c r="F71" s="20">
        <v>326</v>
      </c>
      <c r="G71" s="9">
        <v>0.70715835140997829</v>
      </c>
      <c r="H71" s="20">
        <v>183</v>
      </c>
      <c r="I71" s="9">
        <v>0.56134969325153372</v>
      </c>
      <c r="J71" s="20">
        <v>0</v>
      </c>
      <c r="K71" s="9">
        <v>0</v>
      </c>
      <c r="L71" s="20">
        <v>15</v>
      </c>
      <c r="M71" s="9">
        <v>4.6012269938650305E-2</v>
      </c>
      <c r="N71" s="20">
        <v>101</v>
      </c>
      <c r="O71" s="9">
        <v>0.30981595092024539</v>
      </c>
      <c r="P71" s="20">
        <v>5</v>
      </c>
      <c r="Q71" s="9">
        <v>1.5337423312883436E-2</v>
      </c>
    </row>
    <row r="72" spans="4:17" x14ac:dyDescent="0.25">
      <c r="D72" s="8" t="s">
        <v>554</v>
      </c>
      <c r="E72" s="20">
        <v>439</v>
      </c>
      <c r="F72" s="20">
        <v>339</v>
      </c>
      <c r="G72" s="9">
        <v>0.77220956719817768</v>
      </c>
      <c r="H72" s="20">
        <v>271</v>
      </c>
      <c r="I72" s="9">
        <v>0.79941002949852502</v>
      </c>
      <c r="J72" s="20">
        <v>0</v>
      </c>
      <c r="K72" s="9">
        <v>0</v>
      </c>
      <c r="L72" s="20">
        <v>72</v>
      </c>
      <c r="M72" s="9">
        <v>0.21238938053097345</v>
      </c>
      <c r="N72" s="20">
        <v>16</v>
      </c>
      <c r="O72" s="9">
        <v>4.71976401179941E-2</v>
      </c>
      <c r="P72" s="20">
        <v>1</v>
      </c>
      <c r="Q72" s="9">
        <v>2.9498525073746312E-3</v>
      </c>
    </row>
    <row r="73" spans="4:17" x14ac:dyDescent="0.25">
      <c r="D73" s="8" t="s">
        <v>557</v>
      </c>
      <c r="E73" s="20">
        <v>654</v>
      </c>
      <c r="F73" s="20">
        <v>418</v>
      </c>
      <c r="G73" s="9">
        <v>0.63914373088685017</v>
      </c>
      <c r="H73" s="20">
        <v>240</v>
      </c>
      <c r="I73" s="9">
        <v>0.57416267942583732</v>
      </c>
      <c r="J73" s="20">
        <v>0</v>
      </c>
      <c r="K73" s="9">
        <v>0</v>
      </c>
      <c r="L73" s="20">
        <v>76</v>
      </c>
      <c r="M73" s="9">
        <v>0.18181818181818182</v>
      </c>
      <c r="N73" s="20">
        <v>127</v>
      </c>
      <c r="O73" s="9">
        <v>0.30382775119617222</v>
      </c>
      <c r="P73" s="20">
        <v>13</v>
      </c>
      <c r="Q73" s="9">
        <v>3.1100478468899521E-2</v>
      </c>
    </row>
    <row r="74" spans="4:17" x14ac:dyDescent="0.25">
      <c r="D74" s="8" t="s">
        <v>564</v>
      </c>
      <c r="E74" s="20">
        <v>220</v>
      </c>
      <c r="F74" s="20">
        <v>154</v>
      </c>
      <c r="G74" s="9">
        <v>0.7</v>
      </c>
      <c r="H74" s="20">
        <v>101</v>
      </c>
      <c r="I74" s="9">
        <v>0.6558441558441559</v>
      </c>
      <c r="J74" s="20">
        <v>0</v>
      </c>
      <c r="K74" s="9">
        <v>0</v>
      </c>
      <c r="L74" s="20">
        <v>25</v>
      </c>
      <c r="M74" s="9">
        <v>0.16233766233766234</v>
      </c>
      <c r="N74" s="20">
        <v>34</v>
      </c>
      <c r="O74" s="9">
        <v>0.22077922077922077</v>
      </c>
      <c r="P74" s="20">
        <v>1</v>
      </c>
      <c r="Q74" s="9">
        <v>6.4935064935064939E-3</v>
      </c>
    </row>
    <row r="75" spans="4:17" x14ac:dyDescent="0.25">
      <c r="D75" s="8" t="s">
        <v>571</v>
      </c>
      <c r="E75" s="20">
        <v>705</v>
      </c>
      <c r="F75" s="20">
        <v>438</v>
      </c>
      <c r="G75" s="9">
        <v>0.62127659574468086</v>
      </c>
      <c r="H75" s="20">
        <v>290</v>
      </c>
      <c r="I75" s="9">
        <v>0.66210045662100458</v>
      </c>
      <c r="J75" s="20">
        <v>0</v>
      </c>
      <c r="K75" s="9">
        <v>0</v>
      </c>
      <c r="L75" s="20">
        <v>54</v>
      </c>
      <c r="M75" s="9">
        <v>0.12328767123287671</v>
      </c>
      <c r="N75" s="20">
        <v>154</v>
      </c>
      <c r="O75" s="9">
        <v>0.35159817351598172</v>
      </c>
      <c r="P75" s="20">
        <v>32</v>
      </c>
      <c r="Q75" s="9">
        <v>7.3059360730593603E-2</v>
      </c>
    </row>
    <row r="76" spans="4:17" x14ac:dyDescent="0.25">
      <c r="D76" s="8" t="s">
        <v>578</v>
      </c>
      <c r="E76" s="20">
        <v>1172</v>
      </c>
      <c r="F76" s="20">
        <v>888</v>
      </c>
      <c r="G76" s="9">
        <v>0.75767918088737196</v>
      </c>
      <c r="H76" s="20">
        <v>641</v>
      </c>
      <c r="I76" s="9">
        <v>0.72184684684684686</v>
      </c>
      <c r="J76" s="20">
        <v>0</v>
      </c>
      <c r="K76" s="9">
        <v>0</v>
      </c>
      <c r="L76" s="20">
        <v>40</v>
      </c>
      <c r="M76" s="9">
        <v>4.5045045045045043E-2</v>
      </c>
      <c r="N76" s="20">
        <v>212</v>
      </c>
      <c r="O76" s="9">
        <v>0.23873873873873874</v>
      </c>
      <c r="P76" s="20">
        <v>2</v>
      </c>
      <c r="Q76" s="9">
        <v>2.2522522522522522E-3</v>
      </c>
    </row>
    <row r="77" spans="4:17" x14ac:dyDescent="0.25">
      <c r="D77" s="8" t="s">
        <v>579</v>
      </c>
      <c r="E77" s="20">
        <v>471</v>
      </c>
      <c r="F77" s="20">
        <v>289</v>
      </c>
      <c r="G77" s="9">
        <v>0.613588110403397</v>
      </c>
      <c r="H77" s="20">
        <v>200</v>
      </c>
      <c r="I77" s="9">
        <v>0.69204152249134943</v>
      </c>
      <c r="J77" s="20">
        <v>0</v>
      </c>
      <c r="K77" s="9">
        <v>0</v>
      </c>
      <c r="L77" s="20">
        <v>151</v>
      </c>
      <c r="M77" s="9">
        <v>0.52249134948096887</v>
      </c>
      <c r="N77" s="20">
        <v>18</v>
      </c>
      <c r="O77" s="9">
        <v>6.228373702422145E-2</v>
      </c>
      <c r="P77" s="20">
        <v>2</v>
      </c>
      <c r="Q77" s="9">
        <v>6.920415224913495E-3</v>
      </c>
    </row>
    <row r="78" spans="4:17" x14ac:dyDescent="0.25">
      <c r="D78" s="7" t="s">
        <v>539</v>
      </c>
      <c r="E78" s="20">
        <v>4940</v>
      </c>
      <c r="F78" s="20">
        <v>3206</v>
      </c>
      <c r="G78" s="9">
        <v>0.64898785425101213</v>
      </c>
      <c r="H78" s="20">
        <v>2288</v>
      </c>
      <c r="I78" s="9">
        <v>0.71366188396756081</v>
      </c>
      <c r="J78" s="20">
        <v>0</v>
      </c>
      <c r="K78" s="9">
        <v>0</v>
      </c>
      <c r="L78" s="20">
        <v>690</v>
      </c>
      <c r="M78" s="9">
        <v>0.21522145976294449</v>
      </c>
      <c r="N78" s="20">
        <v>798</v>
      </c>
      <c r="O78" s="9">
        <v>0.24890829694323144</v>
      </c>
      <c r="P78" s="20">
        <v>106</v>
      </c>
      <c r="Q78" s="9">
        <v>3.3063006862133502E-2</v>
      </c>
    </row>
    <row r="79" spans="4:17" x14ac:dyDescent="0.25">
      <c r="D79" s="8" t="s">
        <v>540</v>
      </c>
      <c r="E79" s="20">
        <v>651</v>
      </c>
      <c r="F79" s="20">
        <v>378</v>
      </c>
      <c r="G79" s="9">
        <v>0.58064516129032262</v>
      </c>
      <c r="H79" s="20">
        <v>254</v>
      </c>
      <c r="I79" s="9">
        <v>0.67195767195767198</v>
      </c>
      <c r="J79" s="20">
        <v>0</v>
      </c>
      <c r="K79" s="9">
        <v>0</v>
      </c>
      <c r="L79" s="20">
        <v>70</v>
      </c>
      <c r="M79" s="9">
        <v>0.18518518518518517</v>
      </c>
      <c r="N79" s="20">
        <v>173</v>
      </c>
      <c r="O79" s="9">
        <v>0.45767195767195767</v>
      </c>
      <c r="P79" s="20">
        <v>10</v>
      </c>
      <c r="Q79" s="9">
        <v>2.6455026455026454E-2</v>
      </c>
    </row>
    <row r="80" spans="4:17" x14ac:dyDescent="0.25">
      <c r="D80" s="8" t="s">
        <v>558</v>
      </c>
      <c r="E80" s="20">
        <v>658</v>
      </c>
      <c r="F80" s="20">
        <v>448</v>
      </c>
      <c r="G80" s="9">
        <v>0.68085106382978722</v>
      </c>
      <c r="H80" s="20">
        <v>285</v>
      </c>
      <c r="I80" s="9">
        <v>0.6361607142857143</v>
      </c>
      <c r="J80" s="20">
        <v>0</v>
      </c>
      <c r="K80" s="9">
        <v>0</v>
      </c>
      <c r="L80" s="20">
        <v>82</v>
      </c>
      <c r="M80" s="9">
        <v>0.18303571428571427</v>
      </c>
      <c r="N80" s="20">
        <v>108</v>
      </c>
      <c r="O80" s="9">
        <v>0.24107142857142858</v>
      </c>
      <c r="P80" s="20">
        <v>0</v>
      </c>
      <c r="Q80" s="9">
        <v>0</v>
      </c>
    </row>
    <row r="81" spans="4:17" x14ac:dyDescent="0.25">
      <c r="D81" s="8" t="s">
        <v>559</v>
      </c>
      <c r="E81" s="20">
        <v>721</v>
      </c>
      <c r="F81" s="20">
        <v>329</v>
      </c>
      <c r="G81" s="9">
        <v>0.4563106796116505</v>
      </c>
      <c r="H81" s="20">
        <v>232</v>
      </c>
      <c r="I81" s="9">
        <v>0.70516717325227962</v>
      </c>
      <c r="J81" s="20">
        <v>0</v>
      </c>
      <c r="K81" s="9">
        <v>0</v>
      </c>
      <c r="L81" s="20">
        <v>306</v>
      </c>
      <c r="M81" s="9">
        <v>0.93009118541033431</v>
      </c>
      <c r="N81" s="20">
        <v>41</v>
      </c>
      <c r="O81" s="9">
        <v>0.12462006079027356</v>
      </c>
      <c r="P81" s="20">
        <v>29</v>
      </c>
      <c r="Q81" s="9">
        <v>8.8145896656534953E-2</v>
      </c>
    </row>
    <row r="82" spans="4:17" x14ac:dyDescent="0.25">
      <c r="D82" s="8" t="s">
        <v>561</v>
      </c>
      <c r="E82" s="20">
        <v>1680</v>
      </c>
      <c r="F82" s="20">
        <v>1246</v>
      </c>
      <c r="G82" s="9">
        <v>0.7416666666666667</v>
      </c>
      <c r="H82" s="20">
        <v>950</v>
      </c>
      <c r="I82" s="9">
        <v>0.7624398073836276</v>
      </c>
      <c r="J82" s="20">
        <v>0</v>
      </c>
      <c r="K82" s="9">
        <v>0</v>
      </c>
      <c r="L82" s="20">
        <v>175</v>
      </c>
      <c r="M82" s="9">
        <v>0.1404494382022472</v>
      </c>
      <c r="N82" s="20">
        <v>194</v>
      </c>
      <c r="O82" s="9">
        <v>0.15569823434991975</v>
      </c>
      <c r="P82" s="20">
        <v>17</v>
      </c>
      <c r="Q82" s="9">
        <v>1.3643659711075442E-2</v>
      </c>
    </row>
    <row r="83" spans="4:17" x14ac:dyDescent="0.25">
      <c r="D83" s="8" t="s">
        <v>576</v>
      </c>
      <c r="E83" s="20">
        <v>1230</v>
      </c>
      <c r="F83" s="20">
        <v>805</v>
      </c>
      <c r="G83" s="9">
        <v>0.65447154471544711</v>
      </c>
      <c r="H83" s="20">
        <v>567</v>
      </c>
      <c r="I83" s="9">
        <v>0.70434782608695656</v>
      </c>
      <c r="J83" s="20">
        <v>0</v>
      </c>
      <c r="K83" s="9">
        <v>0</v>
      </c>
      <c r="L83" s="20">
        <v>57</v>
      </c>
      <c r="M83" s="9">
        <v>7.0807453416149066E-2</v>
      </c>
      <c r="N83" s="20">
        <v>282</v>
      </c>
      <c r="O83" s="9">
        <v>0.35031055900621116</v>
      </c>
      <c r="P83" s="20">
        <v>50</v>
      </c>
      <c r="Q83" s="9">
        <v>6.2111801242236024E-2</v>
      </c>
    </row>
    <row r="84" spans="4:17" x14ac:dyDescent="0.25">
      <c r="D84" s="7" t="s">
        <v>544</v>
      </c>
      <c r="E84" s="20">
        <v>9236</v>
      </c>
      <c r="F84" s="20">
        <v>4866</v>
      </c>
      <c r="G84" s="9">
        <v>0.52685145084452145</v>
      </c>
      <c r="H84" s="20">
        <v>5158</v>
      </c>
      <c r="I84" s="9">
        <v>1.0600082203041512</v>
      </c>
      <c r="J84" s="20">
        <v>0</v>
      </c>
      <c r="K84" s="9">
        <v>0</v>
      </c>
      <c r="L84" s="20">
        <v>616</v>
      </c>
      <c r="M84" s="9">
        <v>0.12659268392930539</v>
      </c>
      <c r="N84" s="20">
        <v>1412</v>
      </c>
      <c r="O84" s="9">
        <v>0.29017673653925197</v>
      </c>
      <c r="P84" s="20">
        <v>118</v>
      </c>
      <c r="Q84" s="9">
        <v>2.424989724619811E-2</v>
      </c>
    </row>
    <row r="85" spans="4:17" x14ac:dyDescent="0.25">
      <c r="D85" s="8" t="s">
        <v>545</v>
      </c>
      <c r="E85" s="20">
        <v>806</v>
      </c>
      <c r="F85" s="20">
        <v>302</v>
      </c>
      <c r="G85" s="9">
        <v>0.37468982630272951</v>
      </c>
      <c r="H85" s="20">
        <v>394</v>
      </c>
      <c r="I85" s="9">
        <v>1.304635761589404</v>
      </c>
      <c r="J85" s="20">
        <v>0</v>
      </c>
      <c r="K85" s="9">
        <v>0</v>
      </c>
      <c r="L85" s="20">
        <v>72</v>
      </c>
      <c r="M85" s="9">
        <v>0.23841059602649006</v>
      </c>
      <c r="N85" s="20">
        <v>82</v>
      </c>
      <c r="O85" s="9">
        <v>0.27152317880794702</v>
      </c>
      <c r="P85" s="20">
        <v>10</v>
      </c>
      <c r="Q85" s="9">
        <v>3.3112582781456956E-2</v>
      </c>
    </row>
    <row r="86" spans="4:17" x14ac:dyDescent="0.25">
      <c r="D86" s="8" t="s">
        <v>551</v>
      </c>
      <c r="E86" s="20">
        <v>1330</v>
      </c>
      <c r="F86" s="20">
        <v>417</v>
      </c>
      <c r="G86" s="9">
        <v>0.31353383458646616</v>
      </c>
      <c r="H86" s="20">
        <v>586</v>
      </c>
      <c r="I86" s="9">
        <v>1.4052757793764987</v>
      </c>
      <c r="J86" s="20">
        <v>0</v>
      </c>
      <c r="K86" s="9">
        <v>0</v>
      </c>
      <c r="L86" s="20">
        <v>14</v>
      </c>
      <c r="M86" s="9">
        <v>3.3573141486810551E-2</v>
      </c>
      <c r="N86" s="20">
        <v>448</v>
      </c>
      <c r="O86" s="9">
        <v>1.0743405275779376</v>
      </c>
      <c r="P86" s="20">
        <v>0</v>
      </c>
      <c r="Q86" s="9">
        <v>0</v>
      </c>
    </row>
    <row r="87" spans="4:17" x14ac:dyDescent="0.25">
      <c r="D87" s="8" t="s">
        <v>560</v>
      </c>
      <c r="E87" s="20">
        <v>2126</v>
      </c>
      <c r="F87" s="20">
        <v>828</v>
      </c>
      <c r="G87" s="9">
        <v>0.38946378174976481</v>
      </c>
      <c r="H87" s="20">
        <v>1338</v>
      </c>
      <c r="I87" s="9">
        <v>1.6159420289855073</v>
      </c>
      <c r="J87" s="20">
        <v>0</v>
      </c>
      <c r="K87" s="9">
        <v>0</v>
      </c>
      <c r="L87" s="20">
        <v>6</v>
      </c>
      <c r="M87" s="9">
        <v>7.246376811594203E-3</v>
      </c>
      <c r="N87" s="20">
        <v>382</v>
      </c>
      <c r="O87" s="9">
        <v>0.46135265700483091</v>
      </c>
      <c r="P87" s="20">
        <v>20</v>
      </c>
      <c r="Q87" s="9">
        <v>2.4154589371980676E-2</v>
      </c>
    </row>
    <row r="88" spans="4:17" x14ac:dyDescent="0.25">
      <c r="D88" s="8" t="s">
        <v>562</v>
      </c>
      <c r="E88" s="20">
        <v>2468</v>
      </c>
      <c r="F88" s="20">
        <v>1914</v>
      </c>
      <c r="G88" s="9">
        <v>0.77552674230145868</v>
      </c>
      <c r="H88" s="20">
        <v>1568</v>
      </c>
      <c r="I88" s="9">
        <v>0.81922675026123304</v>
      </c>
      <c r="J88" s="20">
        <v>0</v>
      </c>
      <c r="K88" s="9">
        <v>0</v>
      </c>
      <c r="L88" s="20">
        <v>384</v>
      </c>
      <c r="M88" s="9">
        <v>0.20062695924764889</v>
      </c>
      <c r="N88" s="20">
        <v>104</v>
      </c>
      <c r="O88" s="9">
        <v>5.4336468129571575E-2</v>
      </c>
      <c r="P88" s="20">
        <v>22</v>
      </c>
      <c r="Q88" s="9">
        <v>1.1494252873563218E-2</v>
      </c>
    </row>
    <row r="89" spans="4:17" x14ac:dyDescent="0.25">
      <c r="D89" s="8" t="s">
        <v>563</v>
      </c>
      <c r="E89" s="20">
        <v>1570</v>
      </c>
      <c r="F89" s="20">
        <v>1092</v>
      </c>
      <c r="G89" s="9">
        <v>0.69554140127388531</v>
      </c>
      <c r="H89" s="20">
        <v>860</v>
      </c>
      <c r="I89" s="9">
        <v>0.78754578754578752</v>
      </c>
      <c r="J89" s="20">
        <v>0</v>
      </c>
      <c r="K89" s="9">
        <v>0</v>
      </c>
      <c r="L89" s="20">
        <v>52</v>
      </c>
      <c r="M89" s="9">
        <v>4.7619047619047616E-2</v>
      </c>
      <c r="N89" s="20">
        <v>210</v>
      </c>
      <c r="O89" s="9">
        <v>0.19230769230769232</v>
      </c>
      <c r="P89" s="20">
        <v>54</v>
      </c>
      <c r="Q89" s="9">
        <v>4.9450549450549448E-2</v>
      </c>
    </row>
    <row r="90" spans="4:17" x14ac:dyDescent="0.25">
      <c r="D90" s="8" t="s">
        <v>580</v>
      </c>
      <c r="E90" s="20">
        <v>936</v>
      </c>
      <c r="F90" s="20">
        <v>313</v>
      </c>
      <c r="G90" s="9">
        <v>0.33440170940170938</v>
      </c>
      <c r="H90" s="20">
        <v>412</v>
      </c>
      <c r="I90" s="9">
        <v>1.3162939297124601</v>
      </c>
      <c r="J90" s="20">
        <v>0</v>
      </c>
      <c r="K90" s="9">
        <v>0</v>
      </c>
      <c r="L90" s="20">
        <v>88</v>
      </c>
      <c r="M90" s="9">
        <v>0.28115015974440893</v>
      </c>
      <c r="N90" s="20">
        <v>186</v>
      </c>
      <c r="O90" s="9">
        <v>0.59424920127795522</v>
      </c>
      <c r="P90" s="20">
        <v>12</v>
      </c>
      <c r="Q90" s="9">
        <v>3.8338658146964855E-2</v>
      </c>
    </row>
    <row r="91" spans="4:17" x14ac:dyDescent="0.25">
      <c r="D91" s="7" t="s">
        <v>552</v>
      </c>
      <c r="E91" s="20">
        <v>11452</v>
      </c>
      <c r="F91" s="20">
        <v>6930</v>
      </c>
      <c r="G91" s="9">
        <v>0.60513447432762835</v>
      </c>
      <c r="H91" s="20">
        <v>6794</v>
      </c>
      <c r="I91" s="9">
        <v>0.98037518037518034</v>
      </c>
      <c r="J91" s="20">
        <v>0</v>
      </c>
      <c r="K91" s="9">
        <v>0</v>
      </c>
      <c r="L91" s="20">
        <v>392</v>
      </c>
      <c r="M91" s="9">
        <v>5.6565656565656569E-2</v>
      </c>
      <c r="N91" s="20">
        <v>1854</v>
      </c>
      <c r="O91" s="9">
        <v>0.26753246753246751</v>
      </c>
      <c r="P91" s="20">
        <v>176</v>
      </c>
      <c r="Q91" s="9">
        <v>2.5396825396825397E-2</v>
      </c>
    </row>
    <row r="92" spans="4:17" x14ac:dyDescent="0.25">
      <c r="D92" s="8" t="s">
        <v>553</v>
      </c>
      <c r="E92" s="20">
        <v>1540</v>
      </c>
      <c r="F92" s="20">
        <v>1106</v>
      </c>
      <c r="G92" s="9">
        <v>0.71818181818181814</v>
      </c>
      <c r="H92" s="20">
        <v>870</v>
      </c>
      <c r="I92" s="9">
        <v>0.78661844484629295</v>
      </c>
      <c r="J92" s="20">
        <v>0</v>
      </c>
      <c r="K92" s="9">
        <v>0</v>
      </c>
      <c r="L92" s="20">
        <v>44</v>
      </c>
      <c r="M92" s="9">
        <v>3.9783001808318265E-2</v>
      </c>
      <c r="N92" s="20">
        <v>298</v>
      </c>
      <c r="O92" s="9">
        <v>0.26943942133815552</v>
      </c>
      <c r="P92" s="20">
        <v>50</v>
      </c>
      <c r="Q92" s="9">
        <v>4.5207956600361664E-2</v>
      </c>
    </row>
    <row r="93" spans="4:17" x14ac:dyDescent="0.25">
      <c r="D93" s="8" t="s">
        <v>565</v>
      </c>
      <c r="E93" s="20">
        <v>1742</v>
      </c>
      <c r="F93" s="20">
        <v>1348</v>
      </c>
      <c r="G93" s="9">
        <v>0.77382319173363945</v>
      </c>
      <c r="H93" s="20">
        <v>982</v>
      </c>
      <c r="I93" s="9">
        <v>0.728486646884273</v>
      </c>
      <c r="J93" s="20">
        <v>0</v>
      </c>
      <c r="K93" s="9">
        <v>0</v>
      </c>
      <c r="L93" s="20">
        <v>22</v>
      </c>
      <c r="M93" s="9">
        <v>1.6320474777448073E-2</v>
      </c>
      <c r="N93" s="20">
        <v>304</v>
      </c>
      <c r="O93" s="9">
        <v>0.22551928783382788</v>
      </c>
      <c r="P93" s="20">
        <v>12</v>
      </c>
      <c r="Q93" s="9">
        <v>8.9020771513353119E-3</v>
      </c>
    </row>
    <row r="94" spans="4:17" x14ac:dyDescent="0.25">
      <c r="D94" s="8" t="s">
        <v>567</v>
      </c>
      <c r="E94" s="20">
        <v>834</v>
      </c>
      <c r="F94" s="20">
        <v>490</v>
      </c>
      <c r="G94" s="9">
        <v>0.58752997601918466</v>
      </c>
      <c r="H94" s="20">
        <v>342</v>
      </c>
      <c r="I94" s="9">
        <v>0.69795918367346943</v>
      </c>
      <c r="J94" s="20">
        <v>0</v>
      </c>
      <c r="K94" s="9">
        <v>0</v>
      </c>
      <c r="L94" s="20">
        <v>28</v>
      </c>
      <c r="M94" s="9">
        <v>5.7142857142857141E-2</v>
      </c>
      <c r="N94" s="20">
        <v>278</v>
      </c>
      <c r="O94" s="9">
        <v>0.56734693877551023</v>
      </c>
      <c r="P94" s="20">
        <v>2</v>
      </c>
      <c r="Q94" s="9">
        <v>4.0816326530612249E-3</v>
      </c>
    </row>
    <row r="95" spans="4:17" x14ac:dyDescent="0.25">
      <c r="D95" s="8" t="s">
        <v>574</v>
      </c>
      <c r="E95" s="20">
        <v>1268</v>
      </c>
      <c r="F95" s="20">
        <v>459</v>
      </c>
      <c r="G95" s="9">
        <v>0.36198738170347006</v>
      </c>
      <c r="H95" s="20">
        <v>660</v>
      </c>
      <c r="I95" s="9">
        <v>1.4379084967320261</v>
      </c>
      <c r="J95" s="20">
        <v>0</v>
      </c>
      <c r="K95" s="9">
        <v>0</v>
      </c>
      <c r="L95" s="20">
        <v>22</v>
      </c>
      <c r="M95" s="9">
        <v>4.793028322440087E-2</v>
      </c>
      <c r="N95" s="20">
        <v>262</v>
      </c>
      <c r="O95" s="9">
        <v>0.57080610021786493</v>
      </c>
      <c r="P95" s="20">
        <v>14</v>
      </c>
      <c r="Q95" s="9">
        <v>3.0501089324618737E-2</v>
      </c>
    </row>
    <row r="96" spans="4:17" x14ac:dyDescent="0.25">
      <c r="D96" s="8" t="s">
        <v>575</v>
      </c>
      <c r="E96" s="20">
        <v>2854</v>
      </c>
      <c r="F96" s="20">
        <v>2206</v>
      </c>
      <c r="G96" s="9">
        <v>0.77295024526979683</v>
      </c>
      <c r="H96" s="20">
        <v>1612</v>
      </c>
      <c r="I96" s="9">
        <v>0.73073436083408883</v>
      </c>
      <c r="J96" s="20">
        <v>0</v>
      </c>
      <c r="K96" s="9">
        <v>0</v>
      </c>
      <c r="L96" s="20">
        <v>128</v>
      </c>
      <c r="M96" s="9">
        <v>5.8023572076155938E-2</v>
      </c>
      <c r="N96" s="20">
        <v>370</v>
      </c>
      <c r="O96" s="9">
        <v>0.16772438803263826</v>
      </c>
      <c r="P96" s="20">
        <v>72</v>
      </c>
      <c r="Q96" s="9">
        <v>3.2638259292837715E-2</v>
      </c>
    </row>
    <row r="97" spans="4:17" x14ac:dyDescent="0.25">
      <c r="D97" s="8" t="s">
        <v>577</v>
      </c>
      <c r="E97" s="20">
        <v>3214</v>
      </c>
      <c r="F97" s="20">
        <v>1321</v>
      </c>
      <c r="G97" s="9">
        <v>0.41101431238332298</v>
      </c>
      <c r="H97" s="20">
        <v>2328</v>
      </c>
      <c r="I97" s="9">
        <v>1.7623012869038608</v>
      </c>
      <c r="J97" s="20">
        <v>0</v>
      </c>
      <c r="K97" s="9">
        <v>0</v>
      </c>
      <c r="L97" s="20">
        <v>148</v>
      </c>
      <c r="M97" s="9">
        <v>0.11203633610900833</v>
      </c>
      <c r="N97" s="20">
        <v>342</v>
      </c>
      <c r="O97" s="9">
        <v>0.25889477668433003</v>
      </c>
      <c r="P97" s="20">
        <v>26</v>
      </c>
      <c r="Q97" s="9">
        <v>1.968205904617714E-2</v>
      </c>
    </row>
    <row r="98" spans="4:17" x14ac:dyDescent="0.25">
      <c r="D98" s="7" t="s">
        <v>549</v>
      </c>
      <c r="E98" s="20">
        <v>2875</v>
      </c>
      <c r="F98" s="20">
        <v>1915</v>
      </c>
      <c r="G98" s="9">
        <v>0.6660869565217391</v>
      </c>
      <c r="H98" s="20">
        <v>1216</v>
      </c>
      <c r="I98" s="9">
        <v>0.63498694516971277</v>
      </c>
      <c r="J98" s="20">
        <v>0</v>
      </c>
      <c r="K98" s="9">
        <v>0</v>
      </c>
      <c r="L98" s="20">
        <v>427</v>
      </c>
      <c r="M98" s="9">
        <v>0.22297650130548302</v>
      </c>
      <c r="N98" s="20">
        <v>422</v>
      </c>
      <c r="O98" s="9">
        <v>0.22036553524804178</v>
      </c>
      <c r="P98" s="20">
        <v>18</v>
      </c>
      <c r="Q98" s="9">
        <v>9.3994778067885126E-3</v>
      </c>
    </row>
    <row r="99" spans="4:17" x14ac:dyDescent="0.25">
      <c r="D99" s="8" t="s">
        <v>550</v>
      </c>
      <c r="E99" s="20">
        <v>441</v>
      </c>
      <c r="F99" s="20">
        <v>271</v>
      </c>
      <c r="G99" s="9">
        <v>0.61451247165532885</v>
      </c>
      <c r="H99" s="20">
        <v>149</v>
      </c>
      <c r="I99" s="9">
        <v>0.54981549815498154</v>
      </c>
      <c r="J99" s="20">
        <v>0</v>
      </c>
      <c r="K99" s="9">
        <v>0</v>
      </c>
      <c r="L99" s="20">
        <v>139</v>
      </c>
      <c r="M99" s="9">
        <v>0.51291512915129156</v>
      </c>
      <c r="N99" s="20">
        <v>23</v>
      </c>
      <c r="O99" s="9">
        <v>8.4870848708487087E-2</v>
      </c>
      <c r="P99" s="20">
        <v>0</v>
      </c>
      <c r="Q99" s="9">
        <v>0</v>
      </c>
    </row>
    <row r="100" spans="4:17" x14ac:dyDescent="0.25">
      <c r="D100" s="8" t="s">
        <v>568</v>
      </c>
      <c r="E100" s="20">
        <v>1334</v>
      </c>
      <c r="F100" s="20">
        <v>898</v>
      </c>
      <c r="G100" s="9">
        <v>0.67316341829085458</v>
      </c>
      <c r="H100" s="20">
        <v>578</v>
      </c>
      <c r="I100" s="9">
        <v>0.64365256124721604</v>
      </c>
      <c r="J100" s="20">
        <v>0</v>
      </c>
      <c r="K100" s="9">
        <v>0</v>
      </c>
      <c r="L100" s="20">
        <v>124</v>
      </c>
      <c r="M100" s="9">
        <v>0.13808463251670378</v>
      </c>
      <c r="N100" s="20">
        <v>251</v>
      </c>
      <c r="O100" s="9">
        <v>0.2795100222717149</v>
      </c>
      <c r="P100" s="20">
        <v>15</v>
      </c>
      <c r="Q100" s="9">
        <v>1.670378619153675E-2</v>
      </c>
    </row>
    <row r="101" spans="4:17" x14ac:dyDescent="0.25">
      <c r="D101" s="8" t="s">
        <v>569</v>
      </c>
      <c r="E101" s="20">
        <v>1100</v>
      </c>
      <c r="F101" s="20">
        <v>746</v>
      </c>
      <c r="G101" s="9">
        <v>0.67818181818181822</v>
      </c>
      <c r="H101" s="20">
        <v>489</v>
      </c>
      <c r="I101" s="9">
        <v>0.65549597855227881</v>
      </c>
      <c r="J101" s="20">
        <v>0</v>
      </c>
      <c r="K101" s="9">
        <v>0</v>
      </c>
      <c r="L101" s="20">
        <v>164</v>
      </c>
      <c r="M101" s="9">
        <v>0.21983914209115282</v>
      </c>
      <c r="N101" s="20">
        <v>148</v>
      </c>
      <c r="O101" s="9">
        <v>0.19839142091152814</v>
      </c>
      <c r="P101" s="20">
        <v>3</v>
      </c>
      <c r="Q101" s="9">
        <v>4.0214477211796247E-3</v>
      </c>
    </row>
    <row r="102" spans="4:17" x14ac:dyDescent="0.25">
      <c r="D102" s="7" t="s">
        <v>555</v>
      </c>
      <c r="E102" s="20">
        <v>3864</v>
      </c>
      <c r="F102" s="20">
        <v>2753</v>
      </c>
      <c r="G102" s="9">
        <v>0.71247412008281574</v>
      </c>
      <c r="H102" s="20">
        <v>2023</v>
      </c>
      <c r="I102" s="9">
        <v>0.73483472575372322</v>
      </c>
      <c r="J102" s="20">
        <v>0</v>
      </c>
      <c r="K102" s="9">
        <v>0</v>
      </c>
      <c r="L102" s="20">
        <v>189</v>
      </c>
      <c r="M102" s="9">
        <v>6.8652379222666177E-2</v>
      </c>
      <c r="N102" s="20">
        <v>598</v>
      </c>
      <c r="O102" s="9">
        <v>0.21721758082092263</v>
      </c>
      <c r="P102" s="20">
        <v>139</v>
      </c>
      <c r="Q102" s="9">
        <v>5.0490374137304755E-2</v>
      </c>
    </row>
    <row r="103" spans="4:17" x14ac:dyDescent="0.25">
      <c r="D103" s="8" t="s">
        <v>556</v>
      </c>
      <c r="E103" s="20">
        <v>798</v>
      </c>
      <c r="F103" s="20">
        <v>545</v>
      </c>
      <c r="G103" s="9">
        <v>0.68295739348370932</v>
      </c>
      <c r="H103" s="20">
        <v>414</v>
      </c>
      <c r="I103" s="9">
        <v>0.75963302752293582</v>
      </c>
      <c r="J103" s="20">
        <v>0</v>
      </c>
      <c r="K103" s="9">
        <v>0</v>
      </c>
      <c r="L103" s="20">
        <v>20</v>
      </c>
      <c r="M103" s="9">
        <v>3.669724770642202E-2</v>
      </c>
      <c r="N103" s="20">
        <v>128</v>
      </c>
      <c r="O103" s="9">
        <v>0.23486238532110093</v>
      </c>
      <c r="P103" s="20">
        <v>78</v>
      </c>
      <c r="Q103" s="9">
        <v>0.14311926605504588</v>
      </c>
    </row>
    <row r="104" spans="4:17" x14ac:dyDescent="0.25">
      <c r="D104" s="8" t="s">
        <v>572</v>
      </c>
      <c r="E104" s="20">
        <v>190</v>
      </c>
      <c r="F104" s="20">
        <v>67</v>
      </c>
      <c r="G104" s="9">
        <v>0.35263157894736841</v>
      </c>
      <c r="H104" s="20">
        <v>44</v>
      </c>
      <c r="I104" s="9">
        <v>0.65671641791044777</v>
      </c>
      <c r="J104" s="20">
        <v>0</v>
      </c>
      <c r="K104" s="9">
        <v>0</v>
      </c>
      <c r="L104" s="20">
        <v>19</v>
      </c>
      <c r="M104" s="9">
        <v>0.28358208955223879</v>
      </c>
      <c r="N104" s="20">
        <v>65</v>
      </c>
      <c r="O104" s="9">
        <v>0.97014925373134331</v>
      </c>
      <c r="P104" s="20">
        <v>16</v>
      </c>
      <c r="Q104" s="9">
        <v>0.23880597014925373</v>
      </c>
    </row>
    <row r="105" spans="4:17" x14ac:dyDescent="0.25">
      <c r="D105" s="8" t="s">
        <v>581</v>
      </c>
      <c r="E105" s="20">
        <v>1598</v>
      </c>
      <c r="F105" s="20">
        <v>1253</v>
      </c>
      <c r="G105" s="9">
        <v>0.78410513141426785</v>
      </c>
      <c r="H105" s="20">
        <v>950</v>
      </c>
      <c r="I105" s="9">
        <v>0.75818036711891457</v>
      </c>
      <c r="J105" s="20">
        <v>0</v>
      </c>
      <c r="K105" s="9">
        <v>0</v>
      </c>
      <c r="L105" s="20">
        <v>67</v>
      </c>
      <c r="M105" s="9">
        <v>5.3471667996807665E-2</v>
      </c>
      <c r="N105" s="20">
        <v>179</v>
      </c>
      <c r="O105" s="9">
        <v>0.14285714285714285</v>
      </c>
      <c r="P105" s="20">
        <v>12</v>
      </c>
      <c r="Q105" s="9">
        <v>9.5770151636073424E-3</v>
      </c>
    </row>
    <row r="106" spans="4:17" x14ac:dyDescent="0.25">
      <c r="D106" s="8" t="s">
        <v>582</v>
      </c>
      <c r="E106" s="20">
        <v>814</v>
      </c>
      <c r="F106" s="20">
        <v>563</v>
      </c>
      <c r="G106" s="9">
        <v>0.69164619164619168</v>
      </c>
      <c r="H106" s="20">
        <v>389</v>
      </c>
      <c r="I106" s="9">
        <v>0.6909413854351687</v>
      </c>
      <c r="J106" s="20">
        <v>0</v>
      </c>
      <c r="K106" s="9">
        <v>0</v>
      </c>
      <c r="L106" s="20">
        <v>77</v>
      </c>
      <c r="M106" s="9">
        <v>0.13676731793960922</v>
      </c>
      <c r="N106" s="20">
        <v>136</v>
      </c>
      <c r="O106" s="9">
        <v>0.24156305506216696</v>
      </c>
      <c r="P106" s="20">
        <v>13</v>
      </c>
      <c r="Q106" s="9">
        <v>2.3090586145648313E-2</v>
      </c>
    </row>
    <row r="107" spans="4:17" x14ac:dyDescent="0.25">
      <c r="D107" s="8" t="s">
        <v>583</v>
      </c>
      <c r="E107" s="20">
        <v>464</v>
      </c>
      <c r="F107" s="20">
        <v>325</v>
      </c>
      <c r="G107" s="9">
        <v>0.70043103448275867</v>
      </c>
      <c r="H107" s="20">
        <v>226</v>
      </c>
      <c r="I107" s="9">
        <v>0.69538461538461538</v>
      </c>
      <c r="J107" s="20">
        <v>0</v>
      </c>
      <c r="K107" s="9">
        <v>0</v>
      </c>
      <c r="L107" s="20">
        <v>6</v>
      </c>
      <c r="M107" s="9">
        <v>1.8461538461538463E-2</v>
      </c>
      <c r="N107" s="20">
        <v>90</v>
      </c>
      <c r="O107" s="9">
        <v>0.27692307692307694</v>
      </c>
      <c r="P107" s="20">
        <v>20</v>
      </c>
      <c r="Q107" s="9">
        <v>6.1538461538461542E-2</v>
      </c>
    </row>
    <row r="108" spans="4:17" x14ac:dyDescent="0.25">
      <c r="D108" s="7" t="s">
        <v>450</v>
      </c>
      <c r="E108" s="20">
        <v>3585</v>
      </c>
      <c r="F108" s="20">
        <v>2781</v>
      </c>
      <c r="G108" s="9">
        <v>0.77573221757322175</v>
      </c>
      <c r="H108" s="20">
        <v>2238</v>
      </c>
      <c r="I108" s="9">
        <v>0.80474649406688237</v>
      </c>
      <c r="J108" s="20">
        <v>0</v>
      </c>
      <c r="K108" s="9">
        <v>0</v>
      </c>
      <c r="L108" s="20">
        <v>147</v>
      </c>
      <c r="M108" s="9">
        <v>5.2858683926645091E-2</v>
      </c>
      <c r="N108" s="20">
        <v>488</v>
      </c>
      <c r="O108" s="9">
        <v>0.17547644732110751</v>
      </c>
      <c r="P108" s="20">
        <v>89</v>
      </c>
      <c r="Q108" s="9">
        <v>3.2002876663070841E-2</v>
      </c>
    </row>
    <row r="109" spans="4:17" x14ac:dyDescent="0.25">
      <c r="D109" s="8" t="s">
        <v>538</v>
      </c>
      <c r="E109" s="20">
        <v>397</v>
      </c>
      <c r="F109" s="20">
        <v>287</v>
      </c>
      <c r="G109" s="9">
        <v>0.7229219143576826</v>
      </c>
      <c r="H109" s="20">
        <v>201</v>
      </c>
      <c r="I109" s="9">
        <v>0.70034843205574915</v>
      </c>
      <c r="J109" s="20">
        <v>0</v>
      </c>
      <c r="K109" s="9">
        <v>0</v>
      </c>
      <c r="L109" s="20">
        <v>20</v>
      </c>
      <c r="M109" s="9">
        <v>6.968641114982578E-2</v>
      </c>
      <c r="N109" s="20">
        <v>69</v>
      </c>
      <c r="O109" s="9">
        <v>0.24041811846689895</v>
      </c>
      <c r="P109" s="20">
        <v>7</v>
      </c>
      <c r="Q109" s="9">
        <v>2.4390243902439025E-2</v>
      </c>
    </row>
    <row r="110" spans="4:17" x14ac:dyDescent="0.25">
      <c r="D110" s="8" t="s">
        <v>451</v>
      </c>
      <c r="E110" s="20">
        <v>909</v>
      </c>
      <c r="F110" s="20">
        <v>630</v>
      </c>
      <c r="G110" s="9">
        <v>0.69306930693069302</v>
      </c>
      <c r="H110" s="20">
        <v>495</v>
      </c>
      <c r="I110" s="9">
        <v>0.7857142857142857</v>
      </c>
      <c r="J110" s="20">
        <v>0</v>
      </c>
      <c r="K110" s="9">
        <v>0</v>
      </c>
      <c r="L110" s="20">
        <v>11</v>
      </c>
      <c r="M110" s="9">
        <v>1.7460317460317461E-2</v>
      </c>
      <c r="N110" s="20">
        <v>182</v>
      </c>
      <c r="O110" s="9">
        <v>0.28888888888888886</v>
      </c>
      <c r="P110" s="20">
        <v>66</v>
      </c>
      <c r="Q110" s="9">
        <v>0.10476190476190476</v>
      </c>
    </row>
    <row r="111" spans="4:17" x14ac:dyDescent="0.25">
      <c r="D111" s="8" t="s">
        <v>570</v>
      </c>
      <c r="E111" s="20">
        <v>1055</v>
      </c>
      <c r="F111" s="20">
        <v>911</v>
      </c>
      <c r="G111" s="9">
        <v>0.86350710900473937</v>
      </c>
      <c r="H111" s="20">
        <v>787</v>
      </c>
      <c r="I111" s="9">
        <v>0.8638858397365532</v>
      </c>
      <c r="J111" s="20">
        <v>0</v>
      </c>
      <c r="K111" s="9">
        <v>0</v>
      </c>
      <c r="L111" s="20">
        <v>83</v>
      </c>
      <c r="M111" s="9">
        <v>9.110867178924259E-2</v>
      </c>
      <c r="N111" s="20">
        <v>40</v>
      </c>
      <c r="O111" s="9">
        <v>4.3907793633369926E-2</v>
      </c>
      <c r="P111" s="20">
        <v>3</v>
      </c>
      <c r="Q111" s="9">
        <v>3.2930845225027441E-3</v>
      </c>
    </row>
    <row r="112" spans="4:17" x14ac:dyDescent="0.25">
      <c r="D112" s="8" t="s">
        <v>573</v>
      </c>
      <c r="E112" s="20">
        <v>1224</v>
      </c>
      <c r="F112" s="20">
        <v>953</v>
      </c>
      <c r="G112" s="9">
        <v>0.77859477124183007</v>
      </c>
      <c r="H112" s="20">
        <v>755</v>
      </c>
      <c r="I112" s="9">
        <v>0.79223504721930749</v>
      </c>
      <c r="J112" s="20">
        <v>0</v>
      </c>
      <c r="K112" s="9">
        <v>0</v>
      </c>
      <c r="L112" s="20">
        <v>33</v>
      </c>
      <c r="M112" s="9">
        <v>3.4627492130115428E-2</v>
      </c>
      <c r="N112" s="20">
        <v>197</v>
      </c>
      <c r="O112" s="9">
        <v>0.20671563483735572</v>
      </c>
      <c r="P112" s="20">
        <v>13</v>
      </c>
      <c r="Q112" s="9">
        <v>1.3641133263378805E-2</v>
      </c>
    </row>
    <row r="113" spans="4:17" x14ac:dyDescent="0.25">
      <c r="D113" s="6" t="s">
        <v>452</v>
      </c>
      <c r="E113" s="20">
        <v>42915</v>
      </c>
      <c r="F113" s="20">
        <v>37011</v>
      </c>
      <c r="G113" s="9">
        <v>0.86242572527088435</v>
      </c>
      <c r="H113" s="20">
        <v>31870</v>
      </c>
      <c r="I113" s="9">
        <v>0.86109535003107185</v>
      </c>
      <c r="J113" s="20">
        <v>1</v>
      </c>
      <c r="K113" s="9">
        <v>2.701899435303018E-5</v>
      </c>
      <c r="L113" s="20">
        <v>682</v>
      </c>
      <c r="M113" s="9">
        <v>1.8426954148766581E-2</v>
      </c>
      <c r="N113" s="20">
        <v>2394</v>
      </c>
      <c r="O113" s="9">
        <v>6.4683472481154247E-2</v>
      </c>
      <c r="P113" s="20">
        <v>2109</v>
      </c>
      <c r="Q113" s="9">
        <v>5.6983059090540647E-2</v>
      </c>
    </row>
    <row r="114" spans="4:17" x14ac:dyDescent="0.25">
      <c r="D114" s="7" t="s">
        <v>587</v>
      </c>
      <c r="E114" s="20">
        <v>6194</v>
      </c>
      <c r="F114" s="20">
        <v>5175</v>
      </c>
      <c r="G114" s="9">
        <v>0.83548595414917659</v>
      </c>
      <c r="H114" s="20">
        <v>4407</v>
      </c>
      <c r="I114" s="9">
        <v>0.8515942028985507</v>
      </c>
      <c r="J114" s="20">
        <v>0</v>
      </c>
      <c r="K114" s="9">
        <v>0</v>
      </c>
      <c r="L114" s="20">
        <v>99</v>
      </c>
      <c r="M114" s="9">
        <v>1.9130434782608695E-2</v>
      </c>
      <c r="N114" s="20">
        <v>393</v>
      </c>
      <c r="O114" s="9">
        <v>7.594202898550724E-2</v>
      </c>
      <c r="P114" s="20">
        <v>382</v>
      </c>
      <c r="Q114" s="9">
        <v>7.3816425120772952E-2</v>
      </c>
    </row>
    <row r="115" spans="4:17" x14ac:dyDescent="0.25">
      <c r="D115" s="8" t="s">
        <v>588</v>
      </c>
      <c r="E115" s="20">
        <v>718</v>
      </c>
      <c r="F115" s="20">
        <v>651</v>
      </c>
      <c r="G115" s="9">
        <v>0.90668523676880219</v>
      </c>
      <c r="H115" s="20">
        <v>583</v>
      </c>
      <c r="I115" s="9">
        <v>0.89554531490015366</v>
      </c>
      <c r="J115" s="20">
        <v>0</v>
      </c>
      <c r="K115" s="9">
        <v>0</v>
      </c>
      <c r="L115" s="20">
        <v>5</v>
      </c>
      <c r="M115" s="9">
        <v>7.6804915514592934E-3</v>
      </c>
      <c r="N115" s="20">
        <v>26</v>
      </c>
      <c r="O115" s="9">
        <v>3.9938556067588324E-2</v>
      </c>
      <c r="P115" s="20">
        <v>25</v>
      </c>
      <c r="Q115" s="9">
        <v>3.840245775729647E-2</v>
      </c>
    </row>
    <row r="116" spans="4:17" x14ac:dyDescent="0.25">
      <c r="D116" s="8" t="s">
        <v>589</v>
      </c>
      <c r="E116" s="20">
        <v>622</v>
      </c>
      <c r="F116" s="20">
        <v>440</v>
      </c>
      <c r="G116" s="9">
        <v>0.707395498392283</v>
      </c>
      <c r="H116" s="20">
        <v>355</v>
      </c>
      <c r="I116" s="9">
        <v>0.80681818181818177</v>
      </c>
      <c r="J116" s="20">
        <v>0</v>
      </c>
      <c r="K116" s="9">
        <v>0</v>
      </c>
      <c r="L116" s="20">
        <v>1</v>
      </c>
      <c r="M116" s="9">
        <v>2.2727272727272726E-3</v>
      </c>
      <c r="N116" s="20">
        <v>3</v>
      </c>
      <c r="O116" s="9">
        <v>6.8181818181818179E-3</v>
      </c>
      <c r="P116" s="20">
        <v>123</v>
      </c>
      <c r="Q116" s="9">
        <v>0.27954545454545454</v>
      </c>
    </row>
    <row r="117" spans="4:17" x14ac:dyDescent="0.25">
      <c r="D117" s="8" t="s">
        <v>591</v>
      </c>
      <c r="E117" s="20">
        <v>890</v>
      </c>
      <c r="F117" s="20">
        <v>729</v>
      </c>
      <c r="G117" s="9">
        <v>0.81910112359550558</v>
      </c>
      <c r="H117" s="20">
        <v>595</v>
      </c>
      <c r="I117" s="9">
        <v>0.81618655692729769</v>
      </c>
      <c r="J117" s="20">
        <v>0</v>
      </c>
      <c r="K117" s="9">
        <v>0</v>
      </c>
      <c r="L117" s="20">
        <v>16</v>
      </c>
      <c r="M117" s="9">
        <v>2.194787379972565E-2</v>
      </c>
      <c r="N117" s="20">
        <v>87</v>
      </c>
      <c r="O117" s="9">
        <v>0.11934156378600823</v>
      </c>
      <c r="P117" s="20">
        <v>37</v>
      </c>
      <c r="Q117" s="9">
        <v>5.0754458161865572E-2</v>
      </c>
    </row>
    <row r="118" spans="4:17" x14ac:dyDescent="0.25">
      <c r="D118" s="8" t="s">
        <v>598</v>
      </c>
      <c r="E118" s="20">
        <v>570</v>
      </c>
      <c r="F118" s="20">
        <v>451</v>
      </c>
      <c r="G118" s="9">
        <v>0.79122807017543861</v>
      </c>
      <c r="H118" s="20">
        <v>387</v>
      </c>
      <c r="I118" s="9">
        <v>0.85809312638580926</v>
      </c>
      <c r="J118" s="20">
        <v>0</v>
      </c>
      <c r="K118" s="9">
        <v>0</v>
      </c>
      <c r="L118" s="20">
        <v>7</v>
      </c>
      <c r="M118" s="9">
        <v>1.5521064301552107E-2</v>
      </c>
      <c r="N118" s="20">
        <v>71</v>
      </c>
      <c r="O118" s="9">
        <v>0.1574279379157428</v>
      </c>
      <c r="P118" s="20">
        <v>32</v>
      </c>
      <c r="Q118" s="9">
        <v>7.0953436807095344E-2</v>
      </c>
    </row>
    <row r="119" spans="4:17" x14ac:dyDescent="0.25">
      <c r="D119" s="8" t="s">
        <v>607</v>
      </c>
      <c r="E119" s="20">
        <v>540</v>
      </c>
      <c r="F119" s="20">
        <v>459</v>
      </c>
      <c r="G119" s="9">
        <v>0.85</v>
      </c>
      <c r="H119" s="20">
        <v>382</v>
      </c>
      <c r="I119" s="9">
        <v>0.83224400871459692</v>
      </c>
      <c r="J119" s="20">
        <v>0</v>
      </c>
      <c r="K119" s="9">
        <v>0</v>
      </c>
      <c r="L119" s="20">
        <v>2</v>
      </c>
      <c r="M119" s="9">
        <v>4.3572984749455342E-3</v>
      </c>
      <c r="N119" s="20">
        <v>5</v>
      </c>
      <c r="O119" s="9">
        <v>1.0893246187363835E-2</v>
      </c>
      <c r="P119" s="20">
        <v>65</v>
      </c>
      <c r="Q119" s="9">
        <v>0.14161220043572983</v>
      </c>
    </row>
    <row r="120" spans="4:17" x14ac:dyDescent="0.25">
      <c r="D120" s="8" t="s">
        <v>608</v>
      </c>
      <c r="E120" s="20">
        <v>668</v>
      </c>
      <c r="F120" s="20">
        <v>568</v>
      </c>
      <c r="G120" s="9">
        <v>0.85029940119760483</v>
      </c>
      <c r="H120" s="20">
        <v>479</v>
      </c>
      <c r="I120" s="9">
        <v>0.84330985915492962</v>
      </c>
      <c r="J120" s="20">
        <v>0</v>
      </c>
      <c r="K120" s="9">
        <v>0</v>
      </c>
      <c r="L120" s="20">
        <v>32</v>
      </c>
      <c r="M120" s="9">
        <v>5.6338028169014086E-2</v>
      </c>
      <c r="N120" s="20">
        <v>3</v>
      </c>
      <c r="O120" s="9">
        <v>5.2816901408450703E-3</v>
      </c>
      <c r="P120" s="20">
        <v>49</v>
      </c>
      <c r="Q120" s="9">
        <v>8.6267605633802813E-2</v>
      </c>
    </row>
    <row r="121" spans="4:17" x14ac:dyDescent="0.25">
      <c r="D121" s="8" t="s">
        <v>610</v>
      </c>
      <c r="E121" s="20">
        <v>1412</v>
      </c>
      <c r="F121" s="20">
        <v>1222</v>
      </c>
      <c r="G121" s="9">
        <v>0.86543909348441928</v>
      </c>
      <c r="H121" s="20">
        <v>1069</v>
      </c>
      <c r="I121" s="9">
        <v>0.87479541734860888</v>
      </c>
      <c r="J121" s="20">
        <v>0</v>
      </c>
      <c r="K121" s="9">
        <v>0</v>
      </c>
      <c r="L121" s="20">
        <v>28</v>
      </c>
      <c r="M121" s="9">
        <v>2.2913256955810146E-2</v>
      </c>
      <c r="N121" s="20">
        <v>132</v>
      </c>
      <c r="O121" s="9">
        <v>0.10801963993453355</v>
      </c>
      <c r="P121" s="20">
        <v>16</v>
      </c>
      <c r="Q121" s="9">
        <v>1.3093289689034371E-2</v>
      </c>
    </row>
    <row r="122" spans="4:17" x14ac:dyDescent="0.25">
      <c r="D122" s="8" t="s">
        <v>613</v>
      </c>
      <c r="E122" s="20">
        <v>774</v>
      </c>
      <c r="F122" s="20">
        <v>655</v>
      </c>
      <c r="G122" s="9">
        <v>0.84625322997416019</v>
      </c>
      <c r="H122" s="20">
        <v>557</v>
      </c>
      <c r="I122" s="9">
        <v>0.85038167938931297</v>
      </c>
      <c r="J122" s="20">
        <v>0</v>
      </c>
      <c r="K122" s="9">
        <v>0</v>
      </c>
      <c r="L122" s="20">
        <v>8</v>
      </c>
      <c r="M122" s="9">
        <v>1.2213740458015267E-2</v>
      </c>
      <c r="N122" s="20">
        <v>66</v>
      </c>
      <c r="O122" s="9">
        <v>0.10076335877862595</v>
      </c>
      <c r="P122" s="20">
        <v>35</v>
      </c>
      <c r="Q122" s="9">
        <v>5.3435114503816793E-2</v>
      </c>
    </row>
    <row r="123" spans="4:17" x14ac:dyDescent="0.25">
      <c r="D123" s="7" t="s">
        <v>602</v>
      </c>
      <c r="E123" s="20">
        <v>7389</v>
      </c>
      <c r="F123" s="20">
        <v>6339</v>
      </c>
      <c r="G123" s="9">
        <v>0.85789687373122203</v>
      </c>
      <c r="H123" s="20">
        <v>5590</v>
      </c>
      <c r="I123" s="9">
        <v>0.8818425619182837</v>
      </c>
      <c r="J123" s="20">
        <v>0</v>
      </c>
      <c r="K123" s="9">
        <v>0</v>
      </c>
      <c r="L123" s="20">
        <v>62</v>
      </c>
      <c r="M123" s="9">
        <v>9.7807225114371343E-3</v>
      </c>
      <c r="N123" s="20">
        <v>547</v>
      </c>
      <c r="O123" s="9">
        <v>8.629121312509859E-2</v>
      </c>
      <c r="P123" s="20">
        <v>315</v>
      </c>
      <c r="Q123" s="9">
        <v>4.9692380501656412E-2</v>
      </c>
    </row>
    <row r="124" spans="4:17" x14ac:dyDescent="0.25">
      <c r="D124" s="8" t="s">
        <v>603</v>
      </c>
      <c r="E124" s="20">
        <v>2931</v>
      </c>
      <c r="F124" s="20">
        <v>2412</v>
      </c>
      <c r="G124" s="9">
        <v>0.8229273285568065</v>
      </c>
      <c r="H124" s="20">
        <v>2102</v>
      </c>
      <c r="I124" s="9">
        <v>0.87147595356550578</v>
      </c>
      <c r="J124" s="20">
        <v>0</v>
      </c>
      <c r="K124" s="9">
        <v>0</v>
      </c>
      <c r="L124" s="20">
        <v>23</v>
      </c>
      <c r="M124" s="9">
        <v>9.5356550580431177E-3</v>
      </c>
      <c r="N124" s="20">
        <v>309</v>
      </c>
      <c r="O124" s="9">
        <v>0.12810945273631841</v>
      </c>
      <c r="P124" s="20">
        <v>122</v>
      </c>
      <c r="Q124" s="9">
        <v>5.0580431177446102E-2</v>
      </c>
    </row>
    <row r="125" spans="4:17" x14ac:dyDescent="0.25">
      <c r="D125" s="8" t="s">
        <v>614</v>
      </c>
      <c r="E125" s="20">
        <v>1656</v>
      </c>
      <c r="F125" s="20">
        <v>1496</v>
      </c>
      <c r="G125" s="9">
        <v>0.90338164251207731</v>
      </c>
      <c r="H125" s="20">
        <v>1327</v>
      </c>
      <c r="I125" s="9">
        <v>0.88703208556149737</v>
      </c>
      <c r="J125" s="20">
        <v>0</v>
      </c>
      <c r="K125" s="9">
        <v>0</v>
      </c>
      <c r="L125" s="20">
        <v>8</v>
      </c>
      <c r="M125" s="9">
        <v>5.3475935828877002E-3</v>
      </c>
      <c r="N125" s="20">
        <v>71</v>
      </c>
      <c r="O125" s="9">
        <v>4.7459893048128345E-2</v>
      </c>
      <c r="P125" s="20">
        <v>54</v>
      </c>
      <c r="Q125" s="9">
        <v>3.6096256684491977E-2</v>
      </c>
    </row>
    <row r="126" spans="4:17" x14ac:dyDescent="0.25">
      <c r="D126" s="8" t="s">
        <v>620</v>
      </c>
      <c r="E126" s="20">
        <v>2802</v>
      </c>
      <c r="F126" s="20">
        <v>2431</v>
      </c>
      <c r="G126" s="9">
        <v>0.86759457530335471</v>
      </c>
      <c r="H126" s="20">
        <v>2161</v>
      </c>
      <c r="I126" s="9">
        <v>0.88893459481694781</v>
      </c>
      <c r="J126" s="20">
        <v>0</v>
      </c>
      <c r="K126" s="9">
        <v>0</v>
      </c>
      <c r="L126" s="20">
        <v>31</v>
      </c>
      <c r="M126" s="9">
        <v>1.2751953928424516E-2</v>
      </c>
      <c r="N126" s="20">
        <v>167</v>
      </c>
      <c r="O126" s="9">
        <v>6.8696009872480465E-2</v>
      </c>
      <c r="P126" s="20">
        <v>139</v>
      </c>
      <c r="Q126" s="9">
        <v>5.7178116001645414E-2</v>
      </c>
    </row>
    <row r="127" spans="4:17" x14ac:dyDescent="0.25">
      <c r="D127" s="7" t="s">
        <v>453</v>
      </c>
      <c r="E127" s="20">
        <v>12018</v>
      </c>
      <c r="F127" s="20">
        <v>9970</v>
      </c>
      <c r="G127" s="9">
        <v>0.82958894990847065</v>
      </c>
      <c r="H127" s="20">
        <v>8293</v>
      </c>
      <c r="I127" s="9">
        <v>0.83179538615847548</v>
      </c>
      <c r="J127" s="20">
        <v>0</v>
      </c>
      <c r="K127" s="9">
        <v>0</v>
      </c>
      <c r="L127" s="20">
        <v>141</v>
      </c>
      <c r="M127" s="9">
        <v>1.4142427281845537E-2</v>
      </c>
      <c r="N127" s="20">
        <v>953</v>
      </c>
      <c r="O127" s="9">
        <v>9.5586760280842523E-2</v>
      </c>
      <c r="P127" s="20">
        <v>722</v>
      </c>
      <c r="Q127" s="9">
        <v>7.2417251755265796E-2</v>
      </c>
    </row>
    <row r="128" spans="4:17" x14ac:dyDescent="0.25">
      <c r="D128" s="8" t="s">
        <v>584</v>
      </c>
      <c r="E128" s="20">
        <v>339</v>
      </c>
      <c r="F128" s="20">
        <v>259</v>
      </c>
      <c r="G128" s="9">
        <v>0.7640117994100295</v>
      </c>
      <c r="H128" s="20">
        <v>192</v>
      </c>
      <c r="I128" s="9">
        <v>0.74131274131274127</v>
      </c>
      <c r="J128" s="20">
        <v>0</v>
      </c>
      <c r="K128" s="9">
        <v>0</v>
      </c>
      <c r="L128" s="20">
        <v>6</v>
      </c>
      <c r="M128" s="9">
        <v>2.3166023166023165E-2</v>
      </c>
      <c r="N128" s="20">
        <v>39</v>
      </c>
      <c r="O128" s="9">
        <v>0.15057915057915058</v>
      </c>
      <c r="P128" s="20">
        <v>25</v>
      </c>
      <c r="Q128" s="9">
        <v>9.6525096525096526E-2</v>
      </c>
    </row>
    <row r="129" spans="4:17" x14ac:dyDescent="0.25">
      <c r="D129" s="8" t="s">
        <v>590</v>
      </c>
      <c r="E129" s="20">
        <v>837</v>
      </c>
      <c r="F129" s="20">
        <v>687</v>
      </c>
      <c r="G129" s="9">
        <v>0.82078853046594979</v>
      </c>
      <c r="H129" s="20">
        <v>560</v>
      </c>
      <c r="I129" s="9">
        <v>0.81513828238719066</v>
      </c>
      <c r="J129" s="20">
        <v>0</v>
      </c>
      <c r="K129" s="9">
        <v>0</v>
      </c>
      <c r="L129" s="20">
        <v>24</v>
      </c>
      <c r="M129" s="9">
        <v>3.4934497816593885E-2</v>
      </c>
      <c r="N129" s="20">
        <v>66</v>
      </c>
      <c r="O129" s="9">
        <v>9.606986899563319E-2</v>
      </c>
      <c r="P129" s="20">
        <v>43</v>
      </c>
      <c r="Q129" s="9">
        <v>6.2590975254730716E-2</v>
      </c>
    </row>
    <row r="130" spans="4:17" x14ac:dyDescent="0.25">
      <c r="D130" s="8" t="s">
        <v>592</v>
      </c>
      <c r="E130" s="20">
        <v>485</v>
      </c>
      <c r="F130" s="20">
        <v>344</v>
      </c>
      <c r="G130" s="9">
        <v>0.70927835051546395</v>
      </c>
      <c r="H130" s="20">
        <v>265</v>
      </c>
      <c r="I130" s="9">
        <v>0.77034883720930236</v>
      </c>
      <c r="J130" s="20">
        <v>0</v>
      </c>
      <c r="K130" s="9">
        <v>0</v>
      </c>
      <c r="L130" s="20">
        <v>1</v>
      </c>
      <c r="M130" s="9">
        <v>2.9069767441860465E-3</v>
      </c>
      <c r="N130" s="20">
        <v>61</v>
      </c>
      <c r="O130" s="9">
        <v>0.17732558139534885</v>
      </c>
      <c r="P130" s="20">
        <v>63</v>
      </c>
      <c r="Q130" s="9">
        <v>0.18313953488372092</v>
      </c>
    </row>
    <row r="131" spans="4:17" x14ac:dyDescent="0.25">
      <c r="D131" s="8" t="s">
        <v>454</v>
      </c>
      <c r="E131" s="20">
        <v>1000</v>
      </c>
      <c r="F131" s="20">
        <v>843</v>
      </c>
      <c r="G131" s="9">
        <v>0.84299999999999997</v>
      </c>
      <c r="H131" s="20">
        <v>696</v>
      </c>
      <c r="I131" s="9">
        <v>0.82562277580071175</v>
      </c>
      <c r="J131" s="20">
        <v>0</v>
      </c>
      <c r="K131" s="9">
        <v>0</v>
      </c>
      <c r="L131" s="20">
        <v>3</v>
      </c>
      <c r="M131" s="9">
        <v>3.5587188612099642E-3</v>
      </c>
      <c r="N131" s="20">
        <v>91</v>
      </c>
      <c r="O131" s="9">
        <v>0.10794780545670225</v>
      </c>
      <c r="P131" s="20">
        <v>48</v>
      </c>
      <c r="Q131" s="9">
        <v>5.6939501779359428E-2</v>
      </c>
    </row>
    <row r="132" spans="4:17" x14ac:dyDescent="0.25">
      <c r="D132" s="8" t="s">
        <v>594</v>
      </c>
      <c r="E132" s="20">
        <v>472</v>
      </c>
      <c r="F132" s="20">
        <v>400</v>
      </c>
      <c r="G132" s="9">
        <v>0.84745762711864403</v>
      </c>
      <c r="H132" s="20">
        <v>336</v>
      </c>
      <c r="I132" s="9">
        <v>0.84</v>
      </c>
      <c r="J132" s="20">
        <v>0</v>
      </c>
      <c r="K132" s="9">
        <v>0</v>
      </c>
      <c r="L132" s="20">
        <v>8</v>
      </c>
      <c r="M132" s="9">
        <v>0.02</v>
      </c>
      <c r="N132" s="20">
        <v>27</v>
      </c>
      <c r="O132" s="9">
        <v>6.7500000000000004E-2</v>
      </c>
      <c r="P132" s="20">
        <v>30</v>
      </c>
      <c r="Q132" s="9">
        <v>7.4999999999999997E-2</v>
      </c>
    </row>
    <row r="133" spans="4:17" x14ac:dyDescent="0.25">
      <c r="D133" s="8" t="s">
        <v>597</v>
      </c>
      <c r="E133" s="20">
        <v>972</v>
      </c>
      <c r="F133" s="20">
        <v>826</v>
      </c>
      <c r="G133" s="9">
        <v>0.84979423868312753</v>
      </c>
      <c r="H133" s="20">
        <v>662</v>
      </c>
      <c r="I133" s="9">
        <v>0.801452784503632</v>
      </c>
      <c r="J133" s="20">
        <v>0</v>
      </c>
      <c r="K133" s="9">
        <v>0</v>
      </c>
      <c r="L133" s="20">
        <v>11</v>
      </c>
      <c r="M133" s="9">
        <v>1.3317191283292978E-2</v>
      </c>
      <c r="N133" s="20">
        <v>62</v>
      </c>
      <c r="O133" s="9">
        <v>7.5060532687651338E-2</v>
      </c>
      <c r="P133" s="20">
        <v>57</v>
      </c>
      <c r="Q133" s="9">
        <v>6.9007263922518158E-2</v>
      </c>
    </row>
    <row r="134" spans="4:17" x14ac:dyDescent="0.25">
      <c r="D134" s="8" t="s">
        <v>599</v>
      </c>
      <c r="E134" s="20">
        <v>452</v>
      </c>
      <c r="F134" s="20">
        <v>358</v>
      </c>
      <c r="G134" s="9">
        <v>0.79203539823008851</v>
      </c>
      <c r="H134" s="20">
        <v>277</v>
      </c>
      <c r="I134" s="9">
        <v>0.77374301675977653</v>
      </c>
      <c r="J134" s="20">
        <v>0</v>
      </c>
      <c r="K134" s="9">
        <v>0</v>
      </c>
      <c r="L134" s="20">
        <v>3</v>
      </c>
      <c r="M134" s="9">
        <v>8.3798882681564244E-3</v>
      </c>
      <c r="N134" s="20">
        <v>56</v>
      </c>
      <c r="O134" s="9">
        <v>0.15642458100558659</v>
      </c>
      <c r="P134" s="20">
        <v>24</v>
      </c>
      <c r="Q134" s="9">
        <v>6.7039106145251395E-2</v>
      </c>
    </row>
    <row r="135" spans="4:17" x14ac:dyDescent="0.25">
      <c r="D135" s="8" t="s">
        <v>457</v>
      </c>
      <c r="E135" s="20">
        <v>829</v>
      </c>
      <c r="F135" s="20">
        <v>671</v>
      </c>
      <c r="G135" s="9">
        <v>0.80940892641737028</v>
      </c>
      <c r="H135" s="20">
        <v>547</v>
      </c>
      <c r="I135" s="9">
        <v>0.81520119225037257</v>
      </c>
      <c r="J135" s="20">
        <v>0</v>
      </c>
      <c r="K135" s="9">
        <v>0</v>
      </c>
      <c r="L135" s="20">
        <v>10</v>
      </c>
      <c r="M135" s="9">
        <v>1.4903129657228018E-2</v>
      </c>
      <c r="N135" s="20">
        <v>102</v>
      </c>
      <c r="O135" s="9">
        <v>0.15201192250372578</v>
      </c>
      <c r="P135" s="20">
        <v>22</v>
      </c>
      <c r="Q135" s="9">
        <v>3.2786885245901641E-2</v>
      </c>
    </row>
    <row r="136" spans="4:17" x14ac:dyDescent="0.25">
      <c r="D136" s="8" t="s">
        <v>600</v>
      </c>
      <c r="E136" s="20">
        <v>1886</v>
      </c>
      <c r="F136" s="20">
        <v>1580</v>
      </c>
      <c r="G136" s="9">
        <v>0.83775185577942735</v>
      </c>
      <c r="H136" s="20">
        <v>1327</v>
      </c>
      <c r="I136" s="9">
        <v>0.83987341772151902</v>
      </c>
      <c r="J136" s="20">
        <v>0</v>
      </c>
      <c r="K136" s="9">
        <v>0</v>
      </c>
      <c r="L136" s="20">
        <v>16</v>
      </c>
      <c r="M136" s="9">
        <v>1.0126582278481013E-2</v>
      </c>
      <c r="N136" s="20">
        <v>193</v>
      </c>
      <c r="O136" s="9">
        <v>0.12215189873417721</v>
      </c>
      <c r="P136" s="20">
        <v>64</v>
      </c>
      <c r="Q136" s="9">
        <v>4.0506329113924051E-2</v>
      </c>
    </row>
    <row r="137" spans="4:17" x14ac:dyDescent="0.25">
      <c r="D137" s="8" t="s">
        <v>604</v>
      </c>
      <c r="E137" s="20">
        <v>599</v>
      </c>
      <c r="F137" s="20">
        <v>494</v>
      </c>
      <c r="G137" s="9">
        <v>0.82470784641068451</v>
      </c>
      <c r="H137" s="20">
        <v>427</v>
      </c>
      <c r="I137" s="9">
        <v>0.86437246963562753</v>
      </c>
      <c r="J137" s="20">
        <v>0</v>
      </c>
      <c r="K137" s="9">
        <v>0</v>
      </c>
      <c r="L137" s="20">
        <v>2</v>
      </c>
      <c r="M137" s="9">
        <v>4.048582995951417E-3</v>
      </c>
      <c r="N137" s="20">
        <v>35</v>
      </c>
      <c r="O137" s="9">
        <v>7.08502024291498E-2</v>
      </c>
      <c r="P137" s="20">
        <v>61</v>
      </c>
      <c r="Q137" s="9">
        <v>0.12348178137651822</v>
      </c>
    </row>
    <row r="138" spans="4:17" x14ac:dyDescent="0.25">
      <c r="D138" s="8" t="s">
        <v>605</v>
      </c>
      <c r="E138" s="20">
        <v>988</v>
      </c>
      <c r="F138" s="20">
        <v>771</v>
      </c>
      <c r="G138" s="9">
        <v>0.78036437246963564</v>
      </c>
      <c r="H138" s="20">
        <v>624</v>
      </c>
      <c r="I138" s="9">
        <v>0.80933852140077822</v>
      </c>
      <c r="J138" s="20">
        <v>0</v>
      </c>
      <c r="K138" s="9">
        <v>0</v>
      </c>
      <c r="L138" s="20">
        <v>2</v>
      </c>
      <c r="M138" s="9">
        <v>2.5940337224383916E-3</v>
      </c>
      <c r="N138" s="20">
        <v>43</v>
      </c>
      <c r="O138" s="9">
        <v>5.5771725032425425E-2</v>
      </c>
      <c r="P138" s="20">
        <v>142</v>
      </c>
      <c r="Q138" s="9">
        <v>0.18417639429312582</v>
      </c>
    </row>
    <row r="139" spans="4:17" x14ac:dyDescent="0.25">
      <c r="D139" s="8" t="s">
        <v>458</v>
      </c>
      <c r="E139" s="20">
        <v>397</v>
      </c>
      <c r="F139" s="20">
        <v>317</v>
      </c>
      <c r="G139" s="9">
        <v>0.79848866498740556</v>
      </c>
      <c r="H139" s="20">
        <v>259</v>
      </c>
      <c r="I139" s="9">
        <v>0.81703470031545744</v>
      </c>
      <c r="J139" s="20">
        <v>0</v>
      </c>
      <c r="K139" s="9">
        <v>0</v>
      </c>
      <c r="L139" s="20">
        <v>2</v>
      </c>
      <c r="M139" s="9">
        <v>6.3091482649842269E-3</v>
      </c>
      <c r="N139" s="20">
        <v>42</v>
      </c>
      <c r="O139" s="9">
        <v>0.13249211356466878</v>
      </c>
      <c r="P139" s="20">
        <v>28</v>
      </c>
      <c r="Q139" s="9">
        <v>8.8328075709779186E-2</v>
      </c>
    </row>
    <row r="140" spans="4:17" x14ac:dyDescent="0.25">
      <c r="D140" s="8" t="s">
        <v>612</v>
      </c>
      <c r="E140" s="20">
        <v>2177</v>
      </c>
      <c r="F140" s="20">
        <v>1945</v>
      </c>
      <c r="G140" s="9">
        <v>0.89343132751492882</v>
      </c>
      <c r="H140" s="20">
        <v>1743</v>
      </c>
      <c r="I140" s="9">
        <v>0.89614395886889464</v>
      </c>
      <c r="J140" s="20">
        <v>0</v>
      </c>
      <c r="K140" s="9">
        <v>0</v>
      </c>
      <c r="L140" s="20">
        <v>52</v>
      </c>
      <c r="M140" s="9">
        <v>2.6735218508997429E-2</v>
      </c>
      <c r="N140" s="20">
        <v>62</v>
      </c>
      <c r="O140" s="9">
        <v>3.1876606683804626E-2</v>
      </c>
      <c r="P140" s="20">
        <v>98</v>
      </c>
      <c r="Q140" s="9">
        <v>5.0385604113110542E-2</v>
      </c>
    </row>
    <row r="141" spans="4:17" x14ac:dyDescent="0.25">
      <c r="D141" s="8" t="s">
        <v>615</v>
      </c>
      <c r="E141" s="20">
        <v>585</v>
      </c>
      <c r="F141" s="20">
        <v>475</v>
      </c>
      <c r="G141" s="9">
        <v>0.81196581196581197</v>
      </c>
      <c r="H141" s="20">
        <v>378</v>
      </c>
      <c r="I141" s="9">
        <v>0.79578947368421049</v>
      </c>
      <c r="J141" s="20">
        <v>0</v>
      </c>
      <c r="K141" s="9">
        <v>0</v>
      </c>
      <c r="L141" s="20">
        <v>1</v>
      </c>
      <c r="M141" s="9">
        <v>2.1052631578947368E-3</v>
      </c>
      <c r="N141" s="20">
        <v>74</v>
      </c>
      <c r="O141" s="9">
        <v>0.15578947368421053</v>
      </c>
      <c r="P141" s="20">
        <v>17</v>
      </c>
      <c r="Q141" s="9">
        <v>3.5789473684210524E-2</v>
      </c>
    </row>
    <row r="142" spans="4:17" x14ac:dyDescent="0.25">
      <c r="D142" s="7" t="s">
        <v>455</v>
      </c>
      <c r="E142" s="20">
        <v>17314</v>
      </c>
      <c r="F142" s="20">
        <v>15527</v>
      </c>
      <c r="G142" s="9">
        <v>0.89678872588656577</v>
      </c>
      <c r="H142" s="20">
        <v>13580</v>
      </c>
      <c r="I142" s="9">
        <v>0.87460552585818252</v>
      </c>
      <c r="J142" s="20">
        <v>1</v>
      </c>
      <c r="K142" s="9">
        <v>6.4403941521221095E-5</v>
      </c>
      <c r="L142" s="20">
        <v>380</v>
      </c>
      <c r="M142" s="9">
        <v>2.4473497778064016E-2</v>
      </c>
      <c r="N142" s="20">
        <v>501</v>
      </c>
      <c r="O142" s="9">
        <v>3.226637470213177E-2</v>
      </c>
      <c r="P142" s="20">
        <v>690</v>
      </c>
      <c r="Q142" s="9">
        <v>4.4438719649642557E-2</v>
      </c>
    </row>
    <row r="143" spans="4:17" x14ac:dyDescent="0.25">
      <c r="D143" s="8" t="s">
        <v>585</v>
      </c>
      <c r="E143" s="20">
        <v>795</v>
      </c>
      <c r="F143" s="20">
        <v>732</v>
      </c>
      <c r="G143" s="9">
        <v>0.92075471698113209</v>
      </c>
      <c r="H143" s="20">
        <v>667</v>
      </c>
      <c r="I143" s="9">
        <v>0.91120218579234968</v>
      </c>
      <c r="J143" s="20">
        <v>0</v>
      </c>
      <c r="K143" s="9">
        <v>0</v>
      </c>
      <c r="L143" s="20">
        <v>23</v>
      </c>
      <c r="M143" s="9">
        <v>3.1420765027322405E-2</v>
      </c>
      <c r="N143" s="20">
        <v>17</v>
      </c>
      <c r="O143" s="9">
        <v>2.3224043715846996E-2</v>
      </c>
      <c r="P143" s="20">
        <v>16</v>
      </c>
      <c r="Q143" s="9">
        <v>2.185792349726776E-2</v>
      </c>
    </row>
    <row r="144" spans="4:17" x14ac:dyDescent="0.25">
      <c r="D144" s="8" t="s">
        <v>586</v>
      </c>
      <c r="E144" s="20">
        <v>777</v>
      </c>
      <c r="F144" s="20">
        <v>697</v>
      </c>
      <c r="G144" s="9">
        <v>0.89703989703989706</v>
      </c>
      <c r="H144" s="20">
        <v>587</v>
      </c>
      <c r="I144" s="9">
        <v>0.84218077474892394</v>
      </c>
      <c r="J144" s="20">
        <v>0</v>
      </c>
      <c r="K144" s="9">
        <v>0</v>
      </c>
      <c r="L144" s="20">
        <v>2</v>
      </c>
      <c r="M144" s="9">
        <v>2.8694404591104736E-3</v>
      </c>
      <c r="N144" s="20">
        <v>16</v>
      </c>
      <c r="O144" s="9">
        <v>2.2955523672883789E-2</v>
      </c>
      <c r="P144" s="20">
        <v>50</v>
      </c>
      <c r="Q144" s="9">
        <v>7.1736011477761832E-2</v>
      </c>
    </row>
    <row r="145" spans="4:17" x14ac:dyDescent="0.25">
      <c r="D145" s="8" t="s">
        <v>593</v>
      </c>
      <c r="E145" s="20">
        <v>2203</v>
      </c>
      <c r="F145" s="20">
        <v>2100</v>
      </c>
      <c r="G145" s="9">
        <v>0.95324557421697687</v>
      </c>
      <c r="H145" s="20">
        <v>1941</v>
      </c>
      <c r="I145" s="9">
        <v>0.92428571428571427</v>
      </c>
      <c r="J145" s="20">
        <v>0</v>
      </c>
      <c r="K145" s="9">
        <v>0</v>
      </c>
      <c r="L145" s="20">
        <v>20</v>
      </c>
      <c r="M145" s="9">
        <v>9.5238095238095247E-3</v>
      </c>
      <c r="N145" s="20">
        <v>15</v>
      </c>
      <c r="O145" s="9">
        <v>7.1428571428571426E-3</v>
      </c>
      <c r="P145" s="20">
        <v>50</v>
      </c>
      <c r="Q145" s="9">
        <v>2.3809523809523808E-2</v>
      </c>
    </row>
    <row r="146" spans="4:17" x14ac:dyDescent="0.25">
      <c r="D146" s="8" t="s">
        <v>595</v>
      </c>
      <c r="E146" s="20">
        <v>1252</v>
      </c>
      <c r="F146" s="20">
        <v>1133</v>
      </c>
      <c r="G146" s="9">
        <v>0.90495207667731625</v>
      </c>
      <c r="H146" s="20">
        <v>1026</v>
      </c>
      <c r="I146" s="9">
        <v>0.90556045895851722</v>
      </c>
      <c r="J146" s="20">
        <v>1</v>
      </c>
      <c r="K146" s="9">
        <v>8.8261253309797002E-4</v>
      </c>
      <c r="L146" s="20">
        <v>17</v>
      </c>
      <c r="M146" s="9">
        <v>1.500441306266549E-2</v>
      </c>
      <c r="N146" s="20">
        <v>24</v>
      </c>
      <c r="O146" s="9">
        <v>2.1182700794351281E-2</v>
      </c>
      <c r="P146" s="20">
        <v>70</v>
      </c>
      <c r="Q146" s="9">
        <v>6.1782877316857901E-2</v>
      </c>
    </row>
    <row r="147" spans="4:17" x14ac:dyDescent="0.25">
      <c r="D147" s="8" t="s">
        <v>596</v>
      </c>
      <c r="E147" s="20">
        <v>448</v>
      </c>
      <c r="F147" s="20">
        <v>374</v>
      </c>
      <c r="G147" s="9">
        <v>0.8348214285714286</v>
      </c>
      <c r="H147" s="20">
        <v>282</v>
      </c>
      <c r="I147" s="9">
        <v>0.75401069518716579</v>
      </c>
      <c r="J147" s="20">
        <v>0</v>
      </c>
      <c r="K147" s="9">
        <v>0</v>
      </c>
      <c r="L147" s="20">
        <v>22</v>
      </c>
      <c r="M147" s="9">
        <v>5.8823529411764705E-2</v>
      </c>
      <c r="N147" s="20">
        <v>9</v>
      </c>
      <c r="O147" s="9">
        <v>2.4064171122994651E-2</v>
      </c>
      <c r="P147" s="20">
        <v>35</v>
      </c>
      <c r="Q147" s="9">
        <v>9.3582887700534759E-2</v>
      </c>
    </row>
    <row r="148" spans="4:17" x14ac:dyDescent="0.25">
      <c r="D148" s="8" t="s">
        <v>456</v>
      </c>
      <c r="E148" s="20">
        <v>1391</v>
      </c>
      <c r="F148" s="20">
        <v>1224</v>
      </c>
      <c r="G148" s="9">
        <v>0.87994248741912295</v>
      </c>
      <c r="H148" s="20">
        <v>1063</v>
      </c>
      <c r="I148" s="9">
        <v>0.86846405228758172</v>
      </c>
      <c r="J148" s="20">
        <v>0</v>
      </c>
      <c r="K148" s="9">
        <v>0</v>
      </c>
      <c r="L148" s="20">
        <v>23</v>
      </c>
      <c r="M148" s="9">
        <v>1.8790849673202614E-2</v>
      </c>
      <c r="N148" s="20">
        <v>67</v>
      </c>
      <c r="O148" s="9">
        <v>5.4738562091503268E-2</v>
      </c>
      <c r="P148" s="20">
        <v>55</v>
      </c>
      <c r="Q148" s="9">
        <v>4.4934640522875817E-2</v>
      </c>
    </row>
    <row r="149" spans="4:17" x14ac:dyDescent="0.25">
      <c r="D149" s="8" t="s">
        <v>601</v>
      </c>
      <c r="E149" s="20">
        <v>2567</v>
      </c>
      <c r="F149" s="20">
        <v>2339</v>
      </c>
      <c r="G149" s="9">
        <v>0.91118036618620957</v>
      </c>
      <c r="H149" s="20">
        <v>2064</v>
      </c>
      <c r="I149" s="9">
        <v>0.88242838820008551</v>
      </c>
      <c r="J149" s="20">
        <v>0</v>
      </c>
      <c r="K149" s="9">
        <v>0</v>
      </c>
      <c r="L149" s="20">
        <v>35</v>
      </c>
      <c r="M149" s="9">
        <v>1.4963659683625482E-2</v>
      </c>
      <c r="N149" s="20">
        <v>163</v>
      </c>
      <c r="O149" s="9">
        <v>6.968790081231295E-2</v>
      </c>
      <c r="P149" s="20">
        <v>11</v>
      </c>
      <c r="Q149" s="9">
        <v>4.70286447199658E-3</v>
      </c>
    </row>
    <row r="150" spans="4:17" x14ac:dyDescent="0.25">
      <c r="D150" s="8" t="s">
        <v>606</v>
      </c>
      <c r="E150" s="20">
        <v>716</v>
      </c>
      <c r="F150" s="20">
        <v>568</v>
      </c>
      <c r="G150" s="9">
        <v>0.79329608938547491</v>
      </c>
      <c r="H150" s="20">
        <v>451</v>
      </c>
      <c r="I150" s="9">
        <v>0.79401408450704225</v>
      </c>
      <c r="J150" s="20">
        <v>0</v>
      </c>
      <c r="K150" s="9">
        <v>0</v>
      </c>
      <c r="L150" s="20">
        <v>4</v>
      </c>
      <c r="M150" s="9">
        <v>7.0422535211267607E-3</v>
      </c>
      <c r="N150" s="20">
        <v>2</v>
      </c>
      <c r="O150" s="9">
        <v>3.5211267605633804E-3</v>
      </c>
      <c r="P150" s="20">
        <v>121</v>
      </c>
      <c r="Q150" s="9">
        <v>0.2130281690140845</v>
      </c>
    </row>
    <row r="151" spans="4:17" x14ac:dyDescent="0.25">
      <c r="D151" s="8" t="s">
        <v>609</v>
      </c>
      <c r="E151" s="20">
        <v>712</v>
      </c>
      <c r="F151" s="20">
        <v>618</v>
      </c>
      <c r="G151" s="9">
        <v>0.8679775280898876</v>
      </c>
      <c r="H151" s="20">
        <v>516</v>
      </c>
      <c r="I151" s="9">
        <v>0.83495145631067957</v>
      </c>
      <c r="J151" s="20">
        <v>0</v>
      </c>
      <c r="K151" s="9">
        <v>0</v>
      </c>
      <c r="L151" s="20">
        <v>32</v>
      </c>
      <c r="M151" s="9">
        <v>5.1779935275080909E-2</v>
      </c>
      <c r="N151" s="20">
        <v>33</v>
      </c>
      <c r="O151" s="9">
        <v>5.3398058252427182E-2</v>
      </c>
      <c r="P151" s="20">
        <v>13</v>
      </c>
      <c r="Q151" s="9">
        <v>2.1035598705501618E-2</v>
      </c>
    </row>
    <row r="152" spans="4:17" x14ac:dyDescent="0.25">
      <c r="D152" s="8" t="s">
        <v>611</v>
      </c>
      <c r="E152" s="20">
        <v>769</v>
      </c>
      <c r="F152" s="20">
        <v>707</v>
      </c>
      <c r="G152" s="9">
        <v>0.91937581274382318</v>
      </c>
      <c r="H152" s="20">
        <v>641</v>
      </c>
      <c r="I152" s="9">
        <v>0.90664780763790664</v>
      </c>
      <c r="J152" s="20">
        <v>0</v>
      </c>
      <c r="K152" s="9">
        <v>0</v>
      </c>
      <c r="L152" s="20">
        <v>35</v>
      </c>
      <c r="M152" s="9">
        <v>4.9504950495049507E-2</v>
      </c>
      <c r="N152" s="20">
        <v>7</v>
      </c>
      <c r="O152" s="9">
        <v>9.9009900990099011E-3</v>
      </c>
      <c r="P152" s="20">
        <v>11</v>
      </c>
      <c r="Q152" s="9">
        <v>1.5558698727015558E-2</v>
      </c>
    </row>
    <row r="153" spans="4:17" x14ac:dyDescent="0.25">
      <c r="D153" s="8" t="s">
        <v>616</v>
      </c>
      <c r="E153" s="20">
        <v>2157</v>
      </c>
      <c r="F153" s="20">
        <v>1903</v>
      </c>
      <c r="G153" s="9">
        <v>0.88224385720908671</v>
      </c>
      <c r="H153" s="20">
        <v>1624</v>
      </c>
      <c r="I153" s="9">
        <v>0.8533893851812927</v>
      </c>
      <c r="J153" s="20">
        <v>0</v>
      </c>
      <c r="K153" s="9">
        <v>0</v>
      </c>
      <c r="L153" s="20">
        <v>33</v>
      </c>
      <c r="M153" s="9">
        <v>1.7341040462427744E-2</v>
      </c>
      <c r="N153" s="20">
        <v>72</v>
      </c>
      <c r="O153" s="9">
        <v>3.783499737256963E-2</v>
      </c>
      <c r="P153" s="20">
        <v>124</v>
      </c>
      <c r="Q153" s="9">
        <v>6.5160273252758805E-2</v>
      </c>
    </row>
    <row r="154" spans="4:17" x14ac:dyDescent="0.25">
      <c r="D154" s="8" t="s">
        <v>617</v>
      </c>
      <c r="E154" s="20">
        <v>819</v>
      </c>
      <c r="F154" s="20">
        <v>725</v>
      </c>
      <c r="G154" s="9">
        <v>0.88522588522588519</v>
      </c>
      <c r="H154" s="20">
        <v>638</v>
      </c>
      <c r="I154" s="9">
        <v>0.88</v>
      </c>
      <c r="J154" s="20">
        <v>0</v>
      </c>
      <c r="K154" s="9">
        <v>0</v>
      </c>
      <c r="L154" s="20">
        <v>37</v>
      </c>
      <c r="M154" s="9">
        <v>5.1034482758620693E-2</v>
      </c>
      <c r="N154" s="20">
        <v>1</v>
      </c>
      <c r="O154" s="9">
        <v>1.3793103448275861E-3</v>
      </c>
      <c r="P154" s="20">
        <v>37</v>
      </c>
      <c r="Q154" s="9">
        <v>5.1034482758620693E-2</v>
      </c>
    </row>
    <row r="155" spans="4:17" x14ac:dyDescent="0.25">
      <c r="D155" s="8" t="s">
        <v>618</v>
      </c>
      <c r="E155" s="20">
        <v>670</v>
      </c>
      <c r="F155" s="20">
        <v>623</v>
      </c>
      <c r="G155" s="9">
        <v>0.92985074626865671</v>
      </c>
      <c r="H155" s="20">
        <v>569</v>
      </c>
      <c r="I155" s="9">
        <v>0.913322632423756</v>
      </c>
      <c r="J155" s="20">
        <v>0</v>
      </c>
      <c r="K155" s="9">
        <v>0</v>
      </c>
      <c r="L155" s="20">
        <v>16</v>
      </c>
      <c r="M155" s="9">
        <v>2.5682182985553772E-2</v>
      </c>
      <c r="N155" s="20">
        <v>11</v>
      </c>
      <c r="O155" s="9">
        <v>1.7656500802568219E-2</v>
      </c>
      <c r="P155" s="20">
        <v>11</v>
      </c>
      <c r="Q155" s="9">
        <v>1.7656500802568219E-2</v>
      </c>
    </row>
    <row r="156" spans="4:17" x14ac:dyDescent="0.25">
      <c r="D156" s="8" t="s">
        <v>619</v>
      </c>
      <c r="E156" s="20">
        <v>633</v>
      </c>
      <c r="F156" s="20">
        <v>550</v>
      </c>
      <c r="G156" s="9">
        <v>0.86887835703001581</v>
      </c>
      <c r="H156" s="20">
        <v>469</v>
      </c>
      <c r="I156" s="9">
        <v>0.85272727272727278</v>
      </c>
      <c r="J156" s="20">
        <v>0</v>
      </c>
      <c r="K156" s="9">
        <v>0</v>
      </c>
      <c r="L156" s="20">
        <v>15</v>
      </c>
      <c r="M156" s="9">
        <v>2.7272727272727271E-2</v>
      </c>
      <c r="N156" s="20">
        <v>43</v>
      </c>
      <c r="O156" s="9">
        <v>7.8181818181818186E-2</v>
      </c>
      <c r="P156" s="20">
        <v>16</v>
      </c>
      <c r="Q156" s="9">
        <v>2.9090909090909091E-2</v>
      </c>
    </row>
    <row r="157" spans="4:17" x14ac:dyDescent="0.25">
      <c r="D157" s="8" t="s">
        <v>621</v>
      </c>
      <c r="E157" s="20">
        <v>1405</v>
      </c>
      <c r="F157" s="20">
        <v>1234</v>
      </c>
      <c r="G157" s="9">
        <v>0.87829181494661923</v>
      </c>
      <c r="H157" s="20">
        <v>1042</v>
      </c>
      <c r="I157" s="9">
        <v>0.84440842787682335</v>
      </c>
      <c r="J157" s="20">
        <v>0</v>
      </c>
      <c r="K157" s="9">
        <v>0</v>
      </c>
      <c r="L157" s="20">
        <v>66</v>
      </c>
      <c r="M157" s="9">
        <v>5.3484602917341979E-2</v>
      </c>
      <c r="N157" s="20">
        <v>21</v>
      </c>
      <c r="O157" s="9">
        <v>1.7017828200972446E-2</v>
      </c>
      <c r="P157" s="20">
        <v>70</v>
      </c>
      <c r="Q157" s="9">
        <v>5.6726094003241488E-2</v>
      </c>
    </row>
    <row r="158" spans="4:17" x14ac:dyDescent="0.25">
      <c r="D158" s="6" t="s">
        <v>405</v>
      </c>
      <c r="E158" s="20">
        <v>39677</v>
      </c>
      <c r="F158" s="20">
        <v>27459</v>
      </c>
      <c r="G158" s="9">
        <v>0.69206341205232247</v>
      </c>
      <c r="H158" s="20">
        <v>19125</v>
      </c>
      <c r="I158" s="9">
        <v>0.69649295313012127</v>
      </c>
      <c r="J158" s="20">
        <v>3</v>
      </c>
      <c r="K158" s="9">
        <v>1.0925379656943078E-4</v>
      </c>
      <c r="L158" s="20">
        <v>1959</v>
      </c>
      <c r="M158" s="9">
        <v>7.1342729159838303E-2</v>
      </c>
      <c r="N158" s="20">
        <v>5052</v>
      </c>
      <c r="O158" s="9">
        <v>0.18398339342292144</v>
      </c>
      <c r="P158" s="20">
        <v>3962</v>
      </c>
      <c r="Q158" s="9">
        <v>0.14428784733602826</v>
      </c>
    </row>
    <row r="159" spans="4:17" x14ac:dyDescent="0.25">
      <c r="D159" s="7" t="s">
        <v>406</v>
      </c>
      <c r="E159" s="20">
        <v>6569</v>
      </c>
      <c r="F159" s="20">
        <v>4580</v>
      </c>
      <c r="G159" s="9">
        <v>0.69721418785203226</v>
      </c>
      <c r="H159" s="20">
        <v>3150</v>
      </c>
      <c r="I159" s="9">
        <v>0.68777292576419213</v>
      </c>
      <c r="J159" s="20">
        <v>0</v>
      </c>
      <c r="K159" s="9">
        <v>0</v>
      </c>
      <c r="L159" s="20">
        <v>76</v>
      </c>
      <c r="M159" s="9">
        <v>1.6593886462882096E-2</v>
      </c>
      <c r="N159" s="20">
        <v>819</v>
      </c>
      <c r="O159" s="9">
        <v>0.17882096069868997</v>
      </c>
      <c r="P159" s="20">
        <v>925</v>
      </c>
      <c r="Q159" s="9">
        <v>0.20196506550218341</v>
      </c>
    </row>
    <row r="160" spans="4:17" x14ac:dyDescent="0.25">
      <c r="D160" s="8" t="s">
        <v>407</v>
      </c>
      <c r="E160" s="20">
        <v>995</v>
      </c>
      <c r="F160" s="20">
        <v>687</v>
      </c>
      <c r="G160" s="9">
        <v>0.6904522613065327</v>
      </c>
      <c r="H160" s="20">
        <v>444</v>
      </c>
      <c r="I160" s="9">
        <v>0.64628820960698685</v>
      </c>
      <c r="J160" s="20">
        <v>0</v>
      </c>
      <c r="K160" s="9">
        <v>0</v>
      </c>
      <c r="L160" s="20">
        <v>10</v>
      </c>
      <c r="M160" s="9">
        <v>1.4556040756914119E-2</v>
      </c>
      <c r="N160" s="20">
        <v>36</v>
      </c>
      <c r="O160" s="9">
        <v>5.2401746724890827E-2</v>
      </c>
      <c r="P160" s="20">
        <v>238</v>
      </c>
      <c r="Q160" s="9">
        <v>0.34643377001455605</v>
      </c>
    </row>
    <row r="161" spans="4:17" x14ac:dyDescent="0.25">
      <c r="D161" s="8" t="s">
        <v>408</v>
      </c>
      <c r="E161" s="20">
        <v>939</v>
      </c>
      <c r="F161" s="20">
        <v>550</v>
      </c>
      <c r="G161" s="9">
        <v>0.58572949946751862</v>
      </c>
      <c r="H161" s="20">
        <v>341</v>
      </c>
      <c r="I161" s="9">
        <v>0.62</v>
      </c>
      <c r="J161" s="20">
        <v>0</v>
      </c>
      <c r="K161" s="9">
        <v>0</v>
      </c>
      <c r="L161" s="20">
        <v>2</v>
      </c>
      <c r="M161" s="9">
        <v>3.6363636363636364E-3</v>
      </c>
      <c r="N161" s="20">
        <v>151</v>
      </c>
      <c r="O161" s="9">
        <v>0.27454545454545454</v>
      </c>
      <c r="P161" s="20">
        <v>221</v>
      </c>
      <c r="Q161" s="9">
        <v>0.4018181818181818</v>
      </c>
    </row>
    <row r="162" spans="4:17" x14ac:dyDescent="0.25">
      <c r="D162" s="8" t="s">
        <v>409</v>
      </c>
      <c r="E162" s="20">
        <v>1419</v>
      </c>
      <c r="F162" s="20">
        <v>1039</v>
      </c>
      <c r="G162" s="9">
        <v>0.73220577871740666</v>
      </c>
      <c r="H162" s="20">
        <v>749</v>
      </c>
      <c r="I162" s="9">
        <v>0.72088546679499521</v>
      </c>
      <c r="J162" s="20">
        <v>0</v>
      </c>
      <c r="K162" s="9">
        <v>0</v>
      </c>
      <c r="L162" s="20">
        <v>2</v>
      </c>
      <c r="M162" s="9">
        <v>1.9249278152069298E-3</v>
      </c>
      <c r="N162" s="20">
        <v>305</v>
      </c>
      <c r="O162" s="9">
        <v>0.29355149181905676</v>
      </c>
      <c r="P162" s="20">
        <v>29</v>
      </c>
      <c r="Q162" s="9">
        <v>2.791145332050048E-2</v>
      </c>
    </row>
    <row r="163" spans="4:17" x14ac:dyDescent="0.25">
      <c r="D163" s="8" t="s">
        <v>410</v>
      </c>
      <c r="E163" s="20">
        <v>796</v>
      </c>
      <c r="F163" s="20">
        <v>555</v>
      </c>
      <c r="G163" s="9">
        <v>0.69723618090452266</v>
      </c>
      <c r="H163" s="20">
        <v>362</v>
      </c>
      <c r="I163" s="9">
        <v>0.65225225225225225</v>
      </c>
      <c r="J163" s="20">
        <v>0</v>
      </c>
      <c r="K163" s="9">
        <v>0</v>
      </c>
      <c r="L163" s="20">
        <v>49</v>
      </c>
      <c r="M163" s="9">
        <v>8.8288288288288289E-2</v>
      </c>
      <c r="N163" s="20">
        <v>147</v>
      </c>
      <c r="O163" s="9">
        <v>0.26486486486486488</v>
      </c>
      <c r="P163" s="20">
        <v>21</v>
      </c>
      <c r="Q163" s="9">
        <v>3.783783783783784E-2</v>
      </c>
    </row>
    <row r="164" spans="4:17" x14ac:dyDescent="0.25">
      <c r="D164" s="8" t="s">
        <v>411</v>
      </c>
      <c r="E164" s="20">
        <v>1129</v>
      </c>
      <c r="F164" s="20">
        <v>794</v>
      </c>
      <c r="G164" s="9">
        <v>0.7032772364924712</v>
      </c>
      <c r="H164" s="20">
        <v>593</v>
      </c>
      <c r="I164" s="9">
        <v>0.74685138539042817</v>
      </c>
      <c r="J164" s="20">
        <v>0</v>
      </c>
      <c r="K164" s="9">
        <v>0</v>
      </c>
      <c r="L164" s="20">
        <v>7</v>
      </c>
      <c r="M164" s="9">
        <v>8.8161209068010078E-3</v>
      </c>
      <c r="N164" s="20">
        <v>66</v>
      </c>
      <c r="O164" s="9">
        <v>8.3123425692695208E-2</v>
      </c>
      <c r="P164" s="20">
        <v>233</v>
      </c>
      <c r="Q164" s="9">
        <v>0.29345088161209065</v>
      </c>
    </row>
    <row r="165" spans="4:17" x14ac:dyDescent="0.25">
      <c r="D165" s="8" t="s">
        <v>412</v>
      </c>
      <c r="E165" s="20">
        <v>849</v>
      </c>
      <c r="F165" s="20">
        <v>628</v>
      </c>
      <c r="G165" s="9">
        <v>0.73969375736160192</v>
      </c>
      <c r="H165" s="20">
        <v>440</v>
      </c>
      <c r="I165" s="9">
        <v>0.70063694267515919</v>
      </c>
      <c r="J165" s="20">
        <v>0</v>
      </c>
      <c r="K165" s="9">
        <v>0</v>
      </c>
      <c r="L165" s="20">
        <v>2</v>
      </c>
      <c r="M165" s="9">
        <v>3.1847133757961785E-3</v>
      </c>
      <c r="N165" s="20">
        <v>19</v>
      </c>
      <c r="O165" s="9">
        <v>3.0254777070063694E-2</v>
      </c>
      <c r="P165" s="20">
        <v>180</v>
      </c>
      <c r="Q165" s="9">
        <v>0.28662420382165604</v>
      </c>
    </row>
    <row r="166" spans="4:17" x14ac:dyDescent="0.25">
      <c r="D166" s="8" t="s">
        <v>648</v>
      </c>
      <c r="E166" s="20">
        <v>442</v>
      </c>
      <c r="F166" s="20">
        <v>327</v>
      </c>
      <c r="G166" s="9">
        <v>0.73981900452488691</v>
      </c>
      <c r="H166" s="20">
        <v>221</v>
      </c>
      <c r="I166" s="9">
        <v>0.67584097859327219</v>
      </c>
      <c r="J166" s="20">
        <v>0</v>
      </c>
      <c r="K166" s="9">
        <v>0</v>
      </c>
      <c r="L166" s="20">
        <v>4</v>
      </c>
      <c r="M166" s="9">
        <v>1.2232415902140673E-2</v>
      </c>
      <c r="N166" s="20">
        <v>95</v>
      </c>
      <c r="O166" s="9">
        <v>0.29051987767584098</v>
      </c>
      <c r="P166" s="20">
        <v>3</v>
      </c>
      <c r="Q166" s="9">
        <v>9.1743119266055051E-3</v>
      </c>
    </row>
    <row r="167" spans="4:17" x14ac:dyDescent="0.25">
      <c r="D167" s="7" t="s">
        <v>463</v>
      </c>
      <c r="E167" s="20">
        <v>4426</v>
      </c>
      <c r="F167" s="20">
        <v>2896</v>
      </c>
      <c r="G167" s="9">
        <v>0.65431540894713058</v>
      </c>
      <c r="H167" s="20">
        <v>1994</v>
      </c>
      <c r="I167" s="9">
        <v>0.68853591160220995</v>
      </c>
      <c r="J167" s="20">
        <v>0</v>
      </c>
      <c r="K167" s="9">
        <v>0</v>
      </c>
      <c r="L167" s="20">
        <v>114</v>
      </c>
      <c r="M167" s="9">
        <v>3.9364640883977897E-2</v>
      </c>
      <c r="N167" s="20">
        <v>777</v>
      </c>
      <c r="O167" s="9">
        <v>0.26830110497237569</v>
      </c>
      <c r="P167" s="20">
        <v>478</v>
      </c>
      <c r="Q167" s="9">
        <v>0.16505524861878454</v>
      </c>
    </row>
    <row r="168" spans="4:17" x14ac:dyDescent="0.25">
      <c r="D168" s="8" t="s">
        <v>642</v>
      </c>
      <c r="E168" s="20">
        <v>930</v>
      </c>
      <c r="F168" s="20">
        <v>550</v>
      </c>
      <c r="G168" s="9">
        <v>0.59139784946236562</v>
      </c>
      <c r="H168" s="20">
        <v>383</v>
      </c>
      <c r="I168" s="9">
        <v>0.69636363636363641</v>
      </c>
      <c r="J168" s="20">
        <v>0</v>
      </c>
      <c r="K168" s="9">
        <v>0</v>
      </c>
      <c r="L168" s="20">
        <v>75</v>
      </c>
      <c r="M168" s="9">
        <v>0.13636363636363635</v>
      </c>
      <c r="N168" s="20">
        <v>228</v>
      </c>
      <c r="O168" s="9">
        <v>0.41454545454545455</v>
      </c>
      <c r="P168" s="20">
        <v>49</v>
      </c>
      <c r="Q168" s="9">
        <v>8.9090909090909096E-2</v>
      </c>
    </row>
    <row r="169" spans="4:17" x14ac:dyDescent="0.25">
      <c r="D169" s="8" t="s">
        <v>473</v>
      </c>
      <c r="E169" s="20">
        <v>2105</v>
      </c>
      <c r="F169" s="20">
        <v>1395</v>
      </c>
      <c r="G169" s="9">
        <v>0.66270783847980996</v>
      </c>
      <c r="H169" s="20">
        <v>944</v>
      </c>
      <c r="I169" s="9">
        <v>0.67670250896057349</v>
      </c>
      <c r="J169" s="20">
        <v>0</v>
      </c>
      <c r="K169" s="9">
        <v>0</v>
      </c>
      <c r="L169" s="20">
        <v>16</v>
      </c>
      <c r="M169" s="9">
        <v>1.1469534050179211E-2</v>
      </c>
      <c r="N169" s="20">
        <v>500</v>
      </c>
      <c r="O169" s="9">
        <v>0.35842293906810035</v>
      </c>
      <c r="P169" s="20">
        <v>133</v>
      </c>
      <c r="Q169" s="9">
        <v>9.5340501792114701E-2</v>
      </c>
    </row>
    <row r="170" spans="4:17" x14ac:dyDescent="0.25">
      <c r="D170" s="8" t="s">
        <v>464</v>
      </c>
      <c r="E170" s="20">
        <v>1391</v>
      </c>
      <c r="F170" s="20">
        <v>951</v>
      </c>
      <c r="G170" s="9">
        <v>0.68368080517613228</v>
      </c>
      <c r="H170" s="20">
        <v>667</v>
      </c>
      <c r="I170" s="9">
        <v>0.70136698212407989</v>
      </c>
      <c r="J170" s="20">
        <v>0</v>
      </c>
      <c r="K170" s="9">
        <v>0</v>
      </c>
      <c r="L170" s="20">
        <v>23</v>
      </c>
      <c r="M170" s="9">
        <v>2.4185068349106203E-2</v>
      </c>
      <c r="N170" s="20">
        <v>49</v>
      </c>
      <c r="O170" s="9">
        <v>5.152471083070452E-2</v>
      </c>
      <c r="P170" s="20">
        <v>296</v>
      </c>
      <c r="Q170" s="9">
        <v>0.31125131440588855</v>
      </c>
    </row>
    <row r="171" spans="4:17" x14ac:dyDescent="0.25">
      <c r="D171" s="7" t="s">
        <v>467</v>
      </c>
      <c r="E171" s="20">
        <v>4384</v>
      </c>
      <c r="F171" s="20">
        <v>2987</v>
      </c>
      <c r="G171" s="9">
        <v>0.68134124087591241</v>
      </c>
      <c r="H171" s="20">
        <v>2084</v>
      </c>
      <c r="I171" s="9">
        <v>0.69768998995647802</v>
      </c>
      <c r="J171" s="20">
        <v>0</v>
      </c>
      <c r="K171" s="9">
        <v>0</v>
      </c>
      <c r="L171" s="20">
        <v>156</v>
      </c>
      <c r="M171" s="9">
        <v>5.2226314027452293E-2</v>
      </c>
      <c r="N171" s="20">
        <v>542</v>
      </c>
      <c r="O171" s="9">
        <v>0.18145296283896886</v>
      </c>
      <c r="P171" s="20">
        <v>553</v>
      </c>
      <c r="Q171" s="9">
        <v>0.18513558754603282</v>
      </c>
    </row>
    <row r="172" spans="4:17" x14ac:dyDescent="0.25">
      <c r="D172" s="8" t="s">
        <v>623</v>
      </c>
      <c r="E172" s="20">
        <v>686</v>
      </c>
      <c r="F172" s="20">
        <v>505</v>
      </c>
      <c r="G172" s="9">
        <v>0.73615160349854225</v>
      </c>
      <c r="H172" s="20">
        <v>345</v>
      </c>
      <c r="I172" s="9">
        <v>0.68316831683168322</v>
      </c>
      <c r="J172" s="20">
        <v>0</v>
      </c>
      <c r="K172" s="9">
        <v>0</v>
      </c>
      <c r="L172" s="20">
        <v>5</v>
      </c>
      <c r="M172" s="9">
        <v>9.9009900990099011E-3</v>
      </c>
      <c r="N172" s="20">
        <v>131</v>
      </c>
      <c r="O172" s="9">
        <v>0.25940594059405941</v>
      </c>
      <c r="P172" s="20">
        <v>22</v>
      </c>
      <c r="Q172" s="9">
        <v>4.3564356435643561E-2</v>
      </c>
    </row>
    <row r="173" spans="4:17" x14ac:dyDescent="0.25">
      <c r="D173" s="8" t="s">
        <v>625</v>
      </c>
      <c r="E173" s="20">
        <v>1207</v>
      </c>
      <c r="F173" s="20">
        <v>818</v>
      </c>
      <c r="G173" s="9">
        <v>0.6777133388566694</v>
      </c>
      <c r="H173" s="20">
        <v>538</v>
      </c>
      <c r="I173" s="9">
        <v>0.65770171149144252</v>
      </c>
      <c r="J173" s="20">
        <v>0</v>
      </c>
      <c r="K173" s="9">
        <v>0</v>
      </c>
      <c r="L173" s="20">
        <v>57</v>
      </c>
      <c r="M173" s="9">
        <v>6.9682151589242056E-2</v>
      </c>
      <c r="N173" s="20">
        <v>65</v>
      </c>
      <c r="O173" s="9">
        <v>7.9462102689486558E-2</v>
      </c>
      <c r="P173" s="20">
        <v>214</v>
      </c>
      <c r="Q173" s="9">
        <v>0.26161369193154033</v>
      </c>
    </row>
    <row r="174" spans="4:17" x14ac:dyDescent="0.25">
      <c r="D174" s="8" t="s">
        <v>636</v>
      </c>
      <c r="E174" s="20">
        <v>1545</v>
      </c>
      <c r="F174" s="20">
        <v>1118</v>
      </c>
      <c r="G174" s="9">
        <v>0.72362459546925562</v>
      </c>
      <c r="H174" s="20">
        <v>854</v>
      </c>
      <c r="I174" s="9">
        <v>0.76386404293381038</v>
      </c>
      <c r="J174" s="20">
        <v>0</v>
      </c>
      <c r="K174" s="9">
        <v>0</v>
      </c>
      <c r="L174" s="20">
        <v>86</v>
      </c>
      <c r="M174" s="9">
        <v>7.6923076923076927E-2</v>
      </c>
      <c r="N174" s="20">
        <v>260</v>
      </c>
      <c r="O174" s="9">
        <v>0.23255813953488372</v>
      </c>
      <c r="P174" s="20">
        <v>44</v>
      </c>
      <c r="Q174" s="9">
        <v>3.9355992844364938E-2</v>
      </c>
    </row>
    <row r="175" spans="4:17" x14ac:dyDescent="0.25">
      <c r="D175" s="8" t="s">
        <v>468</v>
      </c>
      <c r="E175" s="20">
        <v>946</v>
      </c>
      <c r="F175" s="20">
        <v>546</v>
      </c>
      <c r="G175" s="9">
        <v>0.57716701902748413</v>
      </c>
      <c r="H175" s="20">
        <v>347</v>
      </c>
      <c r="I175" s="9">
        <v>0.63553113553113549</v>
      </c>
      <c r="J175" s="20">
        <v>0</v>
      </c>
      <c r="K175" s="9">
        <v>0</v>
      </c>
      <c r="L175" s="20">
        <v>8</v>
      </c>
      <c r="M175" s="9">
        <v>1.4652014652014652E-2</v>
      </c>
      <c r="N175" s="20">
        <v>86</v>
      </c>
      <c r="O175" s="9">
        <v>0.1575091575091575</v>
      </c>
      <c r="P175" s="20">
        <v>273</v>
      </c>
      <c r="Q175" s="9">
        <v>0.5</v>
      </c>
    </row>
    <row r="176" spans="4:17" x14ac:dyDescent="0.25">
      <c r="D176" s="7" t="s">
        <v>470</v>
      </c>
      <c r="E176" s="20">
        <v>2513</v>
      </c>
      <c r="F176" s="20">
        <v>1878</v>
      </c>
      <c r="G176" s="9">
        <v>0.7473139673696777</v>
      </c>
      <c r="H176" s="20">
        <v>1321</v>
      </c>
      <c r="I176" s="9">
        <v>0.70340788072417471</v>
      </c>
      <c r="J176" s="20">
        <v>0</v>
      </c>
      <c r="K176" s="9">
        <v>0</v>
      </c>
      <c r="L176" s="20">
        <v>118</v>
      </c>
      <c r="M176" s="9">
        <v>6.2832800851970183E-2</v>
      </c>
      <c r="N176" s="20">
        <v>167</v>
      </c>
      <c r="O176" s="9">
        <v>8.8924387646432373E-2</v>
      </c>
      <c r="P176" s="20">
        <v>276</v>
      </c>
      <c r="Q176" s="9">
        <v>0.14696485623003194</v>
      </c>
    </row>
    <row r="177" spans="4:17" x14ac:dyDescent="0.25">
      <c r="D177" s="8" t="s">
        <v>624</v>
      </c>
      <c r="E177" s="20">
        <v>250</v>
      </c>
      <c r="F177" s="20">
        <v>178</v>
      </c>
      <c r="G177" s="9">
        <v>0.71199999999999997</v>
      </c>
      <c r="H177" s="20">
        <v>131</v>
      </c>
      <c r="I177" s="9">
        <v>0.7359550561797753</v>
      </c>
      <c r="J177" s="20">
        <v>0</v>
      </c>
      <c r="K177" s="9">
        <v>0</v>
      </c>
      <c r="L177" s="20">
        <v>6</v>
      </c>
      <c r="M177" s="9">
        <v>3.3707865168539325E-2</v>
      </c>
      <c r="N177" s="20">
        <v>32</v>
      </c>
      <c r="O177" s="9">
        <v>0.1797752808988764</v>
      </c>
      <c r="P177" s="20">
        <v>25</v>
      </c>
      <c r="Q177" s="9">
        <v>0.1404494382022472</v>
      </c>
    </row>
    <row r="178" spans="4:17" x14ac:dyDescent="0.25">
      <c r="D178" s="8" t="s">
        <v>629</v>
      </c>
      <c r="E178" s="20">
        <v>202</v>
      </c>
      <c r="F178" s="20">
        <v>152</v>
      </c>
      <c r="G178" s="9">
        <v>0.75247524752475248</v>
      </c>
      <c r="H178" s="20">
        <v>127</v>
      </c>
      <c r="I178" s="9">
        <v>0.83552631578947367</v>
      </c>
      <c r="J178" s="20">
        <v>0</v>
      </c>
      <c r="K178" s="9">
        <v>0</v>
      </c>
      <c r="L178" s="20">
        <v>1</v>
      </c>
      <c r="M178" s="9">
        <v>6.5789473684210523E-3</v>
      </c>
      <c r="N178" s="20">
        <v>7</v>
      </c>
      <c r="O178" s="9">
        <v>4.6052631578947366E-2</v>
      </c>
      <c r="P178" s="20">
        <v>40</v>
      </c>
      <c r="Q178" s="9">
        <v>0.26315789473684209</v>
      </c>
    </row>
    <row r="179" spans="4:17" x14ac:dyDescent="0.25">
      <c r="D179" s="8" t="s">
        <v>641</v>
      </c>
      <c r="E179" s="20">
        <v>430</v>
      </c>
      <c r="F179" s="20">
        <v>305</v>
      </c>
      <c r="G179" s="9">
        <v>0.70930232558139539</v>
      </c>
      <c r="H179" s="20">
        <v>204</v>
      </c>
      <c r="I179" s="9">
        <v>0.66885245901639345</v>
      </c>
      <c r="J179" s="20">
        <v>0</v>
      </c>
      <c r="K179" s="9">
        <v>0</v>
      </c>
      <c r="L179" s="20">
        <v>83</v>
      </c>
      <c r="M179" s="9">
        <v>0.27213114754098361</v>
      </c>
      <c r="N179" s="20">
        <v>12</v>
      </c>
      <c r="O179" s="9">
        <v>3.9344262295081971E-2</v>
      </c>
      <c r="P179" s="20">
        <v>17</v>
      </c>
      <c r="Q179" s="9">
        <v>5.5737704918032788E-2</v>
      </c>
    </row>
    <row r="180" spans="4:17" x14ac:dyDescent="0.25">
      <c r="D180" s="8" t="s">
        <v>643</v>
      </c>
      <c r="E180" s="20">
        <v>996</v>
      </c>
      <c r="F180" s="20">
        <v>757</v>
      </c>
      <c r="G180" s="9">
        <v>0.76004016064257029</v>
      </c>
      <c r="H180" s="20">
        <v>509</v>
      </c>
      <c r="I180" s="9">
        <v>0.6723910171730515</v>
      </c>
      <c r="J180" s="20">
        <v>0</v>
      </c>
      <c r="K180" s="9">
        <v>0</v>
      </c>
      <c r="L180" s="20">
        <v>12</v>
      </c>
      <c r="M180" s="9">
        <v>1.5852047556142668E-2</v>
      </c>
      <c r="N180" s="20">
        <v>54</v>
      </c>
      <c r="O180" s="9">
        <v>7.1334214002642005E-2</v>
      </c>
      <c r="P180" s="20">
        <v>144</v>
      </c>
      <c r="Q180" s="9">
        <v>0.19022457067371201</v>
      </c>
    </row>
    <row r="181" spans="4:17" x14ac:dyDescent="0.25">
      <c r="D181" s="8" t="s">
        <v>471</v>
      </c>
      <c r="E181" s="20">
        <v>360</v>
      </c>
      <c r="F181" s="20">
        <v>261</v>
      </c>
      <c r="G181" s="9">
        <v>0.72499999999999998</v>
      </c>
      <c r="H181" s="20">
        <v>189</v>
      </c>
      <c r="I181" s="9">
        <v>0.72413793103448276</v>
      </c>
      <c r="J181" s="20">
        <v>0</v>
      </c>
      <c r="K181" s="9">
        <v>0</v>
      </c>
      <c r="L181" s="20">
        <v>8</v>
      </c>
      <c r="M181" s="9">
        <v>3.0651340996168581E-2</v>
      </c>
      <c r="N181" s="20">
        <v>60</v>
      </c>
      <c r="O181" s="9">
        <v>0.22988505747126436</v>
      </c>
      <c r="P181" s="20">
        <v>19</v>
      </c>
      <c r="Q181" s="9">
        <v>7.2796934865900387E-2</v>
      </c>
    </row>
    <row r="182" spans="4:17" x14ac:dyDescent="0.25">
      <c r="D182" s="8" t="s">
        <v>474</v>
      </c>
      <c r="E182" s="20">
        <v>275</v>
      </c>
      <c r="F182" s="20">
        <v>225</v>
      </c>
      <c r="G182" s="9">
        <v>0.81818181818181823</v>
      </c>
      <c r="H182" s="20">
        <v>161</v>
      </c>
      <c r="I182" s="9">
        <v>0.7155555555555555</v>
      </c>
      <c r="J182" s="20">
        <v>0</v>
      </c>
      <c r="K182" s="9">
        <v>0</v>
      </c>
      <c r="L182" s="20">
        <v>8</v>
      </c>
      <c r="M182" s="9">
        <v>3.5555555555555556E-2</v>
      </c>
      <c r="N182" s="20">
        <v>2</v>
      </c>
      <c r="O182" s="9">
        <v>8.8888888888888889E-3</v>
      </c>
      <c r="P182" s="20">
        <v>31</v>
      </c>
      <c r="Q182" s="9">
        <v>0.13777777777777778</v>
      </c>
    </row>
    <row r="183" spans="4:17" x14ac:dyDescent="0.25">
      <c r="D183" s="7" t="s">
        <v>461</v>
      </c>
      <c r="E183" s="20">
        <v>3720</v>
      </c>
      <c r="F183" s="20">
        <v>2883</v>
      </c>
      <c r="G183" s="9">
        <v>0.77500000000000002</v>
      </c>
      <c r="H183" s="20">
        <v>2020</v>
      </c>
      <c r="I183" s="9">
        <v>0.70065903572667365</v>
      </c>
      <c r="J183" s="20">
        <v>0</v>
      </c>
      <c r="K183" s="9">
        <v>0</v>
      </c>
      <c r="L183" s="20">
        <v>33</v>
      </c>
      <c r="M183" s="9">
        <v>1.1446409989594173E-2</v>
      </c>
      <c r="N183" s="20">
        <v>329</v>
      </c>
      <c r="O183" s="9">
        <v>0.11411723898716615</v>
      </c>
      <c r="P183" s="20">
        <v>362</v>
      </c>
      <c r="Q183" s="9">
        <v>0.12556364897676031</v>
      </c>
    </row>
    <row r="184" spans="4:17" x14ac:dyDescent="0.25">
      <c r="D184" s="8" t="s">
        <v>462</v>
      </c>
      <c r="E184" s="20">
        <v>159</v>
      </c>
      <c r="F184" s="20">
        <v>126</v>
      </c>
      <c r="G184" s="9">
        <v>0.79245283018867929</v>
      </c>
      <c r="H184" s="20">
        <v>87</v>
      </c>
      <c r="I184" s="9">
        <v>0.69047619047619047</v>
      </c>
      <c r="J184" s="20">
        <v>0</v>
      </c>
      <c r="K184" s="9">
        <v>0</v>
      </c>
      <c r="L184" s="20">
        <v>4</v>
      </c>
      <c r="M184" s="9">
        <v>3.1746031746031744E-2</v>
      </c>
      <c r="N184" s="20">
        <v>18</v>
      </c>
      <c r="O184" s="9">
        <v>0.14285714285714285</v>
      </c>
      <c r="P184" s="20">
        <v>9</v>
      </c>
      <c r="Q184" s="9">
        <v>7.1428571428571425E-2</v>
      </c>
    </row>
    <row r="185" spans="4:17" x14ac:dyDescent="0.25">
      <c r="D185" s="8" t="s">
        <v>633</v>
      </c>
      <c r="E185" s="20">
        <v>304</v>
      </c>
      <c r="F185" s="20">
        <v>275</v>
      </c>
      <c r="G185" s="9">
        <v>0.90460526315789469</v>
      </c>
      <c r="H185" s="20">
        <v>193</v>
      </c>
      <c r="I185" s="9">
        <v>0.70181818181818179</v>
      </c>
      <c r="J185" s="20">
        <v>0</v>
      </c>
      <c r="K185" s="9">
        <v>0</v>
      </c>
      <c r="L185" s="20">
        <v>0</v>
      </c>
      <c r="M185" s="9">
        <v>0</v>
      </c>
      <c r="N185" s="20">
        <v>21</v>
      </c>
      <c r="O185" s="9">
        <v>7.636363636363637E-2</v>
      </c>
      <c r="P185" s="20">
        <v>5</v>
      </c>
      <c r="Q185" s="9">
        <v>1.8181818181818181E-2</v>
      </c>
    </row>
    <row r="186" spans="4:17" x14ac:dyDescent="0.25">
      <c r="D186" s="8" t="s">
        <v>638</v>
      </c>
      <c r="E186" s="20">
        <v>608</v>
      </c>
      <c r="F186" s="20">
        <v>476</v>
      </c>
      <c r="G186" s="9">
        <v>0.78289473684210531</v>
      </c>
      <c r="H186" s="20">
        <v>335</v>
      </c>
      <c r="I186" s="9">
        <v>0.70378151260504207</v>
      </c>
      <c r="J186" s="20">
        <v>0</v>
      </c>
      <c r="K186" s="9">
        <v>0</v>
      </c>
      <c r="L186" s="20">
        <v>12</v>
      </c>
      <c r="M186" s="9">
        <v>2.5210084033613446E-2</v>
      </c>
      <c r="N186" s="20">
        <v>71</v>
      </c>
      <c r="O186" s="9">
        <v>0.14915966386554622</v>
      </c>
      <c r="P186" s="20">
        <v>24</v>
      </c>
      <c r="Q186" s="9">
        <v>5.0420168067226892E-2</v>
      </c>
    </row>
    <row r="187" spans="4:17" x14ac:dyDescent="0.25">
      <c r="D187" s="8" t="s">
        <v>644</v>
      </c>
      <c r="E187" s="20">
        <v>1325</v>
      </c>
      <c r="F187" s="20">
        <v>1084</v>
      </c>
      <c r="G187" s="9">
        <v>0.81811320754716976</v>
      </c>
      <c r="H187" s="20">
        <v>757</v>
      </c>
      <c r="I187" s="9">
        <v>0.69833948339483398</v>
      </c>
      <c r="J187" s="20">
        <v>0</v>
      </c>
      <c r="K187" s="9">
        <v>0</v>
      </c>
      <c r="L187" s="20">
        <v>8</v>
      </c>
      <c r="M187" s="9">
        <v>7.3800738007380072E-3</v>
      </c>
      <c r="N187" s="20">
        <v>87</v>
      </c>
      <c r="O187" s="9">
        <v>8.0258302583025826E-2</v>
      </c>
      <c r="P187" s="20">
        <v>110</v>
      </c>
      <c r="Q187" s="9">
        <v>0.1014760147601476</v>
      </c>
    </row>
    <row r="188" spans="4:17" x14ac:dyDescent="0.25">
      <c r="D188" s="8" t="s">
        <v>649</v>
      </c>
      <c r="E188" s="20">
        <v>288</v>
      </c>
      <c r="F188" s="20">
        <v>174</v>
      </c>
      <c r="G188" s="9">
        <v>0.60416666666666663</v>
      </c>
      <c r="H188" s="20">
        <v>118</v>
      </c>
      <c r="I188" s="9">
        <v>0.67816091954022983</v>
      </c>
      <c r="J188" s="20">
        <v>0</v>
      </c>
      <c r="K188" s="9">
        <v>0</v>
      </c>
      <c r="L188" s="20">
        <v>0</v>
      </c>
      <c r="M188" s="9">
        <v>0</v>
      </c>
      <c r="N188" s="20">
        <v>81</v>
      </c>
      <c r="O188" s="9">
        <v>0.46551724137931033</v>
      </c>
      <c r="P188" s="20">
        <v>30</v>
      </c>
      <c r="Q188" s="9">
        <v>0.17241379310344829</v>
      </c>
    </row>
    <row r="189" spans="4:17" x14ac:dyDescent="0.25">
      <c r="D189" s="8" t="s">
        <v>652</v>
      </c>
      <c r="E189" s="20">
        <v>1036</v>
      </c>
      <c r="F189" s="20">
        <v>748</v>
      </c>
      <c r="G189" s="9">
        <v>0.72200772200772201</v>
      </c>
      <c r="H189" s="20">
        <v>530</v>
      </c>
      <c r="I189" s="9">
        <v>0.70855614973262027</v>
      </c>
      <c r="J189" s="20">
        <v>0</v>
      </c>
      <c r="K189" s="9">
        <v>0</v>
      </c>
      <c r="L189" s="20">
        <v>9</v>
      </c>
      <c r="M189" s="9">
        <v>1.2032085561497326E-2</v>
      </c>
      <c r="N189" s="20">
        <v>51</v>
      </c>
      <c r="O189" s="9">
        <v>6.8181818181818177E-2</v>
      </c>
      <c r="P189" s="20">
        <v>184</v>
      </c>
      <c r="Q189" s="9">
        <v>0.24598930481283424</v>
      </c>
    </row>
    <row r="190" spans="4:17" x14ac:dyDescent="0.25">
      <c r="D190" s="7" t="s">
        <v>459</v>
      </c>
      <c r="E190" s="20">
        <v>3201</v>
      </c>
      <c r="F190" s="20">
        <v>2287</v>
      </c>
      <c r="G190" s="9">
        <v>0.7144642299281474</v>
      </c>
      <c r="H190" s="20">
        <v>1621</v>
      </c>
      <c r="I190" s="9">
        <v>0.70878880629645824</v>
      </c>
      <c r="J190" s="20">
        <v>0</v>
      </c>
      <c r="K190" s="9">
        <v>0</v>
      </c>
      <c r="L190" s="20">
        <v>34</v>
      </c>
      <c r="M190" s="9">
        <v>1.4866637516397026E-2</v>
      </c>
      <c r="N190" s="20">
        <v>391</v>
      </c>
      <c r="O190" s="9">
        <v>0.17096633143856579</v>
      </c>
      <c r="P190" s="20">
        <v>399</v>
      </c>
      <c r="Q190" s="9">
        <v>0.17446436379536512</v>
      </c>
    </row>
    <row r="191" spans="4:17" x14ac:dyDescent="0.25">
      <c r="D191" s="8" t="s">
        <v>460</v>
      </c>
      <c r="E191" s="20">
        <v>1129</v>
      </c>
      <c r="F191" s="20">
        <v>837</v>
      </c>
      <c r="G191" s="9">
        <v>0.74136403897254211</v>
      </c>
      <c r="H191" s="20">
        <v>612</v>
      </c>
      <c r="I191" s="9">
        <v>0.73118279569892475</v>
      </c>
      <c r="J191" s="20">
        <v>0</v>
      </c>
      <c r="K191" s="9">
        <v>0</v>
      </c>
      <c r="L191" s="20">
        <v>16</v>
      </c>
      <c r="M191" s="9">
        <v>1.9115890083632018E-2</v>
      </c>
      <c r="N191" s="20">
        <v>153</v>
      </c>
      <c r="O191" s="9">
        <v>0.18279569892473119</v>
      </c>
      <c r="P191" s="20">
        <v>96</v>
      </c>
      <c r="Q191" s="9">
        <v>0.11469534050179211</v>
      </c>
    </row>
    <row r="192" spans="4:17" x14ac:dyDescent="0.25">
      <c r="D192" s="8" t="s">
        <v>634</v>
      </c>
      <c r="E192" s="20">
        <v>847</v>
      </c>
      <c r="F192" s="20">
        <v>530</v>
      </c>
      <c r="G192" s="9">
        <v>0.62573789846517114</v>
      </c>
      <c r="H192" s="20">
        <v>365</v>
      </c>
      <c r="I192" s="9">
        <v>0.68867924528301883</v>
      </c>
      <c r="J192" s="20">
        <v>0</v>
      </c>
      <c r="K192" s="9">
        <v>0</v>
      </c>
      <c r="L192" s="20">
        <v>3</v>
      </c>
      <c r="M192" s="9">
        <v>5.6603773584905656E-3</v>
      </c>
      <c r="N192" s="20">
        <v>21</v>
      </c>
      <c r="O192" s="9">
        <v>3.962264150943396E-2</v>
      </c>
      <c r="P192" s="20">
        <v>270</v>
      </c>
      <c r="Q192" s="9">
        <v>0.50943396226415094</v>
      </c>
    </row>
    <row r="193" spans="4:17" x14ac:dyDescent="0.25">
      <c r="D193" s="8" t="s">
        <v>651</v>
      </c>
      <c r="E193" s="20">
        <v>1225</v>
      </c>
      <c r="F193" s="20">
        <v>920</v>
      </c>
      <c r="G193" s="9">
        <v>0.75102040816326532</v>
      </c>
      <c r="H193" s="20">
        <v>644</v>
      </c>
      <c r="I193" s="9">
        <v>0.7</v>
      </c>
      <c r="J193" s="20">
        <v>0</v>
      </c>
      <c r="K193" s="9">
        <v>0</v>
      </c>
      <c r="L193" s="20">
        <v>15</v>
      </c>
      <c r="M193" s="9">
        <v>1.6304347826086956E-2</v>
      </c>
      <c r="N193" s="20">
        <v>217</v>
      </c>
      <c r="O193" s="9">
        <v>0.2358695652173913</v>
      </c>
      <c r="P193" s="20">
        <v>33</v>
      </c>
      <c r="Q193" s="9">
        <v>3.5869565217391305E-2</v>
      </c>
    </row>
    <row r="194" spans="4:17" x14ac:dyDescent="0.25">
      <c r="D194" s="7" t="s">
        <v>631</v>
      </c>
      <c r="E194" s="20">
        <v>4019</v>
      </c>
      <c r="F194" s="20">
        <v>2727</v>
      </c>
      <c r="G194" s="9">
        <v>0.67852699676536454</v>
      </c>
      <c r="H194" s="20">
        <v>1959</v>
      </c>
      <c r="I194" s="9">
        <v>0.71837183718371833</v>
      </c>
      <c r="J194" s="20">
        <v>3</v>
      </c>
      <c r="K194" s="9">
        <v>1.1001100110011001E-3</v>
      </c>
      <c r="L194" s="20">
        <v>622</v>
      </c>
      <c r="M194" s="9">
        <v>0.2280894756142281</v>
      </c>
      <c r="N194" s="20">
        <v>244</v>
      </c>
      <c r="O194" s="9">
        <v>8.9475614228089473E-2</v>
      </c>
      <c r="P194" s="20">
        <v>314</v>
      </c>
      <c r="Q194" s="9">
        <v>0.11514484781811514</v>
      </c>
    </row>
    <row r="195" spans="4:17" x14ac:dyDescent="0.25">
      <c r="D195" s="8" t="s">
        <v>632</v>
      </c>
      <c r="E195" s="20">
        <v>983</v>
      </c>
      <c r="F195" s="20">
        <v>618</v>
      </c>
      <c r="G195" s="9">
        <v>0.62868769074262465</v>
      </c>
      <c r="H195" s="20">
        <v>443</v>
      </c>
      <c r="I195" s="9">
        <v>0.71682847896440127</v>
      </c>
      <c r="J195" s="20">
        <v>0</v>
      </c>
      <c r="K195" s="9">
        <v>0</v>
      </c>
      <c r="L195" s="20">
        <v>42</v>
      </c>
      <c r="M195" s="9">
        <v>6.7961165048543687E-2</v>
      </c>
      <c r="N195" s="20">
        <v>83</v>
      </c>
      <c r="O195" s="9">
        <v>0.13430420711974109</v>
      </c>
      <c r="P195" s="20">
        <v>219</v>
      </c>
      <c r="Q195" s="9">
        <v>0.35436893203883496</v>
      </c>
    </row>
    <row r="196" spans="4:17" x14ac:dyDescent="0.25">
      <c r="D196" s="8" t="s">
        <v>635</v>
      </c>
      <c r="E196" s="20">
        <v>599</v>
      </c>
      <c r="F196" s="20">
        <v>464</v>
      </c>
      <c r="G196" s="9">
        <v>0.77462437395659434</v>
      </c>
      <c r="H196" s="20">
        <v>336</v>
      </c>
      <c r="I196" s="9">
        <v>0.72413793103448276</v>
      </c>
      <c r="J196" s="20">
        <v>3</v>
      </c>
      <c r="K196" s="9">
        <v>6.4655172413793103E-3</v>
      </c>
      <c r="L196" s="20">
        <v>13</v>
      </c>
      <c r="M196" s="9">
        <v>2.8017241379310345E-2</v>
      </c>
      <c r="N196" s="20">
        <v>83</v>
      </c>
      <c r="O196" s="9">
        <v>0.1788793103448276</v>
      </c>
      <c r="P196" s="20">
        <v>12</v>
      </c>
      <c r="Q196" s="9">
        <v>2.5862068965517241E-2</v>
      </c>
    </row>
    <row r="197" spans="4:17" x14ac:dyDescent="0.25">
      <c r="D197" s="8" t="s">
        <v>646</v>
      </c>
      <c r="E197" s="20">
        <v>793</v>
      </c>
      <c r="F197" s="20">
        <v>519</v>
      </c>
      <c r="G197" s="9">
        <v>0.65447667087011352</v>
      </c>
      <c r="H197" s="20">
        <v>368</v>
      </c>
      <c r="I197" s="9">
        <v>0.70905587668593451</v>
      </c>
      <c r="J197" s="20">
        <v>0</v>
      </c>
      <c r="K197" s="9">
        <v>0</v>
      </c>
      <c r="L197" s="20">
        <v>200</v>
      </c>
      <c r="M197" s="9">
        <v>0.38535645472061658</v>
      </c>
      <c r="N197" s="20">
        <v>4</v>
      </c>
      <c r="O197" s="9">
        <v>7.7071290944123313E-3</v>
      </c>
      <c r="P197" s="20">
        <v>45</v>
      </c>
      <c r="Q197" s="9">
        <v>8.6705202312138727E-2</v>
      </c>
    </row>
    <row r="198" spans="4:17" x14ac:dyDescent="0.25">
      <c r="D198" s="8" t="s">
        <v>647</v>
      </c>
      <c r="E198" s="20">
        <v>976</v>
      </c>
      <c r="F198" s="20">
        <v>609</v>
      </c>
      <c r="G198" s="9">
        <v>0.62397540983606559</v>
      </c>
      <c r="H198" s="20">
        <v>469</v>
      </c>
      <c r="I198" s="9">
        <v>0.77011494252873558</v>
      </c>
      <c r="J198" s="20">
        <v>0</v>
      </c>
      <c r="K198" s="9">
        <v>0</v>
      </c>
      <c r="L198" s="20">
        <v>317</v>
      </c>
      <c r="M198" s="9">
        <v>0.52052545155993435</v>
      </c>
      <c r="N198" s="20">
        <v>11</v>
      </c>
      <c r="O198" s="9">
        <v>1.8062397372742199E-2</v>
      </c>
      <c r="P198" s="20">
        <v>22</v>
      </c>
      <c r="Q198" s="9">
        <v>3.6124794745484398E-2</v>
      </c>
    </row>
    <row r="199" spans="4:17" x14ac:dyDescent="0.25">
      <c r="D199" s="8" t="s">
        <v>650</v>
      </c>
      <c r="E199" s="20">
        <v>668</v>
      </c>
      <c r="F199" s="20">
        <v>517</v>
      </c>
      <c r="G199" s="9">
        <v>0.7739520958083832</v>
      </c>
      <c r="H199" s="20">
        <v>343</v>
      </c>
      <c r="I199" s="9">
        <v>0.66344294003868476</v>
      </c>
      <c r="J199" s="20">
        <v>0</v>
      </c>
      <c r="K199" s="9">
        <v>0</v>
      </c>
      <c r="L199" s="20">
        <v>50</v>
      </c>
      <c r="M199" s="9">
        <v>9.6711798839458407E-2</v>
      </c>
      <c r="N199" s="20">
        <v>63</v>
      </c>
      <c r="O199" s="9">
        <v>0.1218568665377176</v>
      </c>
      <c r="P199" s="20">
        <v>16</v>
      </c>
      <c r="Q199" s="9">
        <v>3.0947775628626693E-2</v>
      </c>
    </row>
    <row r="200" spans="4:17" x14ac:dyDescent="0.25">
      <c r="D200" s="7" t="s">
        <v>626</v>
      </c>
      <c r="E200" s="20">
        <v>5041</v>
      </c>
      <c r="F200" s="20">
        <v>3459</v>
      </c>
      <c r="G200" s="9">
        <v>0.68617337829795677</v>
      </c>
      <c r="H200" s="20">
        <v>2388</v>
      </c>
      <c r="I200" s="9">
        <v>0.6903729401561145</v>
      </c>
      <c r="J200" s="20">
        <v>0</v>
      </c>
      <c r="K200" s="9">
        <v>0</v>
      </c>
      <c r="L200" s="20">
        <v>269</v>
      </c>
      <c r="M200" s="9">
        <v>7.7768141081237349E-2</v>
      </c>
      <c r="N200" s="20">
        <v>783</v>
      </c>
      <c r="O200" s="9">
        <v>0.22636600173460539</v>
      </c>
      <c r="P200" s="20">
        <v>363</v>
      </c>
      <c r="Q200" s="9">
        <v>0.1049436253252385</v>
      </c>
    </row>
    <row r="201" spans="4:17" x14ac:dyDescent="0.25">
      <c r="D201" s="8" t="s">
        <v>627</v>
      </c>
      <c r="E201" s="20">
        <v>525</v>
      </c>
      <c r="F201" s="20">
        <v>357</v>
      </c>
      <c r="G201" s="9">
        <v>0.68</v>
      </c>
      <c r="H201" s="20">
        <v>267</v>
      </c>
      <c r="I201" s="9">
        <v>0.74789915966386555</v>
      </c>
      <c r="J201" s="20">
        <v>0</v>
      </c>
      <c r="K201" s="9">
        <v>0</v>
      </c>
      <c r="L201" s="20">
        <v>8</v>
      </c>
      <c r="M201" s="9">
        <v>2.2408963585434174E-2</v>
      </c>
      <c r="N201" s="20">
        <v>33</v>
      </c>
      <c r="O201" s="9">
        <v>9.2436974789915971E-2</v>
      </c>
      <c r="P201" s="20">
        <v>104</v>
      </c>
      <c r="Q201" s="9">
        <v>0.29131652661064428</v>
      </c>
    </row>
    <row r="202" spans="4:17" x14ac:dyDescent="0.25">
      <c r="D202" s="8" t="s">
        <v>628</v>
      </c>
      <c r="E202" s="20">
        <v>1021</v>
      </c>
      <c r="F202" s="20">
        <v>746</v>
      </c>
      <c r="G202" s="9">
        <v>0.73065621939275216</v>
      </c>
      <c r="H202" s="20">
        <v>495</v>
      </c>
      <c r="I202" s="9">
        <v>0.66353887399463807</v>
      </c>
      <c r="J202" s="20">
        <v>0</v>
      </c>
      <c r="K202" s="9">
        <v>0</v>
      </c>
      <c r="L202" s="20">
        <v>32</v>
      </c>
      <c r="M202" s="9">
        <v>4.2895442359249331E-2</v>
      </c>
      <c r="N202" s="20">
        <v>194</v>
      </c>
      <c r="O202" s="9">
        <v>0.26005361930294907</v>
      </c>
      <c r="P202" s="20">
        <v>19</v>
      </c>
      <c r="Q202" s="9">
        <v>2.5469168900804289E-2</v>
      </c>
    </row>
    <row r="203" spans="4:17" x14ac:dyDescent="0.25">
      <c r="D203" s="8" t="s">
        <v>630</v>
      </c>
      <c r="E203" s="20">
        <v>545</v>
      </c>
      <c r="F203" s="20">
        <v>381</v>
      </c>
      <c r="G203" s="9">
        <v>0.69908256880733943</v>
      </c>
      <c r="H203" s="20">
        <v>262</v>
      </c>
      <c r="I203" s="9">
        <v>0.68766404199475062</v>
      </c>
      <c r="J203" s="20">
        <v>0</v>
      </c>
      <c r="K203" s="9">
        <v>0</v>
      </c>
      <c r="L203" s="20">
        <v>8</v>
      </c>
      <c r="M203" s="9">
        <v>2.0997375328083989E-2</v>
      </c>
      <c r="N203" s="20">
        <v>89</v>
      </c>
      <c r="O203" s="9">
        <v>0.23359580052493439</v>
      </c>
      <c r="P203" s="20">
        <v>50</v>
      </c>
      <c r="Q203" s="9">
        <v>0.13123359580052493</v>
      </c>
    </row>
    <row r="204" spans="4:17" x14ac:dyDescent="0.25">
      <c r="D204" s="8" t="s">
        <v>637</v>
      </c>
      <c r="E204" s="20">
        <v>900</v>
      </c>
      <c r="F204" s="20">
        <v>575</v>
      </c>
      <c r="G204" s="9">
        <v>0.63888888888888884</v>
      </c>
      <c r="H204" s="20">
        <v>412</v>
      </c>
      <c r="I204" s="9">
        <v>0.71652173913043482</v>
      </c>
      <c r="J204" s="20">
        <v>0</v>
      </c>
      <c r="K204" s="9">
        <v>0</v>
      </c>
      <c r="L204" s="20">
        <v>202</v>
      </c>
      <c r="M204" s="9">
        <v>0.35130434782608694</v>
      </c>
      <c r="N204" s="20">
        <v>60</v>
      </c>
      <c r="O204" s="9">
        <v>0.10434782608695652</v>
      </c>
      <c r="P204" s="20">
        <v>34</v>
      </c>
      <c r="Q204" s="9">
        <v>5.9130434782608696E-2</v>
      </c>
    </row>
    <row r="205" spans="4:17" x14ac:dyDescent="0.25">
      <c r="D205" s="8" t="s">
        <v>645</v>
      </c>
      <c r="E205" s="20">
        <v>2050</v>
      </c>
      <c r="F205" s="20">
        <v>1400</v>
      </c>
      <c r="G205" s="9">
        <v>0.68292682926829273</v>
      </c>
      <c r="H205" s="20">
        <v>952</v>
      </c>
      <c r="I205" s="9">
        <v>0.68</v>
      </c>
      <c r="J205" s="20">
        <v>0</v>
      </c>
      <c r="K205" s="9">
        <v>0</v>
      </c>
      <c r="L205" s="20">
        <v>19</v>
      </c>
      <c r="M205" s="9">
        <v>1.3571428571428571E-2</v>
      </c>
      <c r="N205" s="20">
        <v>407</v>
      </c>
      <c r="O205" s="9">
        <v>0.2907142857142857</v>
      </c>
      <c r="P205" s="20">
        <v>156</v>
      </c>
      <c r="Q205" s="9">
        <v>0.11142857142857143</v>
      </c>
    </row>
    <row r="206" spans="4:17" x14ac:dyDescent="0.25">
      <c r="D206" s="7" t="s">
        <v>465</v>
      </c>
      <c r="E206" s="20">
        <v>5804</v>
      </c>
      <c r="F206" s="20">
        <v>3762</v>
      </c>
      <c r="G206" s="9">
        <v>0.64817367332873876</v>
      </c>
      <c r="H206" s="20">
        <v>2588</v>
      </c>
      <c r="I206" s="9">
        <v>0.68793195108984584</v>
      </c>
      <c r="J206" s="20">
        <v>0</v>
      </c>
      <c r="K206" s="9">
        <v>0</v>
      </c>
      <c r="L206" s="20">
        <v>537</v>
      </c>
      <c r="M206" s="9">
        <v>0.14274322169059012</v>
      </c>
      <c r="N206" s="20">
        <v>1000</v>
      </c>
      <c r="O206" s="9">
        <v>0.26581605528973951</v>
      </c>
      <c r="P206" s="20">
        <v>292</v>
      </c>
      <c r="Q206" s="9">
        <v>7.7618288144603934E-2</v>
      </c>
    </row>
    <row r="207" spans="4:17" x14ac:dyDescent="0.25">
      <c r="D207" s="8" t="s">
        <v>622</v>
      </c>
      <c r="E207" s="20">
        <v>1004</v>
      </c>
      <c r="F207" s="20">
        <v>689</v>
      </c>
      <c r="G207" s="9">
        <v>0.68625498007968122</v>
      </c>
      <c r="H207" s="20">
        <v>468</v>
      </c>
      <c r="I207" s="9">
        <v>0.67924528301886788</v>
      </c>
      <c r="J207" s="20">
        <v>0</v>
      </c>
      <c r="K207" s="9">
        <v>0</v>
      </c>
      <c r="L207" s="20">
        <v>9</v>
      </c>
      <c r="M207" s="9">
        <v>1.3062409288824383E-2</v>
      </c>
      <c r="N207" s="20">
        <v>241</v>
      </c>
      <c r="O207" s="9">
        <v>0.34978229317851961</v>
      </c>
      <c r="P207" s="20">
        <v>33</v>
      </c>
      <c r="Q207" s="9">
        <v>4.7895500725689405E-2</v>
      </c>
    </row>
    <row r="208" spans="4:17" x14ac:dyDescent="0.25">
      <c r="D208" s="8" t="s">
        <v>466</v>
      </c>
      <c r="E208" s="20">
        <v>1182</v>
      </c>
      <c r="F208" s="20">
        <v>827</v>
      </c>
      <c r="G208" s="9">
        <v>0.69966159052453469</v>
      </c>
      <c r="H208" s="20">
        <v>548</v>
      </c>
      <c r="I208" s="9">
        <v>0.66263603385731562</v>
      </c>
      <c r="J208" s="20">
        <v>0</v>
      </c>
      <c r="K208" s="9">
        <v>0</v>
      </c>
      <c r="L208" s="20">
        <v>22</v>
      </c>
      <c r="M208" s="9">
        <v>2.6602176541717048E-2</v>
      </c>
      <c r="N208" s="20">
        <v>249</v>
      </c>
      <c r="O208" s="9">
        <v>0.3010882708585248</v>
      </c>
      <c r="P208" s="20">
        <v>37</v>
      </c>
      <c r="Q208" s="9">
        <v>4.4740024183796856E-2</v>
      </c>
    </row>
    <row r="209" spans="4:17" x14ac:dyDescent="0.25">
      <c r="D209" s="8" t="s">
        <v>639</v>
      </c>
      <c r="E209" s="20">
        <v>1020</v>
      </c>
      <c r="F209" s="20">
        <v>730</v>
      </c>
      <c r="G209" s="9">
        <v>0.71568627450980393</v>
      </c>
      <c r="H209" s="20">
        <v>536</v>
      </c>
      <c r="I209" s="9">
        <v>0.73424657534246573</v>
      </c>
      <c r="J209" s="20">
        <v>0</v>
      </c>
      <c r="K209" s="9">
        <v>0</v>
      </c>
      <c r="L209" s="20">
        <v>30</v>
      </c>
      <c r="M209" s="9">
        <v>4.1095890410958902E-2</v>
      </c>
      <c r="N209" s="20">
        <v>185</v>
      </c>
      <c r="O209" s="9">
        <v>0.25342465753424659</v>
      </c>
      <c r="P209" s="20">
        <v>36</v>
      </c>
      <c r="Q209" s="9">
        <v>4.9315068493150684E-2</v>
      </c>
    </row>
    <row r="210" spans="4:17" x14ac:dyDescent="0.25">
      <c r="D210" s="8" t="s">
        <v>640</v>
      </c>
      <c r="E210" s="20">
        <v>450</v>
      </c>
      <c r="F210" s="20">
        <v>265</v>
      </c>
      <c r="G210" s="9">
        <v>0.58888888888888891</v>
      </c>
      <c r="H210" s="20">
        <v>178</v>
      </c>
      <c r="I210" s="9">
        <v>0.67169811320754713</v>
      </c>
      <c r="J210" s="20">
        <v>0</v>
      </c>
      <c r="K210" s="9">
        <v>0</v>
      </c>
      <c r="L210" s="20">
        <v>41</v>
      </c>
      <c r="M210" s="9">
        <v>0.15471698113207547</v>
      </c>
      <c r="N210" s="20">
        <v>105</v>
      </c>
      <c r="O210" s="9">
        <v>0.39622641509433965</v>
      </c>
      <c r="P210" s="20">
        <v>13</v>
      </c>
      <c r="Q210" s="9">
        <v>4.9056603773584909E-2</v>
      </c>
    </row>
    <row r="211" spans="4:17" x14ac:dyDescent="0.25">
      <c r="D211" s="8" t="s">
        <v>469</v>
      </c>
      <c r="E211" s="20">
        <v>1056</v>
      </c>
      <c r="F211" s="20">
        <v>647</v>
      </c>
      <c r="G211" s="9">
        <v>0.61268939393939392</v>
      </c>
      <c r="H211" s="20">
        <v>460</v>
      </c>
      <c r="I211" s="9">
        <v>0.71097372488408039</v>
      </c>
      <c r="J211" s="20">
        <v>0</v>
      </c>
      <c r="K211" s="9">
        <v>0</v>
      </c>
      <c r="L211" s="20">
        <v>31</v>
      </c>
      <c r="M211" s="9">
        <v>4.7913446676970631E-2</v>
      </c>
      <c r="N211" s="20">
        <v>214</v>
      </c>
      <c r="O211" s="9">
        <v>0.33075734157650694</v>
      </c>
      <c r="P211" s="20">
        <v>128</v>
      </c>
      <c r="Q211" s="9">
        <v>0.19783616692426584</v>
      </c>
    </row>
    <row r="212" spans="4:17" x14ac:dyDescent="0.25">
      <c r="D212" s="8" t="s">
        <v>472</v>
      </c>
      <c r="E212" s="20">
        <v>1092</v>
      </c>
      <c r="F212" s="20">
        <v>604</v>
      </c>
      <c r="G212" s="9">
        <v>0.55311355311355315</v>
      </c>
      <c r="H212" s="20">
        <v>398</v>
      </c>
      <c r="I212" s="9">
        <v>0.65894039735099341</v>
      </c>
      <c r="J212" s="20">
        <v>0</v>
      </c>
      <c r="K212" s="9">
        <v>0</v>
      </c>
      <c r="L212" s="20">
        <v>404</v>
      </c>
      <c r="M212" s="9">
        <v>0.66887417218543044</v>
      </c>
      <c r="N212" s="20">
        <v>6</v>
      </c>
      <c r="O212" s="9">
        <v>9.9337748344370865E-3</v>
      </c>
      <c r="P212" s="20">
        <v>45</v>
      </c>
      <c r="Q212" s="9">
        <v>7.4503311258278151E-2</v>
      </c>
    </row>
    <row r="213" spans="4:17" x14ac:dyDescent="0.25">
      <c r="D213" s="6" t="s">
        <v>475</v>
      </c>
      <c r="E213" s="20">
        <v>41761</v>
      </c>
      <c r="F213" s="20">
        <v>33244</v>
      </c>
      <c r="G213" s="9">
        <v>0.79605373434544191</v>
      </c>
      <c r="H213" s="20">
        <v>25070</v>
      </c>
      <c r="I213" s="9">
        <v>0.7541210443989893</v>
      </c>
      <c r="J213" s="20">
        <v>1</v>
      </c>
      <c r="K213" s="9">
        <v>3.0080616051016725E-5</v>
      </c>
      <c r="L213" s="20">
        <v>955</v>
      </c>
      <c r="M213" s="9">
        <v>2.8726988328720972E-2</v>
      </c>
      <c r="N213" s="20">
        <v>3233</v>
      </c>
      <c r="O213" s="9">
        <v>9.7250631692937073E-2</v>
      </c>
      <c r="P213" s="20">
        <v>3500</v>
      </c>
      <c r="Q213" s="9">
        <v>0.10528215617855853</v>
      </c>
    </row>
    <row r="214" spans="4:17" x14ac:dyDescent="0.25">
      <c r="D214" s="7" t="s">
        <v>481</v>
      </c>
      <c r="E214" s="20">
        <v>5243</v>
      </c>
      <c r="F214" s="20">
        <v>4030</v>
      </c>
      <c r="G214" s="9">
        <v>0.76864390616059508</v>
      </c>
      <c r="H214" s="20">
        <v>2728</v>
      </c>
      <c r="I214" s="9">
        <v>0.67692307692307696</v>
      </c>
      <c r="J214" s="20">
        <v>0</v>
      </c>
      <c r="K214" s="9">
        <v>0</v>
      </c>
      <c r="L214" s="20">
        <v>175</v>
      </c>
      <c r="M214" s="9">
        <v>4.3424317617866005E-2</v>
      </c>
      <c r="N214" s="20">
        <v>377</v>
      </c>
      <c r="O214" s="9">
        <v>9.3548387096774197E-2</v>
      </c>
      <c r="P214" s="20">
        <v>527</v>
      </c>
      <c r="Q214" s="9">
        <v>0.13076923076923078</v>
      </c>
    </row>
    <row r="215" spans="4:17" x14ac:dyDescent="0.25">
      <c r="D215" s="8" t="s">
        <v>654</v>
      </c>
      <c r="E215" s="20">
        <v>513</v>
      </c>
      <c r="F215" s="20">
        <v>372</v>
      </c>
      <c r="G215" s="9">
        <v>0.72514619883040932</v>
      </c>
      <c r="H215" s="20">
        <v>279</v>
      </c>
      <c r="I215" s="9">
        <v>0.75</v>
      </c>
      <c r="J215" s="20">
        <v>0</v>
      </c>
      <c r="K215" s="9">
        <v>0</v>
      </c>
      <c r="L215" s="20">
        <v>8</v>
      </c>
      <c r="M215" s="9">
        <v>2.1505376344086023E-2</v>
      </c>
      <c r="N215" s="20">
        <v>91</v>
      </c>
      <c r="O215" s="9">
        <v>0.2446236559139785</v>
      </c>
      <c r="P215" s="20">
        <v>29</v>
      </c>
      <c r="Q215" s="9">
        <v>7.7956989247311828E-2</v>
      </c>
    </row>
    <row r="216" spans="4:17" x14ac:dyDescent="0.25">
      <c r="D216" s="8" t="s">
        <v>657</v>
      </c>
      <c r="E216" s="20">
        <v>538</v>
      </c>
      <c r="F216" s="20">
        <v>436</v>
      </c>
      <c r="G216" s="9">
        <v>0.81040892193308545</v>
      </c>
      <c r="H216" s="20">
        <v>330</v>
      </c>
      <c r="I216" s="9">
        <v>0.75688073394495414</v>
      </c>
      <c r="J216" s="20">
        <v>0</v>
      </c>
      <c r="K216" s="9">
        <v>0</v>
      </c>
      <c r="L216" s="20">
        <v>2</v>
      </c>
      <c r="M216" s="9">
        <v>4.5871559633027525E-3</v>
      </c>
      <c r="N216" s="20">
        <v>60</v>
      </c>
      <c r="O216" s="9">
        <v>0.13761467889908258</v>
      </c>
      <c r="P216" s="20">
        <v>27</v>
      </c>
      <c r="Q216" s="9">
        <v>6.1926605504587159E-2</v>
      </c>
    </row>
    <row r="217" spans="4:17" x14ac:dyDescent="0.25">
      <c r="D217" s="8" t="s">
        <v>482</v>
      </c>
      <c r="E217" s="20">
        <v>640</v>
      </c>
      <c r="F217" s="20">
        <v>484</v>
      </c>
      <c r="G217" s="9">
        <v>0.75624999999999998</v>
      </c>
      <c r="H217" s="20">
        <v>359</v>
      </c>
      <c r="I217" s="9">
        <v>0.74173553719008267</v>
      </c>
      <c r="J217" s="20">
        <v>0</v>
      </c>
      <c r="K217" s="9">
        <v>0</v>
      </c>
      <c r="L217" s="20">
        <v>5</v>
      </c>
      <c r="M217" s="9">
        <v>1.0330578512396695E-2</v>
      </c>
      <c r="N217" s="20">
        <v>106</v>
      </c>
      <c r="O217" s="9">
        <v>0.21900826446280991</v>
      </c>
      <c r="P217" s="20">
        <v>27</v>
      </c>
      <c r="Q217" s="9">
        <v>5.578512396694215E-2</v>
      </c>
    </row>
    <row r="218" spans="4:17" x14ac:dyDescent="0.25">
      <c r="D218" s="8" t="s">
        <v>663</v>
      </c>
      <c r="E218" s="20">
        <v>989</v>
      </c>
      <c r="F218" s="20">
        <v>746</v>
      </c>
      <c r="G218" s="9">
        <v>0.75429726996966628</v>
      </c>
      <c r="H218" s="20">
        <v>568</v>
      </c>
      <c r="I218" s="9">
        <v>0.76139410187667556</v>
      </c>
      <c r="J218" s="20">
        <v>0</v>
      </c>
      <c r="K218" s="9">
        <v>0</v>
      </c>
      <c r="L218" s="20">
        <v>125</v>
      </c>
      <c r="M218" s="9">
        <v>0.16756032171581769</v>
      </c>
      <c r="N218" s="20">
        <v>4</v>
      </c>
      <c r="O218" s="9">
        <v>5.3619302949061663E-3</v>
      </c>
      <c r="P218" s="20">
        <v>91</v>
      </c>
      <c r="Q218" s="9">
        <v>0.12198391420911528</v>
      </c>
    </row>
    <row r="219" spans="4:17" x14ac:dyDescent="0.25">
      <c r="D219" s="8" t="s">
        <v>486</v>
      </c>
      <c r="E219" s="20">
        <v>760</v>
      </c>
      <c r="F219" s="20">
        <v>614</v>
      </c>
      <c r="G219" s="9">
        <v>0.80789473684210522</v>
      </c>
      <c r="H219" s="20">
        <v>453</v>
      </c>
      <c r="I219" s="9">
        <v>0.73778501628664495</v>
      </c>
      <c r="J219" s="20">
        <v>0</v>
      </c>
      <c r="K219" s="9">
        <v>0</v>
      </c>
      <c r="L219" s="20">
        <v>28</v>
      </c>
      <c r="M219" s="9">
        <v>4.5602605863192182E-2</v>
      </c>
      <c r="N219" s="20">
        <v>58</v>
      </c>
      <c r="O219" s="9">
        <v>9.4462540716612378E-2</v>
      </c>
      <c r="P219" s="20">
        <v>27</v>
      </c>
      <c r="Q219" s="9">
        <v>4.3973941368078175E-2</v>
      </c>
    </row>
    <row r="220" spans="4:17" x14ac:dyDescent="0.25">
      <c r="D220" s="8" t="s">
        <v>669</v>
      </c>
      <c r="E220" s="20">
        <v>459</v>
      </c>
      <c r="F220" s="20">
        <v>382</v>
      </c>
      <c r="G220" s="9">
        <v>0.83224400871459692</v>
      </c>
      <c r="H220" s="20">
        <v>313</v>
      </c>
      <c r="I220" s="9">
        <v>0.81937172774869105</v>
      </c>
      <c r="J220" s="20">
        <v>0</v>
      </c>
      <c r="K220" s="9">
        <v>0</v>
      </c>
      <c r="L220" s="20">
        <v>6</v>
      </c>
      <c r="M220" s="9">
        <v>1.5706806282722512E-2</v>
      </c>
      <c r="N220" s="20">
        <v>30</v>
      </c>
      <c r="O220" s="9">
        <v>7.8534031413612565E-2</v>
      </c>
      <c r="P220" s="20">
        <v>31</v>
      </c>
      <c r="Q220" s="9">
        <v>8.1151832460732987E-2</v>
      </c>
    </row>
    <row r="221" spans="4:17" x14ac:dyDescent="0.25">
      <c r="D221" s="8" t="s">
        <v>498</v>
      </c>
      <c r="E221" s="20">
        <v>543</v>
      </c>
      <c r="F221" s="20">
        <v>441</v>
      </c>
      <c r="G221" s="9">
        <v>0.81215469613259672</v>
      </c>
      <c r="H221" s="20">
        <v>334</v>
      </c>
      <c r="I221" s="9">
        <v>0.75736961451247165</v>
      </c>
      <c r="J221" s="20">
        <v>0</v>
      </c>
      <c r="K221" s="9">
        <v>0</v>
      </c>
      <c r="L221" s="20">
        <v>1</v>
      </c>
      <c r="M221" s="9">
        <v>2.2675736961451248E-3</v>
      </c>
      <c r="N221" s="20">
        <v>23</v>
      </c>
      <c r="O221" s="9">
        <v>5.2154195011337869E-2</v>
      </c>
      <c r="P221" s="20">
        <v>65</v>
      </c>
      <c r="Q221" s="9">
        <v>0.14739229024943309</v>
      </c>
    </row>
    <row r="222" spans="4:17" x14ac:dyDescent="0.25">
      <c r="D222" s="8" t="s">
        <v>500</v>
      </c>
      <c r="E222" s="20">
        <v>801</v>
      </c>
      <c r="F222" s="20">
        <v>555</v>
      </c>
      <c r="G222" s="9">
        <v>0.69288389513108617</v>
      </c>
      <c r="H222" s="20">
        <v>92</v>
      </c>
      <c r="I222" s="9">
        <v>0.16576576576576577</v>
      </c>
      <c r="J222" s="20"/>
      <c r="K222" s="9">
        <v>0</v>
      </c>
      <c r="L222" s="20"/>
      <c r="M222" s="9">
        <v>0</v>
      </c>
      <c r="N222" s="20">
        <v>5</v>
      </c>
      <c r="O222" s="9">
        <v>9.0090090090090089E-3</v>
      </c>
      <c r="P222" s="20">
        <v>230</v>
      </c>
      <c r="Q222" s="9">
        <v>0.4144144144144144</v>
      </c>
    </row>
    <row r="223" spans="4:17" x14ac:dyDescent="0.25">
      <c r="D223" s="7" t="s">
        <v>489</v>
      </c>
      <c r="E223" s="20">
        <v>6140</v>
      </c>
      <c r="F223" s="20">
        <v>4932</v>
      </c>
      <c r="G223" s="9">
        <v>0.80325732899022806</v>
      </c>
      <c r="H223" s="20">
        <v>3976</v>
      </c>
      <c r="I223" s="9">
        <v>0.80616382806163833</v>
      </c>
      <c r="J223" s="20">
        <v>0</v>
      </c>
      <c r="K223" s="9">
        <v>0</v>
      </c>
      <c r="L223" s="20">
        <v>99</v>
      </c>
      <c r="M223" s="9">
        <v>2.0072992700729927E-2</v>
      </c>
      <c r="N223" s="20">
        <v>334</v>
      </c>
      <c r="O223" s="9">
        <v>6.7721005677210053E-2</v>
      </c>
      <c r="P223" s="20">
        <v>664</v>
      </c>
      <c r="Q223" s="9">
        <v>0.13463098134630982</v>
      </c>
    </row>
    <row r="224" spans="4:17" x14ac:dyDescent="0.25">
      <c r="D224" s="8" t="s">
        <v>658</v>
      </c>
      <c r="E224" s="20">
        <v>906</v>
      </c>
      <c r="F224" s="20">
        <v>765</v>
      </c>
      <c r="G224" s="9">
        <v>0.8443708609271523</v>
      </c>
      <c r="H224" s="20">
        <v>631</v>
      </c>
      <c r="I224" s="9">
        <v>0.8248366013071895</v>
      </c>
      <c r="J224" s="20">
        <v>0</v>
      </c>
      <c r="K224" s="9">
        <v>0</v>
      </c>
      <c r="L224" s="20">
        <v>41</v>
      </c>
      <c r="M224" s="9">
        <v>5.3594771241830062E-2</v>
      </c>
      <c r="N224" s="20">
        <v>11</v>
      </c>
      <c r="O224" s="9">
        <v>1.4379084967320261E-2</v>
      </c>
      <c r="P224" s="20">
        <v>80</v>
      </c>
      <c r="Q224" s="9">
        <v>0.10457516339869281</v>
      </c>
    </row>
    <row r="225" spans="4:17" x14ac:dyDescent="0.25">
      <c r="D225" s="8" t="s">
        <v>660</v>
      </c>
      <c r="E225" s="20">
        <v>910</v>
      </c>
      <c r="F225" s="20">
        <v>701</v>
      </c>
      <c r="G225" s="9">
        <v>0.77032967032967037</v>
      </c>
      <c r="H225" s="20">
        <v>547</v>
      </c>
      <c r="I225" s="9">
        <v>0.78031383737517834</v>
      </c>
      <c r="J225" s="20">
        <v>0</v>
      </c>
      <c r="K225" s="9">
        <v>0</v>
      </c>
      <c r="L225" s="20">
        <v>0</v>
      </c>
      <c r="M225" s="9">
        <v>0</v>
      </c>
      <c r="N225" s="20">
        <v>17</v>
      </c>
      <c r="O225" s="9">
        <v>2.4251069900142655E-2</v>
      </c>
      <c r="P225" s="20">
        <v>175</v>
      </c>
      <c r="Q225" s="9">
        <v>0.24964336661911554</v>
      </c>
    </row>
    <row r="226" spans="4:17" x14ac:dyDescent="0.25">
      <c r="D226" s="8" t="s">
        <v>661</v>
      </c>
      <c r="E226" s="20">
        <v>1605</v>
      </c>
      <c r="F226" s="20">
        <v>1238</v>
      </c>
      <c r="G226" s="9">
        <v>0.77133956386292835</v>
      </c>
      <c r="H226" s="20">
        <v>1000</v>
      </c>
      <c r="I226" s="9">
        <v>0.80775444264943452</v>
      </c>
      <c r="J226" s="20">
        <v>0</v>
      </c>
      <c r="K226" s="9">
        <v>0</v>
      </c>
      <c r="L226" s="20">
        <v>24</v>
      </c>
      <c r="M226" s="9">
        <v>1.9386106623586429E-2</v>
      </c>
      <c r="N226" s="20">
        <v>156</v>
      </c>
      <c r="O226" s="9">
        <v>0.12600969305331181</v>
      </c>
      <c r="P226" s="20">
        <v>158</v>
      </c>
      <c r="Q226" s="9">
        <v>0.12762520193861066</v>
      </c>
    </row>
    <row r="227" spans="4:17" x14ac:dyDescent="0.25">
      <c r="D227" s="8" t="s">
        <v>662</v>
      </c>
      <c r="E227" s="20">
        <v>450</v>
      </c>
      <c r="F227" s="20">
        <v>378</v>
      </c>
      <c r="G227" s="9">
        <v>0.84</v>
      </c>
      <c r="H227" s="20">
        <v>314</v>
      </c>
      <c r="I227" s="9">
        <v>0.8306878306878307</v>
      </c>
      <c r="J227" s="20">
        <v>0</v>
      </c>
      <c r="K227" s="9">
        <v>0</v>
      </c>
      <c r="L227" s="20">
        <v>13</v>
      </c>
      <c r="M227" s="9">
        <v>3.439153439153439E-2</v>
      </c>
      <c r="N227" s="20">
        <v>11</v>
      </c>
      <c r="O227" s="9">
        <v>2.9100529100529099E-2</v>
      </c>
      <c r="P227" s="20">
        <v>41</v>
      </c>
      <c r="Q227" s="9">
        <v>0.10846560846560846</v>
      </c>
    </row>
    <row r="228" spans="4:17" x14ac:dyDescent="0.25">
      <c r="D228" s="8" t="s">
        <v>490</v>
      </c>
      <c r="E228" s="20">
        <v>502</v>
      </c>
      <c r="F228" s="20">
        <v>447</v>
      </c>
      <c r="G228" s="9">
        <v>0.89043824701195218</v>
      </c>
      <c r="H228" s="20">
        <v>377</v>
      </c>
      <c r="I228" s="9">
        <v>0.84340044742729303</v>
      </c>
      <c r="J228" s="20">
        <v>0</v>
      </c>
      <c r="K228" s="9">
        <v>0</v>
      </c>
      <c r="L228" s="20">
        <v>0</v>
      </c>
      <c r="M228" s="9">
        <v>0</v>
      </c>
      <c r="N228" s="20">
        <v>0</v>
      </c>
      <c r="O228" s="9">
        <v>0</v>
      </c>
      <c r="P228" s="20">
        <v>46</v>
      </c>
      <c r="Q228" s="9">
        <v>0.1029082774049217</v>
      </c>
    </row>
    <row r="229" spans="4:17" x14ac:dyDescent="0.25">
      <c r="D229" s="8" t="s">
        <v>666</v>
      </c>
      <c r="E229" s="20">
        <v>853</v>
      </c>
      <c r="F229" s="20">
        <v>677</v>
      </c>
      <c r="G229" s="9">
        <v>0.79366940211019932</v>
      </c>
      <c r="H229" s="20">
        <v>538</v>
      </c>
      <c r="I229" s="9">
        <v>0.79468242245199405</v>
      </c>
      <c r="J229" s="20">
        <v>0</v>
      </c>
      <c r="K229" s="9">
        <v>0</v>
      </c>
      <c r="L229" s="20">
        <v>18</v>
      </c>
      <c r="M229" s="9">
        <v>2.6587887740029542E-2</v>
      </c>
      <c r="N229" s="20">
        <v>134</v>
      </c>
      <c r="O229" s="9">
        <v>0.19793205317577547</v>
      </c>
      <c r="P229" s="20">
        <v>2</v>
      </c>
      <c r="Q229" s="9">
        <v>2.9542097488921715E-3</v>
      </c>
    </row>
    <row r="230" spans="4:17" x14ac:dyDescent="0.25">
      <c r="D230" s="8" t="s">
        <v>674</v>
      </c>
      <c r="E230" s="20">
        <v>914</v>
      </c>
      <c r="F230" s="20">
        <v>726</v>
      </c>
      <c r="G230" s="9">
        <v>0.79431072210065645</v>
      </c>
      <c r="H230" s="20">
        <v>569</v>
      </c>
      <c r="I230" s="9">
        <v>0.78374655647382918</v>
      </c>
      <c r="J230" s="20">
        <v>0</v>
      </c>
      <c r="K230" s="9">
        <v>0</v>
      </c>
      <c r="L230" s="20">
        <v>3</v>
      </c>
      <c r="M230" s="9">
        <v>4.1322314049586778E-3</v>
      </c>
      <c r="N230" s="20">
        <v>5</v>
      </c>
      <c r="O230" s="9">
        <v>6.8870523415977963E-3</v>
      </c>
      <c r="P230" s="20">
        <v>162</v>
      </c>
      <c r="Q230" s="9">
        <v>0.2231404958677686</v>
      </c>
    </row>
    <row r="231" spans="4:17" x14ac:dyDescent="0.25">
      <c r="D231" s="7" t="s">
        <v>491</v>
      </c>
      <c r="E231" s="20">
        <v>6193</v>
      </c>
      <c r="F231" s="20">
        <v>4212</v>
      </c>
      <c r="G231" s="9">
        <v>0.68012271919909573</v>
      </c>
      <c r="H231" s="20">
        <v>1962</v>
      </c>
      <c r="I231" s="9">
        <v>0.46581196581196582</v>
      </c>
      <c r="J231" s="20">
        <v>0</v>
      </c>
      <c r="K231" s="9">
        <v>0</v>
      </c>
      <c r="L231" s="20">
        <v>194</v>
      </c>
      <c r="M231" s="9">
        <v>4.6058879392212725E-2</v>
      </c>
      <c r="N231" s="20">
        <v>735</v>
      </c>
      <c r="O231" s="9">
        <v>0.1745014245014245</v>
      </c>
      <c r="P231" s="20">
        <v>846</v>
      </c>
      <c r="Q231" s="9">
        <v>0.20085470085470086</v>
      </c>
    </row>
    <row r="232" spans="4:17" x14ac:dyDescent="0.25">
      <c r="D232" s="8" t="s">
        <v>493</v>
      </c>
      <c r="E232" s="20">
        <v>1437</v>
      </c>
      <c r="F232" s="20">
        <v>968</v>
      </c>
      <c r="G232" s="9">
        <v>0.67362560890744605</v>
      </c>
      <c r="H232" s="20">
        <v>696</v>
      </c>
      <c r="I232" s="9">
        <v>0.71900826446280997</v>
      </c>
      <c r="J232" s="20">
        <v>0</v>
      </c>
      <c r="K232" s="9">
        <v>0</v>
      </c>
      <c r="L232" s="20">
        <v>100</v>
      </c>
      <c r="M232" s="9">
        <v>0.10330578512396695</v>
      </c>
      <c r="N232" s="20">
        <v>298</v>
      </c>
      <c r="O232" s="9">
        <v>0.30785123966942146</v>
      </c>
      <c r="P232" s="20">
        <v>27</v>
      </c>
      <c r="Q232" s="9">
        <v>2.7892561983471075E-2</v>
      </c>
    </row>
    <row r="233" spans="4:17" x14ac:dyDescent="0.25">
      <c r="D233" s="8" t="s">
        <v>494</v>
      </c>
      <c r="E233" s="20">
        <v>871</v>
      </c>
      <c r="F233" s="20">
        <v>657</v>
      </c>
      <c r="G233" s="9">
        <v>0.75430539609644087</v>
      </c>
      <c r="H233" s="20">
        <v>401</v>
      </c>
      <c r="I233" s="9">
        <v>0.61035007610350078</v>
      </c>
      <c r="J233" s="20">
        <v>0</v>
      </c>
      <c r="K233" s="9">
        <v>0</v>
      </c>
      <c r="L233" s="20">
        <v>4</v>
      </c>
      <c r="M233" s="9">
        <v>6.0882800608828003E-3</v>
      </c>
      <c r="N233" s="20">
        <v>31</v>
      </c>
      <c r="O233" s="9">
        <v>4.7184170471841702E-2</v>
      </c>
      <c r="P233" s="20">
        <v>155</v>
      </c>
      <c r="Q233" s="9">
        <v>0.23592085235920851</v>
      </c>
    </row>
    <row r="234" spans="4:17" x14ac:dyDescent="0.25">
      <c r="D234" s="8" t="s">
        <v>499</v>
      </c>
      <c r="E234" s="20">
        <v>1690</v>
      </c>
      <c r="F234" s="20">
        <v>1091</v>
      </c>
      <c r="G234" s="9">
        <v>0.64556213017751485</v>
      </c>
      <c r="H234" s="20">
        <v>670</v>
      </c>
      <c r="I234" s="9">
        <v>0.61411549037580204</v>
      </c>
      <c r="J234" s="20">
        <v>0</v>
      </c>
      <c r="K234" s="9">
        <v>0</v>
      </c>
      <c r="L234" s="20">
        <v>15</v>
      </c>
      <c r="M234" s="9">
        <v>1.3748854262144821E-2</v>
      </c>
      <c r="N234" s="20">
        <v>367</v>
      </c>
      <c r="O234" s="9">
        <v>0.33638863428047661</v>
      </c>
      <c r="P234" s="20">
        <v>129</v>
      </c>
      <c r="Q234" s="9">
        <v>0.11824014665444546</v>
      </c>
    </row>
    <row r="235" spans="4:17" x14ac:dyDescent="0.25">
      <c r="D235" s="8" t="s">
        <v>492</v>
      </c>
      <c r="E235" s="20">
        <v>558</v>
      </c>
      <c r="F235" s="20">
        <v>378</v>
      </c>
      <c r="G235" s="9">
        <v>0.67741935483870963</v>
      </c>
      <c r="H235" s="20">
        <v>96</v>
      </c>
      <c r="I235" s="9">
        <v>0.25396825396825395</v>
      </c>
      <c r="J235" s="20"/>
      <c r="K235" s="9">
        <v>0</v>
      </c>
      <c r="L235" s="20">
        <v>73</v>
      </c>
      <c r="M235" s="9">
        <v>0.19312169312169311</v>
      </c>
      <c r="N235" s="20">
        <v>33</v>
      </c>
      <c r="O235" s="9">
        <v>8.7301587301587297E-2</v>
      </c>
      <c r="P235" s="20">
        <v>71</v>
      </c>
      <c r="Q235" s="9">
        <v>0.18783068783068782</v>
      </c>
    </row>
    <row r="236" spans="4:17" x14ac:dyDescent="0.25">
      <c r="D236" s="8" t="s">
        <v>495</v>
      </c>
      <c r="E236" s="20">
        <v>1637</v>
      </c>
      <c r="F236" s="20">
        <v>1118</v>
      </c>
      <c r="G236" s="9">
        <v>0.6829566279780086</v>
      </c>
      <c r="H236" s="20">
        <v>99</v>
      </c>
      <c r="I236" s="9">
        <v>8.8550983899821106E-2</v>
      </c>
      <c r="J236" s="20"/>
      <c r="K236" s="9">
        <v>0</v>
      </c>
      <c r="L236" s="20">
        <v>2</v>
      </c>
      <c r="M236" s="9">
        <v>1.7889087656529517E-3</v>
      </c>
      <c r="N236" s="20">
        <v>6</v>
      </c>
      <c r="O236" s="9">
        <v>5.3667262969588547E-3</v>
      </c>
      <c r="P236" s="20">
        <v>464</v>
      </c>
      <c r="Q236" s="9">
        <v>0.41502683363148479</v>
      </c>
    </row>
    <row r="237" spans="4:17" x14ac:dyDescent="0.25">
      <c r="D237" s="7" t="s">
        <v>483</v>
      </c>
      <c r="E237" s="20">
        <v>4236</v>
      </c>
      <c r="F237" s="20">
        <v>3413</v>
      </c>
      <c r="G237" s="9">
        <v>0.80571293673276678</v>
      </c>
      <c r="H237" s="20">
        <v>2781</v>
      </c>
      <c r="I237" s="9">
        <v>0.81482566656900091</v>
      </c>
      <c r="J237" s="20">
        <v>0</v>
      </c>
      <c r="K237" s="9">
        <v>0</v>
      </c>
      <c r="L237" s="20">
        <v>115</v>
      </c>
      <c r="M237" s="9">
        <v>3.3694696747729271E-2</v>
      </c>
      <c r="N237" s="20">
        <v>408</v>
      </c>
      <c r="O237" s="9">
        <v>0.11954292411368297</v>
      </c>
      <c r="P237" s="20">
        <v>212</v>
      </c>
      <c r="Q237" s="9">
        <v>6.2115440961031353E-2</v>
      </c>
    </row>
    <row r="238" spans="4:17" x14ac:dyDescent="0.25">
      <c r="D238" s="8" t="s">
        <v>484</v>
      </c>
      <c r="E238" s="20">
        <v>2073</v>
      </c>
      <c r="F238" s="20">
        <v>1672</v>
      </c>
      <c r="G238" s="9">
        <v>0.80656054027978774</v>
      </c>
      <c r="H238" s="20">
        <v>1388</v>
      </c>
      <c r="I238" s="9">
        <v>0.83014354066985641</v>
      </c>
      <c r="J238" s="20">
        <v>0</v>
      </c>
      <c r="K238" s="9">
        <v>0</v>
      </c>
      <c r="L238" s="20">
        <v>21</v>
      </c>
      <c r="M238" s="9">
        <v>1.2559808612440191E-2</v>
      </c>
      <c r="N238" s="20">
        <v>214</v>
      </c>
      <c r="O238" s="9">
        <v>0.12799043062200957</v>
      </c>
      <c r="P238" s="20">
        <v>120</v>
      </c>
      <c r="Q238" s="9">
        <v>7.1770334928229665E-2</v>
      </c>
    </row>
    <row r="239" spans="4:17" x14ac:dyDescent="0.25">
      <c r="D239" s="8" t="s">
        <v>488</v>
      </c>
      <c r="E239" s="20">
        <v>445</v>
      </c>
      <c r="F239" s="20">
        <v>332</v>
      </c>
      <c r="G239" s="9">
        <v>0.74606741573033708</v>
      </c>
      <c r="H239" s="20">
        <v>257</v>
      </c>
      <c r="I239" s="9">
        <v>0.77409638554216864</v>
      </c>
      <c r="J239" s="20">
        <v>0</v>
      </c>
      <c r="K239" s="9">
        <v>0</v>
      </c>
      <c r="L239" s="20">
        <v>5</v>
      </c>
      <c r="M239" s="9">
        <v>1.5060240963855422E-2</v>
      </c>
      <c r="N239" s="20">
        <v>48</v>
      </c>
      <c r="O239" s="9">
        <v>0.14457831325301204</v>
      </c>
      <c r="P239" s="20">
        <v>49</v>
      </c>
      <c r="Q239" s="9">
        <v>0.14759036144578314</v>
      </c>
    </row>
    <row r="240" spans="4:17" x14ac:dyDescent="0.25">
      <c r="D240" s="8" t="s">
        <v>667</v>
      </c>
      <c r="E240" s="20">
        <v>1718</v>
      </c>
      <c r="F240" s="20">
        <v>1409</v>
      </c>
      <c r="G240" s="9">
        <v>0.82013969732246794</v>
      </c>
      <c r="H240" s="20">
        <v>1136</v>
      </c>
      <c r="I240" s="9">
        <v>0.80624556422995031</v>
      </c>
      <c r="J240" s="20">
        <v>0</v>
      </c>
      <c r="K240" s="9">
        <v>0</v>
      </c>
      <c r="L240" s="20">
        <v>89</v>
      </c>
      <c r="M240" s="9">
        <v>6.3165365507452095E-2</v>
      </c>
      <c r="N240" s="20">
        <v>146</v>
      </c>
      <c r="O240" s="9">
        <v>0.10361958836053939</v>
      </c>
      <c r="P240" s="20">
        <v>43</v>
      </c>
      <c r="Q240" s="9">
        <v>3.0518097941802696E-2</v>
      </c>
    </row>
    <row r="241" spans="4:17" x14ac:dyDescent="0.25">
      <c r="D241" s="7" t="s">
        <v>478</v>
      </c>
      <c r="E241" s="20">
        <v>6669</v>
      </c>
      <c r="F241" s="20">
        <v>5201</v>
      </c>
      <c r="G241" s="9">
        <v>0.77987704303493777</v>
      </c>
      <c r="H241" s="20">
        <v>3589</v>
      </c>
      <c r="I241" s="9">
        <v>0.69005960392232268</v>
      </c>
      <c r="J241" s="20">
        <v>0</v>
      </c>
      <c r="K241" s="9">
        <v>0</v>
      </c>
      <c r="L241" s="20">
        <v>87</v>
      </c>
      <c r="M241" s="9">
        <v>1.6727552393770429E-2</v>
      </c>
      <c r="N241" s="20">
        <v>782</v>
      </c>
      <c r="O241" s="9">
        <v>0.15035570082676408</v>
      </c>
      <c r="P241" s="20">
        <v>476</v>
      </c>
      <c r="Q241" s="9">
        <v>9.1520861372812914E-2</v>
      </c>
    </row>
    <row r="242" spans="4:17" x14ac:dyDescent="0.25">
      <c r="D242" s="8" t="s">
        <v>655</v>
      </c>
      <c r="E242" s="20">
        <v>397</v>
      </c>
      <c r="F242" s="20">
        <v>294</v>
      </c>
      <c r="G242" s="9">
        <v>0.74055415617128462</v>
      </c>
      <c r="H242" s="20">
        <v>194</v>
      </c>
      <c r="I242" s="9">
        <v>0.65986394557823125</v>
      </c>
      <c r="J242" s="20">
        <v>0</v>
      </c>
      <c r="K242" s="9">
        <v>0</v>
      </c>
      <c r="L242" s="20">
        <v>2</v>
      </c>
      <c r="M242" s="9">
        <v>6.8027210884353739E-3</v>
      </c>
      <c r="N242" s="20">
        <v>69</v>
      </c>
      <c r="O242" s="9">
        <v>0.23469387755102042</v>
      </c>
      <c r="P242" s="20">
        <v>24</v>
      </c>
      <c r="Q242" s="9">
        <v>8.1632653061224483E-2</v>
      </c>
    </row>
    <row r="243" spans="4:17" x14ac:dyDescent="0.25">
      <c r="D243" s="8" t="s">
        <v>479</v>
      </c>
      <c r="E243" s="20">
        <v>1129</v>
      </c>
      <c r="F243" s="20">
        <v>912</v>
      </c>
      <c r="G243" s="9">
        <v>0.80779450841452616</v>
      </c>
      <c r="H243" s="20">
        <v>714</v>
      </c>
      <c r="I243" s="9">
        <v>0.78289473684210531</v>
      </c>
      <c r="J243" s="20">
        <v>0</v>
      </c>
      <c r="K243" s="9">
        <v>0</v>
      </c>
      <c r="L243" s="20">
        <v>5</v>
      </c>
      <c r="M243" s="9">
        <v>5.4824561403508769E-3</v>
      </c>
      <c r="N243" s="20">
        <v>182</v>
      </c>
      <c r="O243" s="9">
        <v>0.19956140350877194</v>
      </c>
      <c r="P243" s="20">
        <v>9</v>
      </c>
      <c r="Q243" s="9">
        <v>9.8684210526315784E-3</v>
      </c>
    </row>
    <row r="244" spans="4:17" x14ac:dyDescent="0.25">
      <c r="D244" s="8" t="s">
        <v>480</v>
      </c>
      <c r="E244" s="20">
        <v>947</v>
      </c>
      <c r="F244" s="20">
        <v>713</v>
      </c>
      <c r="G244" s="9">
        <v>0.75290390707497357</v>
      </c>
      <c r="H244" s="20">
        <v>559</v>
      </c>
      <c r="I244" s="9">
        <v>0.78401122019635339</v>
      </c>
      <c r="J244" s="20">
        <v>0</v>
      </c>
      <c r="K244" s="9">
        <v>0</v>
      </c>
      <c r="L244" s="20">
        <v>5</v>
      </c>
      <c r="M244" s="9">
        <v>7.0126227208976155E-3</v>
      </c>
      <c r="N244" s="20">
        <v>138</v>
      </c>
      <c r="O244" s="9">
        <v>0.19354838709677419</v>
      </c>
      <c r="P244" s="20">
        <v>68</v>
      </c>
      <c r="Q244" s="9">
        <v>9.5371669004207571E-2</v>
      </c>
    </row>
    <row r="245" spans="4:17" x14ac:dyDescent="0.25">
      <c r="D245" s="8" t="s">
        <v>664</v>
      </c>
      <c r="E245" s="20">
        <v>768</v>
      </c>
      <c r="F245" s="20">
        <v>613</v>
      </c>
      <c r="G245" s="9">
        <v>0.79817708333333337</v>
      </c>
      <c r="H245" s="20">
        <v>460</v>
      </c>
      <c r="I245" s="9">
        <v>0.75040783034257752</v>
      </c>
      <c r="J245" s="20">
        <v>0</v>
      </c>
      <c r="K245" s="9">
        <v>0</v>
      </c>
      <c r="L245" s="20">
        <v>3</v>
      </c>
      <c r="M245" s="9">
        <v>4.8939641109298528E-3</v>
      </c>
      <c r="N245" s="20">
        <v>45</v>
      </c>
      <c r="O245" s="9">
        <v>7.3409461663947795E-2</v>
      </c>
      <c r="P245" s="20">
        <v>91</v>
      </c>
      <c r="Q245" s="9">
        <v>0.14845024469820556</v>
      </c>
    </row>
    <row r="246" spans="4:17" x14ac:dyDescent="0.25">
      <c r="D246" s="8" t="s">
        <v>665</v>
      </c>
      <c r="E246" s="20">
        <v>620</v>
      </c>
      <c r="F246" s="20">
        <v>488</v>
      </c>
      <c r="G246" s="9">
        <v>0.7870967741935484</v>
      </c>
      <c r="H246" s="20">
        <v>373</v>
      </c>
      <c r="I246" s="9">
        <v>0.76434426229508201</v>
      </c>
      <c r="J246" s="20">
        <v>0</v>
      </c>
      <c r="K246" s="9">
        <v>0</v>
      </c>
      <c r="L246" s="20">
        <v>13</v>
      </c>
      <c r="M246" s="9">
        <v>2.663934426229508E-2</v>
      </c>
      <c r="N246" s="20">
        <v>75</v>
      </c>
      <c r="O246" s="9">
        <v>0.15368852459016394</v>
      </c>
      <c r="P246" s="20">
        <v>34</v>
      </c>
      <c r="Q246" s="9">
        <v>6.9672131147540978E-2</v>
      </c>
    </row>
    <row r="247" spans="4:17" x14ac:dyDescent="0.25">
      <c r="D247" s="8" t="s">
        <v>487</v>
      </c>
      <c r="E247" s="20">
        <v>905</v>
      </c>
      <c r="F247" s="20">
        <v>637</v>
      </c>
      <c r="G247" s="9">
        <v>0.70386740331491715</v>
      </c>
      <c r="H247" s="20">
        <v>93</v>
      </c>
      <c r="I247" s="9">
        <v>0.14599686028257458</v>
      </c>
      <c r="J247" s="20"/>
      <c r="K247" s="9">
        <v>0</v>
      </c>
      <c r="L247" s="20">
        <v>39</v>
      </c>
      <c r="M247" s="9">
        <v>6.1224489795918366E-2</v>
      </c>
      <c r="N247" s="20">
        <v>110</v>
      </c>
      <c r="O247" s="9">
        <v>0.17268445839874411</v>
      </c>
      <c r="P247" s="20">
        <v>121</v>
      </c>
      <c r="Q247" s="9">
        <v>0.18995290423861852</v>
      </c>
    </row>
    <row r="248" spans="4:17" x14ac:dyDescent="0.25">
      <c r="D248" s="8" t="s">
        <v>496</v>
      </c>
      <c r="E248" s="20">
        <v>704</v>
      </c>
      <c r="F248" s="20">
        <v>571</v>
      </c>
      <c r="G248" s="9">
        <v>0.81107954545454541</v>
      </c>
      <c r="H248" s="20">
        <v>437</v>
      </c>
      <c r="I248" s="9">
        <v>0.76532399299474607</v>
      </c>
      <c r="J248" s="20">
        <v>0</v>
      </c>
      <c r="K248" s="9">
        <v>0</v>
      </c>
      <c r="L248" s="20">
        <v>13</v>
      </c>
      <c r="M248" s="9">
        <v>2.276707530647986E-2</v>
      </c>
      <c r="N248" s="20">
        <v>70</v>
      </c>
      <c r="O248" s="9">
        <v>0.12259194395796848</v>
      </c>
      <c r="P248" s="20">
        <v>31</v>
      </c>
      <c r="Q248" s="9">
        <v>5.4290718038528897E-2</v>
      </c>
    </row>
    <row r="249" spans="4:17" x14ac:dyDescent="0.25">
      <c r="D249" s="8" t="s">
        <v>673</v>
      </c>
      <c r="E249" s="20">
        <v>1199</v>
      </c>
      <c r="F249" s="20">
        <v>973</v>
      </c>
      <c r="G249" s="9">
        <v>0.81150959132610512</v>
      </c>
      <c r="H249" s="20">
        <v>759</v>
      </c>
      <c r="I249" s="9">
        <v>0.78006166495375129</v>
      </c>
      <c r="J249" s="20">
        <v>0</v>
      </c>
      <c r="K249" s="9">
        <v>0</v>
      </c>
      <c r="L249" s="20">
        <v>7</v>
      </c>
      <c r="M249" s="9">
        <v>7.1942446043165471E-3</v>
      </c>
      <c r="N249" s="20">
        <v>93</v>
      </c>
      <c r="O249" s="9">
        <v>9.5580678314491269E-2</v>
      </c>
      <c r="P249" s="20">
        <v>98</v>
      </c>
      <c r="Q249" s="9">
        <v>0.10071942446043165</v>
      </c>
    </row>
    <row r="250" spans="4:17" x14ac:dyDescent="0.25">
      <c r="D250" s="7" t="s">
        <v>476</v>
      </c>
      <c r="E250" s="20">
        <v>13280</v>
      </c>
      <c r="F250" s="20">
        <v>11456</v>
      </c>
      <c r="G250" s="9">
        <v>0.86265060240963853</v>
      </c>
      <c r="H250" s="20">
        <v>10034</v>
      </c>
      <c r="I250" s="9">
        <v>0.87587290502793291</v>
      </c>
      <c r="J250" s="20">
        <v>1</v>
      </c>
      <c r="K250" s="9">
        <v>8.7290502793296092E-5</v>
      </c>
      <c r="L250" s="20">
        <v>285</v>
      </c>
      <c r="M250" s="9">
        <v>2.4877793296089384E-2</v>
      </c>
      <c r="N250" s="20">
        <v>597</v>
      </c>
      <c r="O250" s="9">
        <v>5.2112430167597763E-2</v>
      </c>
      <c r="P250" s="20">
        <v>775</v>
      </c>
      <c r="Q250" s="9">
        <v>6.7650139664804473E-2</v>
      </c>
    </row>
    <row r="251" spans="4:17" x14ac:dyDescent="0.25">
      <c r="D251" s="8" t="s">
        <v>653</v>
      </c>
      <c r="E251" s="20">
        <v>676</v>
      </c>
      <c r="F251" s="20">
        <v>570</v>
      </c>
      <c r="G251" s="9">
        <v>0.84319526627218933</v>
      </c>
      <c r="H251" s="20">
        <v>501</v>
      </c>
      <c r="I251" s="9">
        <v>0.87894736842105259</v>
      </c>
      <c r="J251" s="20">
        <v>0</v>
      </c>
      <c r="K251" s="9">
        <v>0</v>
      </c>
      <c r="L251" s="20">
        <v>5</v>
      </c>
      <c r="M251" s="9">
        <v>8.771929824561403E-3</v>
      </c>
      <c r="N251" s="20">
        <v>76</v>
      </c>
      <c r="O251" s="9">
        <v>0.13333333333333333</v>
      </c>
      <c r="P251" s="20">
        <v>19</v>
      </c>
      <c r="Q251" s="9">
        <v>3.3333333333333333E-2</v>
      </c>
    </row>
    <row r="252" spans="4:17" x14ac:dyDescent="0.25">
      <c r="D252" s="8" t="s">
        <v>656</v>
      </c>
      <c r="E252" s="20">
        <v>1501</v>
      </c>
      <c r="F252" s="20">
        <v>1272</v>
      </c>
      <c r="G252" s="9">
        <v>0.84743504330446373</v>
      </c>
      <c r="H252" s="20">
        <v>1037</v>
      </c>
      <c r="I252" s="9">
        <v>0.81525157232704404</v>
      </c>
      <c r="J252" s="20">
        <v>0</v>
      </c>
      <c r="K252" s="9">
        <v>0</v>
      </c>
      <c r="L252" s="20">
        <v>86</v>
      </c>
      <c r="M252" s="9">
        <v>6.761006289308176E-2</v>
      </c>
      <c r="N252" s="20">
        <v>88</v>
      </c>
      <c r="O252" s="9">
        <v>6.9182389937106917E-2</v>
      </c>
      <c r="P252" s="20">
        <v>30</v>
      </c>
      <c r="Q252" s="9">
        <v>2.358490566037736E-2</v>
      </c>
    </row>
    <row r="253" spans="4:17" x14ac:dyDescent="0.25">
      <c r="D253" s="8" t="s">
        <v>659</v>
      </c>
      <c r="E253" s="20">
        <v>858</v>
      </c>
      <c r="F253" s="20">
        <v>738</v>
      </c>
      <c r="G253" s="9">
        <v>0.8601398601398601</v>
      </c>
      <c r="H253" s="20">
        <v>667</v>
      </c>
      <c r="I253" s="9">
        <v>0.90379403794037938</v>
      </c>
      <c r="J253" s="20">
        <v>0</v>
      </c>
      <c r="K253" s="9">
        <v>0</v>
      </c>
      <c r="L253" s="20">
        <v>30</v>
      </c>
      <c r="M253" s="9">
        <v>4.065040650406504E-2</v>
      </c>
      <c r="N253" s="20">
        <v>14</v>
      </c>
      <c r="O253" s="9">
        <v>1.8970189701897018E-2</v>
      </c>
      <c r="P253" s="20">
        <v>63</v>
      </c>
      <c r="Q253" s="9">
        <v>8.5365853658536592E-2</v>
      </c>
    </row>
    <row r="254" spans="4:17" x14ac:dyDescent="0.25">
      <c r="D254" s="8" t="s">
        <v>485</v>
      </c>
      <c r="E254" s="20">
        <v>955</v>
      </c>
      <c r="F254" s="20">
        <v>863</v>
      </c>
      <c r="G254" s="9">
        <v>0.90366492146596855</v>
      </c>
      <c r="H254" s="20">
        <v>786</v>
      </c>
      <c r="I254" s="9">
        <v>0.91077636152954811</v>
      </c>
      <c r="J254" s="20">
        <v>0</v>
      </c>
      <c r="K254" s="9">
        <v>0</v>
      </c>
      <c r="L254" s="20">
        <v>41</v>
      </c>
      <c r="M254" s="9">
        <v>4.7508690614136734E-2</v>
      </c>
      <c r="N254" s="20">
        <v>38</v>
      </c>
      <c r="O254" s="9">
        <v>4.4032444959443799E-2</v>
      </c>
      <c r="P254" s="20">
        <v>7</v>
      </c>
      <c r="Q254" s="9">
        <v>8.1112398609501733E-3</v>
      </c>
    </row>
    <row r="255" spans="4:17" x14ac:dyDescent="0.25">
      <c r="D255" s="8" t="s">
        <v>668</v>
      </c>
      <c r="E255" s="20">
        <v>693</v>
      </c>
      <c r="F255" s="20">
        <v>580</v>
      </c>
      <c r="G255" s="9">
        <v>0.83694083694083699</v>
      </c>
      <c r="H255" s="20">
        <v>490</v>
      </c>
      <c r="I255" s="9">
        <v>0.84482758620689657</v>
      </c>
      <c r="J255" s="20">
        <v>0</v>
      </c>
      <c r="K255" s="9">
        <v>0</v>
      </c>
      <c r="L255" s="20">
        <v>7</v>
      </c>
      <c r="M255" s="9">
        <v>1.2068965517241379E-2</v>
      </c>
      <c r="N255" s="20">
        <v>16</v>
      </c>
      <c r="O255" s="9">
        <v>2.7586206896551724E-2</v>
      </c>
      <c r="P255" s="20">
        <v>79</v>
      </c>
      <c r="Q255" s="9">
        <v>0.13620689655172413</v>
      </c>
    </row>
    <row r="256" spans="4:17" x14ac:dyDescent="0.25">
      <c r="D256" s="8" t="s">
        <v>670</v>
      </c>
      <c r="E256" s="20">
        <v>2089</v>
      </c>
      <c r="F256" s="20">
        <v>1856</v>
      </c>
      <c r="G256" s="9">
        <v>0.88846337960746768</v>
      </c>
      <c r="H256" s="20">
        <v>1662</v>
      </c>
      <c r="I256" s="9">
        <v>0.89547413793103448</v>
      </c>
      <c r="J256" s="20">
        <v>0</v>
      </c>
      <c r="K256" s="9">
        <v>0</v>
      </c>
      <c r="L256" s="20">
        <v>18</v>
      </c>
      <c r="M256" s="9">
        <v>9.6982758620689658E-3</v>
      </c>
      <c r="N256" s="20">
        <v>35</v>
      </c>
      <c r="O256" s="9">
        <v>1.8857758620689655E-2</v>
      </c>
      <c r="P256" s="20">
        <v>160</v>
      </c>
      <c r="Q256" s="9">
        <v>8.6206896551724144E-2</v>
      </c>
    </row>
    <row r="257" spans="4:17" x14ac:dyDescent="0.25">
      <c r="D257" s="8" t="s">
        <v>671</v>
      </c>
      <c r="E257" s="20">
        <v>1069</v>
      </c>
      <c r="F257" s="20">
        <v>889</v>
      </c>
      <c r="G257" s="9">
        <v>0.83161833489242287</v>
      </c>
      <c r="H257" s="20">
        <v>767</v>
      </c>
      <c r="I257" s="9">
        <v>0.86276715410573679</v>
      </c>
      <c r="J257" s="20">
        <v>0</v>
      </c>
      <c r="K257" s="9">
        <v>0</v>
      </c>
      <c r="L257" s="20">
        <v>12</v>
      </c>
      <c r="M257" s="9">
        <v>1.3498312710911136E-2</v>
      </c>
      <c r="N257" s="20">
        <v>129</v>
      </c>
      <c r="O257" s="9">
        <v>0.14510686164229472</v>
      </c>
      <c r="P257" s="20">
        <v>22</v>
      </c>
      <c r="Q257" s="9">
        <v>2.4746906636670417E-2</v>
      </c>
    </row>
    <row r="258" spans="4:17" x14ac:dyDescent="0.25">
      <c r="D258" s="8" t="s">
        <v>497</v>
      </c>
      <c r="E258" s="20">
        <v>1216</v>
      </c>
      <c r="F258" s="20">
        <v>1004</v>
      </c>
      <c r="G258" s="9">
        <v>0.82565789473684215</v>
      </c>
      <c r="H258" s="20">
        <v>842</v>
      </c>
      <c r="I258" s="9">
        <v>0.83864541832669326</v>
      </c>
      <c r="J258" s="20">
        <v>0</v>
      </c>
      <c r="K258" s="9">
        <v>0</v>
      </c>
      <c r="L258" s="20">
        <v>19</v>
      </c>
      <c r="M258" s="9">
        <v>1.8924302788844622E-2</v>
      </c>
      <c r="N258" s="20">
        <v>36</v>
      </c>
      <c r="O258" s="9">
        <v>3.5856573705179286E-2</v>
      </c>
      <c r="P258" s="20">
        <v>131</v>
      </c>
      <c r="Q258" s="9">
        <v>0.13047808764940239</v>
      </c>
    </row>
    <row r="259" spans="4:17" x14ac:dyDescent="0.25">
      <c r="D259" s="8" t="s">
        <v>672</v>
      </c>
      <c r="E259" s="20">
        <v>1503</v>
      </c>
      <c r="F259" s="20">
        <v>1303</v>
      </c>
      <c r="G259" s="9">
        <v>0.86693280106453763</v>
      </c>
      <c r="H259" s="20">
        <v>1162</v>
      </c>
      <c r="I259" s="9">
        <v>0.89178818112049119</v>
      </c>
      <c r="J259" s="20">
        <v>0</v>
      </c>
      <c r="K259" s="9">
        <v>0</v>
      </c>
      <c r="L259" s="20">
        <v>50</v>
      </c>
      <c r="M259" s="9">
        <v>3.8372985418265539E-2</v>
      </c>
      <c r="N259" s="20">
        <v>60</v>
      </c>
      <c r="O259" s="9">
        <v>4.6047582501918649E-2</v>
      </c>
      <c r="P259" s="20">
        <v>79</v>
      </c>
      <c r="Q259" s="9">
        <v>6.0629316960859554E-2</v>
      </c>
    </row>
    <row r="260" spans="4:17" x14ac:dyDescent="0.25">
      <c r="D260" s="8" t="s">
        <v>675</v>
      </c>
      <c r="E260" s="20">
        <v>1529</v>
      </c>
      <c r="F260" s="20">
        <v>1333</v>
      </c>
      <c r="G260" s="9">
        <v>0.87181164159581426</v>
      </c>
      <c r="H260" s="20">
        <v>1194</v>
      </c>
      <c r="I260" s="9">
        <v>0.89572393098274572</v>
      </c>
      <c r="J260" s="20">
        <v>0</v>
      </c>
      <c r="K260" s="9">
        <v>0</v>
      </c>
      <c r="L260" s="20">
        <v>8</v>
      </c>
      <c r="M260" s="9">
        <v>6.0015003750937736E-3</v>
      </c>
      <c r="N260" s="20">
        <v>17</v>
      </c>
      <c r="O260" s="9">
        <v>1.2753188297074268E-2</v>
      </c>
      <c r="P260" s="20">
        <v>152</v>
      </c>
      <c r="Q260" s="9">
        <v>0.1140285071267817</v>
      </c>
    </row>
    <row r="261" spans="4:17" x14ac:dyDescent="0.25">
      <c r="D261" s="8" t="s">
        <v>477</v>
      </c>
      <c r="E261" s="20">
        <v>1191</v>
      </c>
      <c r="F261" s="20">
        <v>1048</v>
      </c>
      <c r="G261" s="9">
        <v>0.87993282955499585</v>
      </c>
      <c r="H261" s="20">
        <v>926</v>
      </c>
      <c r="I261" s="9">
        <v>0.88358778625954193</v>
      </c>
      <c r="J261" s="20">
        <v>1</v>
      </c>
      <c r="K261" s="9">
        <v>9.5419847328244271E-4</v>
      </c>
      <c r="L261" s="20">
        <v>9</v>
      </c>
      <c r="M261" s="9">
        <v>8.5877862595419852E-3</v>
      </c>
      <c r="N261" s="20">
        <v>88</v>
      </c>
      <c r="O261" s="9">
        <v>8.3969465648854963E-2</v>
      </c>
      <c r="P261" s="20">
        <v>33</v>
      </c>
      <c r="Q261" s="9">
        <v>3.1488549618320608E-2</v>
      </c>
    </row>
    <row r="262" spans="4:17" x14ac:dyDescent="0.25">
      <c r="D262" s="6" t="s">
        <v>676</v>
      </c>
      <c r="E262" s="20">
        <v>25365</v>
      </c>
      <c r="F262" s="20">
        <v>19286</v>
      </c>
      <c r="G262" s="9">
        <v>0.76033904987187073</v>
      </c>
      <c r="H262" s="20">
        <v>14580</v>
      </c>
      <c r="I262" s="9">
        <v>0.75598880016592351</v>
      </c>
      <c r="J262" s="20">
        <v>0</v>
      </c>
      <c r="K262" s="9">
        <v>0</v>
      </c>
      <c r="L262" s="20">
        <v>999</v>
      </c>
      <c r="M262" s="9">
        <v>5.1799232603961423E-2</v>
      </c>
      <c r="N262" s="20">
        <v>3244</v>
      </c>
      <c r="O262" s="9">
        <v>0.16820491548273359</v>
      </c>
      <c r="P262" s="20">
        <v>1073</v>
      </c>
      <c r="Q262" s="9">
        <v>5.5636212796847453E-2</v>
      </c>
    </row>
    <row r="263" spans="4:17" x14ac:dyDescent="0.25">
      <c r="D263" s="7" t="s">
        <v>693</v>
      </c>
      <c r="E263" s="20">
        <v>2997</v>
      </c>
      <c r="F263" s="20">
        <v>2271</v>
      </c>
      <c r="G263" s="9">
        <v>0.75775775775775778</v>
      </c>
      <c r="H263" s="20">
        <v>1774</v>
      </c>
      <c r="I263" s="9">
        <v>0.78115367679436376</v>
      </c>
      <c r="J263" s="20">
        <v>0</v>
      </c>
      <c r="K263" s="9">
        <v>0</v>
      </c>
      <c r="L263" s="20">
        <v>38</v>
      </c>
      <c r="M263" s="9">
        <v>1.6732716864817261E-2</v>
      </c>
      <c r="N263" s="20">
        <v>415</v>
      </c>
      <c r="O263" s="9">
        <v>0.18273888154997797</v>
      </c>
      <c r="P263" s="20">
        <v>201</v>
      </c>
      <c r="Q263" s="9">
        <v>8.8507265521796566E-2</v>
      </c>
    </row>
    <row r="264" spans="4:17" x14ac:dyDescent="0.25">
      <c r="D264" s="8" t="s">
        <v>694</v>
      </c>
      <c r="E264" s="20">
        <v>300</v>
      </c>
      <c r="F264" s="20">
        <v>215</v>
      </c>
      <c r="G264" s="9">
        <v>0.71666666666666667</v>
      </c>
      <c r="H264" s="20">
        <v>149</v>
      </c>
      <c r="I264" s="9">
        <v>0.69302325581395352</v>
      </c>
      <c r="J264" s="20">
        <v>0</v>
      </c>
      <c r="K264" s="9">
        <v>0</v>
      </c>
      <c r="L264" s="20">
        <v>4</v>
      </c>
      <c r="M264" s="9">
        <v>1.8604651162790697E-2</v>
      </c>
      <c r="N264" s="20">
        <v>47</v>
      </c>
      <c r="O264" s="9">
        <v>0.21860465116279071</v>
      </c>
      <c r="P264" s="20">
        <v>26</v>
      </c>
      <c r="Q264" s="9">
        <v>0.12093023255813953</v>
      </c>
    </row>
    <row r="265" spans="4:17" x14ac:dyDescent="0.25">
      <c r="D265" s="8" t="s">
        <v>696</v>
      </c>
      <c r="E265" s="20">
        <v>607</v>
      </c>
      <c r="F265" s="20">
        <v>426</v>
      </c>
      <c r="G265" s="9">
        <v>0.70181219110378912</v>
      </c>
      <c r="H265" s="20">
        <v>321</v>
      </c>
      <c r="I265" s="9">
        <v>0.75352112676056338</v>
      </c>
      <c r="J265" s="20">
        <v>0</v>
      </c>
      <c r="K265" s="9">
        <v>0</v>
      </c>
      <c r="L265" s="20">
        <v>11</v>
      </c>
      <c r="M265" s="9">
        <v>2.5821596244131457E-2</v>
      </c>
      <c r="N265" s="20">
        <v>82</v>
      </c>
      <c r="O265" s="9">
        <v>0.19248826291079812</v>
      </c>
      <c r="P265" s="20">
        <v>74</v>
      </c>
      <c r="Q265" s="9">
        <v>0.17370892018779344</v>
      </c>
    </row>
    <row r="266" spans="4:17" x14ac:dyDescent="0.25">
      <c r="D266" s="8" t="s">
        <v>704</v>
      </c>
      <c r="E266" s="20">
        <v>327</v>
      </c>
      <c r="F266" s="20">
        <v>226</v>
      </c>
      <c r="G266" s="9">
        <v>0.69113149847094801</v>
      </c>
      <c r="H266" s="20">
        <v>177</v>
      </c>
      <c r="I266" s="9">
        <v>0.7831858407079646</v>
      </c>
      <c r="J266" s="20">
        <v>0</v>
      </c>
      <c r="K266" s="9">
        <v>0</v>
      </c>
      <c r="L266" s="20">
        <v>7</v>
      </c>
      <c r="M266" s="9">
        <v>3.0973451327433628E-2</v>
      </c>
      <c r="N266" s="20">
        <v>58</v>
      </c>
      <c r="O266" s="9">
        <v>0.25663716814159293</v>
      </c>
      <c r="P266" s="20">
        <v>29</v>
      </c>
      <c r="Q266" s="9">
        <v>0.12831858407079647</v>
      </c>
    </row>
    <row r="267" spans="4:17" x14ac:dyDescent="0.25">
      <c r="D267" s="8" t="s">
        <v>709</v>
      </c>
      <c r="E267" s="20">
        <v>1321</v>
      </c>
      <c r="F267" s="20">
        <v>1050</v>
      </c>
      <c r="G267" s="9">
        <v>0.79485238455715368</v>
      </c>
      <c r="H267" s="20">
        <v>847</v>
      </c>
      <c r="I267" s="9">
        <v>0.80666666666666664</v>
      </c>
      <c r="J267" s="20">
        <v>0</v>
      </c>
      <c r="K267" s="9">
        <v>0</v>
      </c>
      <c r="L267" s="20">
        <v>12</v>
      </c>
      <c r="M267" s="9">
        <v>1.1428571428571429E-2</v>
      </c>
      <c r="N267" s="20">
        <v>161</v>
      </c>
      <c r="O267" s="9">
        <v>0.15333333333333332</v>
      </c>
      <c r="P267" s="20">
        <v>66</v>
      </c>
      <c r="Q267" s="9">
        <v>6.2857142857142861E-2</v>
      </c>
    </row>
    <row r="268" spans="4:17" x14ac:dyDescent="0.25">
      <c r="D268" s="8" t="s">
        <v>713</v>
      </c>
      <c r="E268" s="20">
        <v>442</v>
      </c>
      <c r="F268" s="20">
        <v>354</v>
      </c>
      <c r="G268" s="9">
        <v>0.80090497737556565</v>
      </c>
      <c r="H268" s="20">
        <v>280</v>
      </c>
      <c r="I268" s="9">
        <v>0.79096045197740117</v>
      </c>
      <c r="J268" s="20">
        <v>0</v>
      </c>
      <c r="K268" s="9">
        <v>0</v>
      </c>
      <c r="L268" s="20">
        <v>4</v>
      </c>
      <c r="M268" s="9">
        <v>1.1299435028248588E-2</v>
      </c>
      <c r="N268" s="20">
        <v>67</v>
      </c>
      <c r="O268" s="9">
        <v>0.18926553672316385</v>
      </c>
      <c r="P268" s="20">
        <v>6</v>
      </c>
      <c r="Q268" s="9">
        <v>1.6949152542372881E-2</v>
      </c>
    </row>
    <row r="269" spans="4:17" x14ac:dyDescent="0.25">
      <c r="D269" s="7" t="s">
        <v>679</v>
      </c>
      <c r="E269" s="20">
        <v>2380</v>
      </c>
      <c r="F269" s="20">
        <v>1805</v>
      </c>
      <c r="G269" s="9">
        <v>0.75840336134453779</v>
      </c>
      <c r="H269" s="20">
        <v>1299</v>
      </c>
      <c r="I269" s="9">
        <v>0.71966759002770087</v>
      </c>
      <c r="J269" s="20">
        <v>0</v>
      </c>
      <c r="K269" s="9">
        <v>0</v>
      </c>
      <c r="L269" s="20">
        <v>275</v>
      </c>
      <c r="M269" s="9">
        <v>0.1523545706371191</v>
      </c>
      <c r="N269" s="20">
        <v>159</v>
      </c>
      <c r="O269" s="9">
        <v>8.8088642659279778E-2</v>
      </c>
      <c r="P269" s="20">
        <v>72</v>
      </c>
      <c r="Q269" s="9">
        <v>3.9889196675900275E-2</v>
      </c>
    </row>
    <row r="270" spans="4:17" x14ac:dyDescent="0.25">
      <c r="D270" s="8" t="s">
        <v>680</v>
      </c>
      <c r="E270" s="20">
        <v>633</v>
      </c>
      <c r="F270" s="20">
        <v>481</v>
      </c>
      <c r="G270" s="9">
        <v>0.75987361769352291</v>
      </c>
      <c r="H270" s="20">
        <v>344</v>
      </c>
      <c r="I270" s="9">
        <v>0.71517671517671522</v>
      </c>
      <c r="J270" s="20">
        <v>0</v>
      </c>
      <c r="K270" s="9">
        <v>0</v>
      </c>
      <c r="L270" s="20">
        <v>51</v>
      </c>
      <c r="M270" s="9">
        <v>0.10602910602910603</v>
      </c>
      <c r="N270" s="20">
        <v>60</v>
      </c>
      <c r="O270" s="9">
        <v>0.12474012474012475</v>
      </c>
      <c r="P270" s="20">
        <v>26</v>
      </c>
      <c r="Q270" s="9">
        <v>5.4054054054054057E-2</v>
      </c>
    </row>
    <row r="271" spans="4:17" x14ac:dyDescent="0.25">
      <c r="D271" s="8" t="s">
        <v>685</v>
      </c>
      <c r="E271" s="20">
        <v>834</v>
      </c>
      <c r="F271" s="20">
        <v>677</v>
      </c>
      <c r="G271" s="9">
        <v>0.81175059952038364</v>
      </c>
      <c r="H271" s="20">
        <v>497</v>
      </c>
      <c r="I271" s="9">
        <v>0.73412112259970463</v>
      </c>
      <c r="J271" s="20">
        <v>0</v>
      </c>
      <c r="K271" s="9">
        <v>0</v>
      </c>
      <c r="L271" s="20">
        <v>97</v>
      </c>
      <c r="M271" s="9">
        <v>0.14327917282127031</v>
      </c>
      <c r="N271" s="20">
        <v>28</v>
      </c>
      <c r="O271" s="9">
        <v>4.1358936484490398E-2</v>
      </c>
      <c r="P271" s="20">
        <v>11</v>
      </c>
      <c r="Q271" s="9">
        <v>1.6248153618906941E-2</v>
      </c>
    </row>
    <row r="272" spans="4:17" x14ac:dyDescent="0.25">
      <c r="D272" s="8" t="s">
        <v>697</v>
      </c>
      <c r="E272" s="20">
        <v>115</v>
      </c>
      <c r="F272" s="20">
        <v>53</v>
      </c>
      <c r="G272" s="9">
        <v>0.46086956521739131</v>
      </c>
      <c r="H272" s="20">
        <v>30</v>
      </c>
      <c r="I272" s="9">
        <v>0.56603773584905659</v>
      </c>
      <c r="J272" s="20">
        <v>0</v>
      </c>
      <c r="K272" s="9">
        <v>0</v>
      </c>
      <c r="L272" s="20">
        <v>12</v>
      </c>
      <c r="M272" s="9">
        <v>0.22641509433962265</v>
      </c>
      <c r="N272" s="20">
        <v>35</v>
      </c>
      <c r="O272" s="9">
        <v>0.660377358490566</v>
      </c>
      <c r="P272" s="20">
        <v>7</v>
      </c>
      <c r="Q272" s="9">
        <v>0.13207547169811321</v>
      </c>
    </row>
    <row r="273" spans="4:17" x14ac:dyDescent="0.25">
      <c r="D273" s="8" t="s">
        <v>705</v>
      </c>
      <c r="E273" s="20">
        <v>798</v>
      </c>
      <c r="F273" s="20">
        <v>594</v>
      </c>
      <c r="G273" s="9">
        <v>0.74436090225563911</v>
      </c>
      <c r="H273" s="20">
        <v>428</v>
      </c>
      <c r="I273" s="9">
        <v>0.72053872053872059</v>
      </c>
      <c r="J273" s="20">
        <v>0</v>
      </c>
      <c r="K273" s="9">
        <v>0</v>
      </c>
      <c r="L273" s="20">
        <v>115</v>
      </c>
      <c r="M273" s="9">
        <v>0.19360269360269361</v>
      </c>
      <c r="N273" s="20">
        <v>36</v>
      </c>
      <c r="O273" s="9">
        <v>6.0606060606060608E-2</v>
      </c>
      <c r="P273" s="20">
        <v>28</v>
      </c>
      <c r="Q273" s="9">
        <v>4.7138047138047139E-2</v>
      </c>
    </row>
    <row r="274" spans="4:17" x14ac:dyDescent="0.25">
      <c r="D274" s="7" t="s">
        <v>681</v>
      </c>
      <c r="E274" s="20">
        <v>4616</v>
      </c>
      <c r="F274" s="20">
        <v>3296</v>
      </c>
      <c r="G274" s="9">
        <v>0.71403812824956669</v>
      </c>
      <c r="H274" s="20">
        <v>2574</v>
      </c>
      <c r="I274" s="9">
        <v>0.78094660194174759</v>
      </c>
      <c r="J274" s="20">
        <v>0</v>
      </c>
      <c r="K274" s="9">
        <v>0</v>
      </c>
      <c r="L274" s="20">
        <v>308</v>
      </c>
      <c r="M274" s="9">
        <v>9.3446601941747573E-2</v>
      </c>
      <c r="N274" s="20">
        <v>659</v>
      </c>
      <c r="O274" s="9">
        <v>0.19993932038834952</v>
      </c>
      <c r="P274" s="20">
        <v>201</v>
      </c>
      <c r="Q274" s="9">
        <v>6.0983009708737865E-2</v>
      </c>
    </row>
    <row r="275" spans="4:17" x14ac:dyDescent="0.25">
      <c r="D275" s="8" t="s">
        <v>682</v>
      </c>
      <c r="E275" s="20">
        <v>1938</v>
      </c>
      <c r="F275" s="20">
        <v>1356</v>
      </c>
      <c r="G275" s="9">
        <v>0.69969040247678016</v>
      </c>
      <c r="H275" s="20">
        <v>1049</v>
      </c>
      <c r="I275" s="9">
        <v>0.77359882005899705</v>
      </c>
      <c r="J275" s="20">
        <v>0</v>
      </c>
      <c r="K275" s="9">
        <v>0</v>
      </c>
      <c r="L275" s="20">
        <v>277</v>
      </c>
      <c r="M275" s="9">
        <v>0.20427728613569321</v>
      </c>
      <c r="N275" s="20">
        <v>150</v>
      </c>
      <c r="O275" s="9">
        <v>0.11061946902654868</v>
      </c>
      <c r="P275" s="20">
        <v>78</v>
      </c>
      <c r="Q275" s="9">
        <v>5.7522123893805309E-2</v>
      </c>
    </row>
    <row r="276" spans="4:17" x14ac:dyDescent="0.25">
      <c r="D276" s="8" t="s">
        <v>689</v>
      </c>
      <c r="E276" s="20">
        <v>791</v>
      </c>
      <c r="F276" s="20">
        <v>605</v>
      </c>
      <c r="G276" s="9">
        <v>0.76485461441213654</v>
      </c>
      <c r="H276" s="20">
        <v>480</v>
      </c>
      <c r="I276" s="9">
        <v>0.79338842975206614</v>
      </c>
      <c r="J276" s="20">
        <v>0</v>
      </c>
      <c r="K276" s="9">
        <v>0</v>
      </c>
      <c r="L276" s="20">
        <v>9</v>
      </c>
      <c r="M276" s="9">
        <v>1.487603305785124E-2</v>
      </c>
      <c r="N276" s="20">
        <v>136</v>
      </c>
      <c r="O276" s="9">
        <v>0.22479338842975208</v>
      </c>
      <c r="P276" s="20">
        <v>24</v>
      </c>
      <c r="Q276" s="9">
        <v>3.9669421487603308E-2</v>
      </c>
    </row>
    <row r="277" spans="4:17" x14ac:dyDescent="0.25">
      <c r="D277" s="8" t="s">
        <v>698</v>
      </c>
      <c r="E277" s="20">
        <v>1262</v>
      </c>
      <c r="F277" s="20">
        <v>941</v>
      </c>
      <c r="G277" s="9">
        <v>0.74564183835182252</v>
      </c>
      <c r="H277" s="20">
        <v>735</v>
      </c>
      <c r="I277" s="9">
        <v>0.7810839532412327</v>
      </c>
      <c r="J277" s="20">
        <v>0</v>
      </c>
      <c r="K277" s="9">
        <v>0</v>
      </c>
      <c r="L277" s="20">
        <v>17</v>
      </c>
      <c r="M277" s="9">
        <v>1.8065887353878853E-2</v>
      </c>
      <c r="N277" s="20">
        <v>196</v>
      </c>
      <c r="O277" s="9">
        <v>0.20828905419766205</v>
      </c>
      <c r="P277" s="20">
        <v>73</v>
      </c>
      <c r="Q277" s="9">
        <v>7.7577045696068006E-2</v>
      </c>
    </row>
    <row r="278" spans="4:17" x14ac:dyDescent="0.25">
      <c r="D278" s="8" t="s">
        <v>699</v>
      </c>
      <c r="E278" s="20">
        <v>625</v>
      </c>
      <c r="F278" s="20">
        <v>394</v>
      </c>
      <c r="G278" s="9">
        <v>0.63039999999999996</v>
      </c>
      <c r="H278" s="20">
        <v>310</v>
      </c>
      <c r="I278" s="9">
        <v>0.78680203045685282</v>
      </c>
      <c r="J278" s="20">
        <v>0</v>
      </c>
      <c r="K278" s="9">
        <v>0</v>
      </c>
      <c r="L278" s="20">
        <v>5</v>
      </c>
      <c r="M278" s="9">
        <v>1.2690355329949238E-2</v>
      </c>
      <c r="N278" s="20">
        <v>177</v>
      </c>
      <c r="O278" s="9">
        <v>0.44923857868020306</v>
      </c>
      <c r="P278" s="20">
        <v>26</v>
      </c>
      <c r="Q278" s="9">
        <v>6.5989847715736044E-2</v>
      </c>
    </row>
    <row r="279" spans="4:17" x14ac:dyDescent="0.25">
      <c r="D279" s="7" t="s">
        <v>702</v>
      </c>
      <c r="E279" s="20">
        <v>3399</v>
      </c>
      <c r="F279" s="20">
        <v>2590</v>
      </c>
      <c r="G279" s="9">
        <v>0.76198882024124748</v>
      </c>
      <c r="H279" s="20">
        <v>1715</v>
      </c>
      <c r="I279" s="9">
        <v>0.66216216216216217</v>
      </c>
      <c r="J279" s="20">
        <v>0</v>
      </c>
      <c r="K279" s="9">
        <v>0</v>
      </c>
      <c r="L279" s="20">
        <v>28</v>
      </c>
      <c r="M279" s="9">
        <v>1.0810810810810811E-2</v>
      </c>
      <c r="N279" s="20">
        <v>536</v>
      </c>
      <c r="O279" s="9">
        <v>0.20694980694980694</v>
      </c>
      <c r="P279" s="20">
        <v>155</v>
      </c>
      <c r="Q279" s="9">
        <v>5.9845559845559844E-2</v>
      </c>
    </row>
    <row r="280" spans="4:17" x14ac:dyDescent="0.25">
      <c r="D280" s="8" t="s">
        <v>703</v>
      </c>
      <c r="E280" s="20">
        <v>376</v>
      </c>
      <c r="F280" s="20">
        <v>269</v>
      </c>
      <c r="G280" s="9">
        <v>0.71542553191489366</v>
      </c>
      <c r="H280" s="20">
        <v>172</v>
      </c>
      <c r="I280" s="9">
        <v>0.63940520446096649</v>
      </c>
      <c r="J280" s="20">
        <v>0</v>
      </c>
      <c r="K280" s="9">
        <v>0</v>
      </c>
      <c r="L280" s="20">
        <v>1</v>
      </c>
      <c r="M280" s="9">
        <v>3.7174721189591076E-3</v>
      </c>
      <c r="N280" s="20">
        <v>64</v>
      </c>
      <c r="O280" s="9">
        <v>0.23791821561338289</v>
      </c>
      <c r="P280" s="20">
        <v>25</v>
      </c>
      <c r="Q280" s="9">
        <v>9.2936802973977689E-2</v>
      </c>
    </row>
    <row r="281" spans="4:17" x14ac:dyDescent="0.25">
      <c r="D281" s="8" t="s">
        <v>706</v>
      </c>
      <c r="E281" s="20">
        <v>766</v>
      </c>
      <c r="F281" s="20">
        <v>564</v>
      </c>
      <c r="G281" s="9">
        <v>0.73629242819843344</v>
      </c>
      <c r="H281" s="20">
        <v>252</v>
      </c>
      <c r="I281" s="9">
        <v>0.44680851063829785</v>
      </c>
      <c r="J281" s="20">
        <v>0</v>
      </c>
      <c r="K281" s="9">
        <v>0</v>
      </c>
      <c r="L281" s="20">
        <v>15</v>
      </c>
      <c r="M281" s="9">
        <v>2.6595744680851064E-2</v>
      </c>
      <c r="N281" s="20">
        <v>111</v>
      </c>
      <c r="O281" s="9">
        <v>0.19680851063829788</v>
      </c>
      <c r="P281" s="20">
        <v>56</v>
      </c>
      <c r="Q281" s="9">
        <v>9.9290780141843976E-2</v>
      </c>
    </row>
    <row r="282" spans="4:17" x14ac:dyDescent="0.25">
      <c r="D282" s="8" t="s">
        <v>708</v>
      </c>
      <c r="E282" s="20">
        <v>802</v>
      </c>
      <c r="F282" s="20">
        <v>620</v>
      </c>
      <c r="G282" s="9">
        <v>0.77306733167082298</v>
      </c>
      <c r="H282" s="20">
        <v>433</v>
      </c>
      <c r="I282" s="9">
        <v>0.69838709677419353</v>
      </c>
      <c r="J282" s="20">
        <v>0</v>
      </c>
      <c r="K282" s="9">
        <v>0</v>
      </c>
      <c r="L282" s="20">
        <v>0</v>
      </c>
      <c r="M282" s="9">
        <v>0</v>
      </c>
      <c r="N282" s="20">
        <v>123</v>
      </c>
      <c r="O282" s="9">
        <v>0.19838709677419356</v>
      </c>
      <c r="P282" s="20">
        <v>42</v>
      </c>
      <c r="Q282" s="9">
        <v>6.7741935483870974E-2</v>
      </c>
    </row>
    <row r="283" spans="4:17" x14ac:dyDescent="0.25">
      <c r="D283" s="8" t="s">
        <v>710</v>
      </c>
      <c r="E283" s="20">
        <v>287</v>
      </c>
      <c r="F283" s="20">
        <v>201</v>
      </c>
      <c r="G283" s="9">
        <v>0.70034843205574915</v>
      </c>
      <c r="H283" s="20">
        <v>138</v>
      </c>
      <c r="I283" s="9">
        <v>0.68656716417910446</v>
      </c>
      <c r="J283" s="20">
        <v>0</v>
      </c>
      <c r="K283" s="9">
        <v>0</v>
      </c>
      <c r="L283" s="20">
        <v>3</v>
      </c>
      <c r="M283" s="9">
        <v>1.4925373134328358E-2</v>
      </c>
      <c r="N283" s="20">
        <v>61</v>
      </c>
      <c r="O283" s="9">
        <v>0.30348258706467662</v>
      </c>
      <c r="P283" s="20">
        <v>17</v>
      </c>
      <c r="Q283" s="9">
        <v>8.45771144278607E-2</v>
      </c>
    </row>
    <row r="284" spans="4:17" x14ac:dyDescent="0.25">
      <c r="D284" s="8" t="s">
        <v>715</v>
      </c>
      <c r="E284" s="20">
        <v>1168</v>
      </c>
      <c r="F284" s="20">
        <v>936</v>
      </c>
      <c r="G284" s="9">
        <v>0.80136986301369861</v>
      </c>
      <c r="H284" s="20">
        <v>720</v>
      </c>
      <c r="I284" s="9">
        <v>0.76923076923076927</v>
      </c>
      <c r="J284" s="20">
        <v>0</v>
      </c>
      <c r="K284" s="9">
        <v>0</v>
      </c>
      <c r="L284" s="20">
        <v>9</v>
      </c>
      <c r="M284" s="9">
        <v>9.6153846153846159E-3</v>
      </c>
      <c r="N284" s="20">
        <v>177</v>
      </c>
      <c r="O284" s="9">
        <v>0.1891025641025641</v>
      </c>
      <c r="P284" s="20">
        <v>15</v>
      </c>
      <c r="Q284" s="9">
        <v>1.6025641025641024E-2</v>
      </c>
    </row>
    <row r="285" spans="4:17" x14ac:dyDescent="0.25">
      <c r="D285" s="7" t="s">
        <v>677</v>
      </c>
      <c r="E285" s="20">
        <v>3538</v>
      </c>
      <c r="F285" s="20">
        <v>2699</v>
      </c>
      <c r="G285" s="9">
        <v>0.7628603730921425</v>
      </c>
      <c r="H285" s="20">
        <v>2131</v>
      </c>
      <c r="I285" s="9">
        <v>0.78955168580955915</v>
      </c>
      <c r="J285" s="20">
        <v>0</v>
      </c>
      <c r="K285" s="9">
        <v>0</v>
      </c>
      <c r="L285" s="20">
        <v>93</v>
      </c>
      <c r="M285" s="9">
        <v>3.4457206372730642E-2</v>
      </c>
      <c r="N285" s="20">
        <v>523</v>
      </c>
      <c r="O285" s="9">
        <v>0.19377547239718415</v>
      </c>
      <c r="P285" s="20">
        <v>95</v>
      </c>
      <c r="Q285" s="9">
        <v>3.5198221563542055E-2</v>
      </c>
    </row>
    <row r="286" spans="4:17" x14ac:dyDescent="0.25">
      <c r="D286" s="8" t="s">
        <v>678</v>
      </c>
      <c r="E286" s="20">
        <v>609</v>
      </c>
      <c r="F286" s="20">
        <v>456</v>
      </c>
      <c r="G286" s="9">
        <v>0.74876847290640391</v>
      </c>
      <c r="H286" s="20">
        <v>343</v>
      </c>
      <c r="I286" s="9">
        <v>0.7521929824561403</v>
      </c>
      <c r="J286" s="20">
        <v>0</v>
      </c>
      <c r="K286" s="9">
        <v>0</v>
      </c>
      <c r="L286" s="20">
        <v>29</v>
      </c>
      <c r="M286" s="9">
        <v>6.3596491228070179E-2</v>
      </c>
      <c r="N286" s="20">
        <v>79</v>
      </c>
      <c r="O286" s="9">
        <v>0.17324561403508773</v>
      </c>
      <c r="P286" s="20">
        <v>25</v>
      </c>
      <c r="Q286" s="9">
        <v>5.4824561403508769E-2</v>
      </c>
    </row>
    <row r="287" spans="4:17" x14ac:dyDescent="0.25">
      <c r="D287" s="8" t="s">
        <v>686</v>
      </c>
      <c r="E287" s="20">
        <v>1177</v>
      </c>
      <c r="F287" s="20">
        <v>907</v>
      </c>
      <c r="G287" s="9">
        <v>0.7706032285471538</v>
      </c>
      <c r="H287" s="20">
        <v>720</v>
      </c>
      <c r="I287" s="9">
        <v>0.79382579933847852</v>
      </c>
      <c r="J287" s="20">
        <v>0</v>
      </c>
      <c r="K287" s="9">
        <v>0</v>
      </c>
      <c r="L287" s="20">
        <v>12</v>
      </c>
      <c r="M287" s="9">
        <v>1.3230429988974642E-2</v>
      </c>
      <c r="N287" s="20">
        <v>184</v>
      </c>
      <c r="O287" s="9">
        <v>0.20286659316427783</v>
      </c>
      <c r="P287" s="20">
        <v>35</v>
      </c>
      <c r="Q287" s="9">
        <v>3.8588754134509372E-2</v>
      </c>
    </row>
    <row r="288" spans="4:17" x14ac:dyDescent="0.25">
      <c r="D288" s="8" t="s">
        <v>692</v>
      </c>
      <c r="E288" s="20">
        <v>769</v>
      </c>
      <c r="F288" s="20">
        <v>548</v>
      </c>
      <c r="G288" s="9">
        <v>0.71261378413524057</v>
      </c>
      <c r="H288" s="20">
        <v>424</v>
      </c>
      <c r="I288" s="9">
        <v>0.77372262773722633</v>
      </c>
      <c r="J288" s="20">
        <v>0</v>
      </c>
      <c r="K288" s="9">
        <v>0</v>
      </c>
      <c r="L288" s="20">
        <v>28</v>
      </c>
      <c r="M288" s="9">
        <v>5.1094890510948905E-2</v>
      </c>
      <c r="N288" s="20">
        <v>141</v>
      </c>
      <c r="O288" s="9">
        <v>0.25729927007299269</v>
      </c>
      <c r="P288" s="20">
        <v>13</v>
      </c>
      <c r="Q288" s="9">
        <v>2.3722627737226276E-2</v>
      </c>
    </row>
    <row r="289" spans="4:17" x14ac:dyDescent="0.25">
      <c r="D289" s="8" t="s">
        <v>701</v>
      </c>
      <c r="E289" s="20">
        <v>983</v>
      </c>
      <c r="F289" s="20">
        <v>788</v>
      </c>
      <c r="G289" s="9">
        <v>0.80162767039674465</v>
      </c>
      <c r="H289" s="20">
        <v>644</v>
      </c>
      <c r="I289" s="9">
        <v>0.81725888324873097</v>
      </c>
      <c r="J289" s="20">
        <v>0</v>
      </c>
      <c r="K289" s="9">
        <v>0</v>
      </c>
      <c r="L289" s="20">
        <v>24</v>
      </c>
      <c r="M289" s="9">
        <v>3.0456852791878174E-2</v>
      </c>
      <c r="N289" s="20">
        <v>119</v>
      </c>
      <c r="O289" s="9">
        <v>0.15101522842639595</v>
      </c>
      <c r="P289" s="20">
        <v>22</v>
      </c>
      <c r="Q289" s="9">
        <v>2.7918781725888325E-2</v>
      </c>
    </row>
    <row r="290" spans="4:17" x14ac:dyDescent="0.25">
      <c r="D290" s="7" t="s">
        <v>683</v>
      </c>
      <c r="E290" s="20">
        <v>3018</v>
      </c>
      <c r="F290" s="20">
        <v>2385</v>
      </c>
      <c r="G290" s="9">
        <v>0.79025844930417499</v>
      </c>
      <c r="H290" s="20">
        <v>1811</v>
      </c>
      <c r="I290" s="9">
        <v>0.75932914046121591</v>
      </c>
      <c r="J290" s="20">
        <v>0</v>
      </c>
      <c r="K290" s="9">
        <v>0</v>
      </c>
      <c r="L290" s="20">
        <v>153</v>
      </c>
      <c r="M290" s="9">
        <v>6.4150943396226415E-2</v>
      </c>
      <c r="N290" s="20">
        <v>295</v>
      </c>
      <c r="O290" s="9">
        <v>0.12368972746331237</v>
      </c>
      <c r="P290" s="20">
        <v>98</v>
      </c>
      <c r="Q290" s="9">
        <v>4.1090146750524109E-2</v>
      </c>
    </row>
    <row r="291" spans="4:17" x14ac:dyDescent="0.25">
      <c r="D291" s="8" t="s">
        <v>684</v>
      </c>
      <c r="E291" s="20">
        <v>843</v>
      </c>
      <c r="F291" s="20">
        <v>690</v>
      </c>
      <c r="G291" s="9">
        <v>0.81850533807829184</v>
      </c>
      <c r="H291" s="20">
        <v>520</v>
      </c>
      <c r="I291" s="9">
        <v>0.75362318840579712</v>
      </c>
      <c r="J291" s="20">
        <v>0</v>
      </c>
      <c r="K291" s="9">
        <v>0</v>
      </c>
      <c r="L291" s="20">
        <v>10</v>
      </c>
      <c r="M291" s="9">
        <v>1.4492753623188406E-2</v>
      </c>
      <c r="N291" s="20">
        <v>80</v>
      </c>
      <c r="O291" s="9">
        <v>0.11594202898550725</v>
      </c>
      <c r="P291" s="20">
        <v>42</v>
      </c>
      <c r="Q291" s="9">
        <v>6.0869565217391307E-2</v>
      </c>
    </row>
    <row r="292" spans="4:17" x14ac:dyDescent="0.25">
      <c r="D292" s="8" t="s">
        <v>690</v>
      </c>
      <c r="E292" s="20">
        <v>695</v>
      </c>
      <c r="F292" s="20">
        <v>543</v>
      </c>
      <c r="G292" s="9">
        <v>0.78129496402877696</v>
      </c>
      <c r="H292" s="20">
        <v>411</v>
      </c>
      <c r="I292" s="9">
        <v>0.75690607734806625</v>
      </c>
      <c r="J292" s="20">
        <v>0</v>
      </c>
      <c r="K292" s="9">
        <v>0</v>
      </c>
      <c r="L292" s="20">
        <v>28</v>
      </c>
      <c r="M292" s="9">
        <v>5.1565377532228361E-2</v>
      </c>
      <c r="N292" s="20">
        <v>90</v>
      </c>
      <c r="O292" s="9">
        <v>0.16574585635359115</v>
      </c>
      <c r="P292" s="20">
        <v>12</v>
      </c>
      <c r="Q292" s="9">
        <v>2.2099447513812154E-2</v>
      </c>
    </row>
    <row r="293" spans="4:17" x14ac:dyDescent="0.25">
      <c r="D293" s="8" t="s">
        <v>711</v>
      </c>
      <c r="E293" s="20">
        <v>463</v>
      </c>
      <c r="F293" s="20">
        <v>331</v>
      </c>
      <c r="G293" s="9">
        <v>0.71490280777537796</v>
      </c>
      <c r="H293" s="20">
        <v>249</v>
      </c>
      <c r="I293" s="9">
        <v>0.75226586102719029</v>
      </c>
      <c r="J293" s="20">
        <v>0</v>
      </c>
      <c r="K293" s="9">
        <v>0</v>
      </c>
      <c r="L293" s="20">
        <v>69</v>
      </c>
      <c r="M293" s="9">
        <v>0.20845921450151059</v>
      </c>
      <c r="N293" s="20">
        <v>44</v>
      </c>
      <c r="O293" s="9">
        <v>0.13293051359516617</v>
      </c>
      <c r="P293" s="20">
        <v>3</v>
      </c>
      <c r="Q293" s="9">
        <v>9.0634441087613302E-3</v>
      </c>
    </row>
    <row r="294" spans="4:17" x14ac:dyDescent="0.25">
      <c r="D294" s="8" t="s">
        <v>712</v>
      </c>
      <c r="E294" s="20">
        <v>1017</v>
      </c>
      <c r="F294" s="20">
        <v>821</v>
      </c>
      <c r="G294" s="9">
        <v>0.80727630285152407</v>
      </c>
      <c r="H294" s="20">
        <v>631</v>
      </c>
      <c r="I294" s="9">
        <v>0.76857490864799027</v>
      </c>
      <c r="J294" s="20">
        <v>0</v>
      </c>
      <c r="K294" s="9">
        <v>0</v>
      </c>
      <c r="L294" s="20">
        <v>46</v>
      </c>
      <c r="M294" s="9">
        <v>5.6029232643118147E-2</v>
      </c>
      <c r="N294" s="20">
        <v>81</v>
      </c>
      <c r="O294" s="9">
        <v>9.866017052375152E-2</v>
      </c>
      <c r="P294" s="20">
        <v>41</v>
      </c>
      <c r="Q294" s="9">
        <v>4.9939098660170524E-2</v>
      </c>
    </row>
    <row r="295" spans="4:17" x14ac:dyDescent="0.25">
      <c r="D295" s="7" t="s">
        <v>687</v>
      </c>
      <c r="E295" s="20">
        <v>5417</v>
      </c>
      <c r="F295" s="20">
        <v>4240</v>
      </c>
      <c r="G295" s="9">
        <v>0.78272106331918034</v>
      </c>
      <c r="H295" s="20">
        <v>3276</v>
      </c>
      <c r="I295" s="9">
        <v>0.77264150943396226</v>
      </c>
      <c r="J295" s="20">
        <v>0</v>
      </c>
      <c r="K295" s="9">
        <v>0</v>
      </c>
      <c r="L295" s="20">
        <v>104</v>
      </c>
      <c r="M295" s="9">
        <v>2.4528301886792454E-2</v>
      </c>
      <c r="N295" s="20">
        <v>657</v>
      </c>
      <c r="O295" s="9">
        <v>0.15495283018867925</v>
      </c>
      <c r="P295" s="20">
        <v>251</v>
      </c>
      <c r="Q295" s="9">
        <v>5.9198113207547171E-2</v>
      </c>
    </row>
    <row r="296" spans="4:17" x14ac:dyDescent="0.25">
      <c r="D296" s="8" t="s">
        <v>688</v>
      </c>
      <c r="E296" s="20">
        <v>736</v>
      </c>
      <c r="F296" s="20">
        <v>576</v>
      </c>
      <c r="G296" s="9">
        <v>0.78260869565217395</v>
      </c>
      <c r="H296" s="20">
        <v>429</v>
      </c>
      <c r="I296" s="9">
        <v>0.74479166666666663</v>
      </c>
      <c r="J296" s="20">
        <v>0</v>
      </c>
      <c r="K296" s="9">
        <v>0</v>
      </c>
      <c r="L296" s="20">
        <v>9</v>
      </c>
      <c r="M296" s="9">
        <v>1.5625E-2</v>
      </c>
      <c r="N296" s="20">
        <v>86</v>
      </c>
      <c r="O296" s="9">
        <v>0.14930555555555555</v>
      </c>
      <c r="P296" s="20">
        <v>41</v>
      </c>
      <c r="Q296" s="9">
        <v>7.1180555555555552E-2</v>
      </c>
    </row>
    <row r="297" spans="4:17" x14ac:dyDescent="0.25">
      <c r="D297" s="8" t="s">
        <v>691</v>
      </c>
      <c r="E297" s="20">
        <v>1458</v>
      </c>
      <c r="F297" s="20">
        <v>1123</v>
      </c>
      <c r="G297" s="9">
        <v>0.77023319615912211</v>
      </c>
      <c r="H297" s="20">
        <v>803</v>
      </c>
      <c r="I297" s="9">
        <v>0.71504897595725736</v>
      </c>
      <c r="J297" s="20">
        <v>0</v>
      </c>
      <c r="K297" s="9">
        <v>0</v>
      </c>
      <c r="L297" s="20">
        <v>42</v>
      </c>
      <c r="M297" s="9">
        <v>3.7399821905609976E-2</v>
      </c>
      <c r="N297" s="20">
        <v>142</v>
      </c>
      <c r="O297" s="9">
        <v>0.12644701691896706</v>
      </c>
      <c r="P297" s="20">
        <v>85</v>
      </c>
      <c r="Q297" s="9">
        <v>7.5690115761353524E-2</v>
      </c>
    </row>
    <row r="298" spans="4:17" x14ac:dyDescent="0.25">
      <c r="D298" s="8" t="s">
        <v>695</v>
      </c>
      <c r="E298" s="20">
        <v>578</v>
      </c>
      <c r="F298" s="20">
        <v>470</v>
      </c>
      <c r="G298" s="9">
        <v>0.81314878892733566</v>
      </c>
      <c r="H298" s="20">
        <v>333</v>
      </c>
      <c r="I298" s="9">
        <v>0.70851063829787231</v>
      </c>
      <c r="J298" s="20">
        <v>0</v>
      </c>
      <c r="K298" s="9">
        <v>0</v>
      </c>
      <c r="L298" s="20">
        <v>5</v>
      </c>
      <c r="M298" s="9">
        <v>1.0638297872340425E-2</v>
      </c>
      <c r="N298" s="20">
        <v>75</v>
      </c>
      <c r="O298" s="9">
        <v>0.15957446808510639</v>
      </c>
      <c r="P298" s="20">
        <v>13</v>
      </c>
      <c r="Q298" s="9">
        <v>2.7659574468085105E-2</v>
      </c>
    </row>
    <row r="299" spans="4:17" x14ac:dyDescent="0.25">
      <c r="D299" s="8" t="s">
        <v>700</v>
      </c>
      <c r="E299" s="20">
        <v>1049</v>
      </c>
      <c r="F299" s="20">
        <v>845</v>
      </c>
      <c r="G299" s="9">
        <v>0.80552907530981888</v>
      </c>
      <c r="H299" s="20">
        <v>656</v>
      </c>
      <c r="I299" s="9">
        <v>0.7763313609467456</v>
      </c>
      <c r="J299" s="20">
        <v>0</v>
      </c>
      <c r="K299" s="9">
        <v>0</v>
      </c>
      <c r="L299" s="20">
        <v>37</v>
      </c>
      <c r="M299" s="9">
        <v>4.3786982248520713E-2</v>
      </c>
      <c r="N299" s="20">
        <v>129</v>
      </c>
      <c r="O299" s="9">
        <v>0.15266272189349112</v>
      </c>
      <c r="P299" s="20">
        <v>16</v>
      </c>
      <c r="Q299" s="9">
        <v>1.8934911242603551E-2</v>
      </c>
    </row>
    <row r="300" spans="4:17" x14ac:dyDescent="0.25">
      <c r="D300" s="8" t="s">
        <v>707</v>
      </c>
      <c r="E300" s="20">
        <v>295</v>
      </c>
      <c r="F300" s="20">
        <v>233</v>
      </c>
      <c r="G300" s="9">
        <v>0.78983050847457625</v>
      </c>
      <c r="H300" s="20">
        <v>206</v>
      </c>
      <c r="I300" s="9">
        <v>0.88412017167381973</v>
      </c>
      <c r="J300" s="20">
        <v>0</v>
      </c>
      <c r="K300" s="9">
        <v>0</v>
      </c>
      <c r="L300" s="20">
        <v>1</v>
      </c>
      <c r="M300" s="9">
        <v>4.2918454935622317E-3</v>
      </c>
      <c r="N300" s="20">
        <v>33</v>
      </c>
      <c r="O300" s="9">
        <v>0.14163090128755365</v>
      </c>
      <c r="P300" s="20">
        <v>23</v>
      </c>
      <c r="Q300" s="9">
        <v>9.8712446351931327E-2</v>
      </c>
    </row>
    <row r="301" spans="4:17" x14ac:dyDescent="0.25">
      <c r="D301" s="8" t="s">
        <v>714</v>
      </c>
      <c r="E301" s="20">
        <v>1301</v>
      </c>
      <c r="F301" s="20">
        <v>993</v>
      </c>
      <c r="G301" s="9">
        <v>0.76325903151421981</v>
      </c>
      <c r="H301" s="20">
        <v>849</v>
      </c>
      <c r="I301" s="9">
        <v>0.85498489425981872</v>
      </c>
      <c r="J301" s="20">
        <v>0</v>
      </c>
      <c r="K301" s="9">
        <v>0</v>
      </c>
      <c r="L301" s="20">
        <v>10</v>
      </c>
      <c r="M301" s="9">
        <v>1.0070493454179255E-2</v>
      </c>
      <c r="N301" s="20">
        <v>192</v>
      </c>
      <c r="O301" s="9">
        <v>0.19335347432024169</v>
      </c>
      <c r="P301" s="20">
        <v>73</v>
      </c>
      <c r="Q301" s="9">
        <v>7.3514602215508554E-2</v>
      </c>
    </row>
    <row r="302" spans="4:17" x14ac:dyDescent="0.25">
      <c r="D302" s="6" t="s">
        <v>501</v>
      </c>
      <c r="E302" s="20">
        <v>40828</v>
      </c>
      <c r="F302" s="20">
        <v>29852</v>
      </c>
      <c r="G302" s="9">
        <v>0.73116488684236314</v>
      </c>
      <c r="H302" s="20">
        <v>20343</v>
      </c>
      <c r="I302" s="9">
        <v>0.68146187860109875</v>
      </c>
      <c r="J302" s="20">
        <v>0</v>
      </c>
      <c r="K302" s="9">
        <v>0</v>
      </c>
      <c r="L302" s="20">
        <v>1005</v>
      </c>
      <c r="M302" s="9">
        <v>3.3666086024386976E-2</v>
      </c>
      <c r="N302" s="20">
        <v>6337</v>
      </c>
      <c r="O302" s="9">
        <v>0.21228058421546295</v>
      </c>
      <c r="P302" s="20">
        <v>2764</v>
      </c>
      <c r="Q302" s="9">
        <v>9.2590111215328952E-2</v>
      </c>
    </row>
    <row r="303" spans="4:17" x14ac:dyDescent="0.25">
      <c r="D303" s="7" t="s">
        <v>717</v>
      </c>
      <c r="E303" s="20">
        <v>5269</v>
      </c>
      <c r="F303" s="20">
        <v>3994</v>
      </c>
      <c r="G303" s="9">
        <v>0.75801859935471627</v>
      </c>
      <c r="H303" s="20">
        <v>3166</v>
      </c>
      <c r="I303" s="9">
        <v>0.79268903355032549</v>
      </c>
      <c r="J303" s="20">
        <v>0</v>
      </c>
      <c r="K303" s="9">
        <v>0</v>
      </c>
      <c r="L303" s="20">
        <v>262</v>
      </c>
      <c r="M303" s="9">
        <v>6.5598397596394589E-2</v>
      </c>
      <c r="N303" s="20">
        <v>802</v>
      </c>
      <c r="O303" s="9">
        <v>0.20080120180270405</v>
      </c>
      <c r="P303" s="20">
        <v>99</v>
      </c>
      <c r="Q303" s="9">
        <v>2.4787180771156735E-2</v>
      </c>
    </row>
    <row r="304" spans="4:17" x14ac:dyDescent="0.25">
      <c r="D304" s="8" t="s">
        <v>718</v>
      </c>
      <c r="E304" s="20">
        <v>1053</v>
      </c>
      <c r="F304" s="20">
        <v>789</v>
      </c>
      <c r="G304" s="9">
        <v>0.74928774928774933</v>
      </c>
      <c r="H304" s="20">
        <v>617</v>
      </c>
      <c r="I304" s="9">
        <v>0.78200253485424587</v>
      </c>
      <c r="J304" s="20">
        <v>0</v>
      </c>
      <c r="K304" s="9">
        <v>0</v>
      </c>
      <c r="L304" s="20">
        <v>53</v>
      </c>
      <c r="M304" s="9">
        <v>6.7173637515842835E-2</v>
      </c>
      <c r="N304" s="20">
        <v>166</v>
      </c>
      <c r="O304" s="9">
        <v>0.21039290240811154</v>
      </c>
      <c r="P304" s="20">
        <v>25</v>
      </c>
      <c r="Q304" s="9">
        <v>3.1685678073510776E-2</v>
      </c>
    </row>
    <row r="305" spans="4:17" x14ac:dyDescent="0.25">
      <c r="D305" s="8" t="s">
        <v>720</v>
      </c>
      <c r="E305" s="20">
        <v>1736</v>
      </c>
      <c r="F305" s="20">
        <v>1437</v>
      </c>
      <c r="G305" s="9">
        <v>0.82776497695852536</v>
      </c>
      <c r="H305" s="20">
        <v>1182</v>
      </c>
      <c r="I305" s="9">
        <v>0.82254697286012524</v>
      </c>
      <c r="J305" s="20">
        <v>0</v>
      </c>
      <c r="K305" s="9">
        <v>0</v>
      </c>
      <c r="L305" s="20">
        <v>27</v>
      </c>
      <c r="M305" s="9">
        <v>1.8789144050104383E-2</v>
      </c>
      <c r="N305" s="20">
        <v>213</v>
      </c>
      <c r="O305" s="9">
        <v>0.14822546972860126</v>
      </c>
      <c r="P305" s="20">
        <v>20</v>
      </c>
      <c r="Q305" s="9">
        <v>1.3917884481558803E-2</v>
      </c>
    </row>
    <row r="306" spans="4:17" x14ac:dyDescent="0.25">
      <c r="D306" s="8" t="s">
        <v>722</v>
      </c>
      <c r="E306" s="20">
        <v>422</v>
      </c>
      <c r="F306" s="20">
        <v>318</v>
      </c>
      <c r="G306" s="9">
        <v>0.75355450236966826</v>
      </c>
      <c r="H306" s="20">
        <v>232</v>
      </c>
      <c r="I306" s="9">
        <v>0.72955974842767291</v>
      </c>
      <c r="J306" s="20">
        <v>0</v>
      </c>
      <c r="K306" s="9">
        <v>0</v>
      </c>
      <c r="L306" s="20">
        <v>20</v>
      </c>
      <c r="M306" s="9">
        <v>6.2893081761006289E-2</v>
      </c>
      <c r="N306" s="20">
        <v>53</v>
      </c>
      <c r="O306" s="9">
        <v>0.16666666666666666</v>
      </c>
      <c r="P306" s="20">
        <v>20</v>
      </c>
      <c r="Q306" s="9">
        <v>6.2893081761006289E-2</v>
      </c>
    </row>
    <row r="307" spans="4:17" x14ac:dyDescent="0.25">
      <c r="D307" s="8" t="s">
        <v>723</v>
      </c>
      <c r="E307" s="20">
        <v>761</v>
      </c>
      <c r="F307" s="20">
        <v>531</v>
      </c>
      <c r="G307" s="9">
        <v>0.69776609724047312</v>
      </c>
      <c r="H307" s="20">
        <v>396</v>
      </c>
      <c r="I307" s="9">
        <v>0.74576271186440679</v>
      </c>
      <c r="J307" s="20">
        <v>0</v>
      </c>
      <c r="K307" s="9">
        <v>0</v>
      </c>
      <c r="L307" s="20">
        <v>64</v>
      </c>
      <c r="M307" s="9">
        <v>0.12052730696798493</v>
      </c>
      <c r="N307" s="20">
        <v>138</v>
      </c>
      <c r="O307" s="9">
        <v>0.25988700564971751</v>
      </c>
      <c r="P307" s="20">
        <v>16</v>
      </c>
      <c r="Q307" s="9">
        <v>3.0131826741996232E-2</v>
      </c>
    </row>
    <row r="308" spans="4:17" x14ac:dyDescent="0.25">
      <c r="D308" s="8" t="s">
        <v>749</v>
      </c>
      <c r="E308" s="20">
        <v>1297</v>
      </c>
      <c r="F308" s="20">
        <v>919</v>
      </c>
      <c r="G308" s="9">
        <v>0.70855821125674634</v>
      </c>
      <c r="H308" s="20">
        <v>739</v>
      </c>
      <c r="I308" s="9">
        <v>0.80413492927094665</v>
      </c>
      <c r="J308" s="20">
        <v>0</v>
      </c>
      <c r="K308" s="9">
        <v>0</v>
      </c>
      <c r="L308" s="20">
        <v>98</v>
      </c>
      <c r="M308" s="9">
        <v>0.10663764961915125</v>
      </c>
      <c r="N308" s="20">
        <v>232</v>
      </c>
      <c r="O308" s="9">
        <v>0.25244831338411317</v>
      </c>
      <c r="P308" s="20">
        <v>18</v>
      </c>
      <c r="Q308" s="9">
        <v>1.9586507072905331E-2</v>
      </c>
    </row>
    <row r="309" spans="4:17" x14ac:dyDescent="0.25">
      <c r="D309" s="7" t="s">
        <v>502</v>
      </c>
      <c r="E309" s="20">
        <v>8360</v>
      </c>
      <c r="F309" s="20">
        <v>7159</v>
      </c>
      <c r="G309" s="9">
        <v>0.85633971291866029</v>
      </c>
      <c r="H309" s="20">
        <v>4993</v>
      </c>
      <c r="I309" s="9">
        <v>0.69744377706383576</v>
      </c>
      <c r="J309" s="20">
        <v>0</v>
      </c>
      <c r="K309" s="9">
        <v>0</v>
      </c>
      <c r="L309" s="20">
        <v>189</v>
      </c>
      <c r="M309" s="9">
        <v>2.6400335242352285E-2</v>
      </c>
      <c r="N309" s="20">
        <v>354</v>
      </c>
      <c r="O309" s="9">
        <v>4.9448246961866185E-2</v>
      </c>
      <c r="P309" s="20">
        <v>520</v>
      </c>
      <c r="Q309" s="9">
        <v>7.2635842994831681E-2</v>
      </c>
    </row>
    <row r="310" spans="4:17" x14ac:dyDescent="0.25">
      <c r="D310" s="8" t="s">
        <v>503</v>
      </c>
      <c r="E310" s="20">
        <v>1285</v>
      </c>
      <c r="F310" s="20">
        <v>1063</v>
      </c>
      <c r="G310" s="9">
        <v>0.82723735408560306</v>
      </c>
      <c r="H310" s="20">
        <v>911</v>
      </c>
      <c r="I310" s="9">
        <v>0.85700846660395114</v>
      </c>
      <c r="J310" s="20">
        <v>0</v>
      </c>
      <c r="K310" s="9">
        <v>0</v>
      </c>
      <c r="L310" s="20">
        <v>24</v>
      </c>
      <c r="M310" s="9">
        <v>2.2577610536218252E-2</v>
      </c>
      <c r="N310" s="20">
        <v>117</v>
      </c>
      <c r="O310" s="9">
        <v>0.11006585136406397</v>
      </c>
      <c r="P310" s="20">
        <v>51</v>
      </c>
      <c r="Q310" s="9">
        <v>4.7977422389463779E-2</v>
      </c>
    </row>
    <row r="311" spans="4:17" x14ac:dyDescent="0.25">
      <c r="D311" s="8" t="s">
        <v>721</v>
      </c>
      <c r="E311" s="20">
        <v>2147</v>
      </c>
      <c r="F311" s="20">
        <v>1793</v>
      </c>
      <c r="G311" s="9">
        <v>0.83511877037727056</v>
      </c>
      <c r="H311" s="20">
        <v>1493</v>
      </c>
      <c r="I311" s="9">
        <v>0.83268265476854431</v>
      </c>
      <c r="J311" s="20">
        <v>0</v>
      </c>
      <c r="K311" s="9">
        <v>0</v>
      </c>
      <c r="L311" s="20">
        <v>59</v>
      </c>
      <c r="M311" s="9">
        <v>3.2905744562186277E-2</v>
      </c>
      <c r="N311" s="20">
        <v>217</v>
      </c>
      <c r="O311" s="9">
        <v>0.12102621305075292</v>
      </c>
      <c r="P311" s="20">
        <v>43</v>
      </c>
      <c r="Q311" s="9">
        <v>2.3982152816508645E-2</v>
      </c>
    </row>
    <row r="312" spans="4:17" x14ac:dyDescent="0.25">
      <c r="D312" s="8" t="s">
        <v>506</v>
      </c>
      <c r="E312" s="20">
        <v>2634</v>
      </c>
      <c r="F312" s="20">
        <v>2324</v>
      </c>
      <c r="G312" s="9">
        <v>0.88230827638572518</v>
      </c>
      <c r="H312" s="20">
        <v>848</v>
      </c>
      <c r="I312" s="9">
        <v>0.3648881239242685</v>
      </c>
      <c r="J312" s="20"/>
      <c r="K312" s="9">
        <v>0</v>
      </c>
      <c r="L312" s="20">
        <v>43</v>
      </c>
      <c r="M312" s="9">
        <v>1.8502581755593803E-2</v>
      </c>
      <c r="N312" s="20">
        <v>1</v>
      </c>
      <c r="O312" s="9">
        <v>4.3029259896729778E-4</v>
      </c>
      <c r="P312" s="20">
        <v>229</v>
      </c>
      <c r="Q312" s="9">
        <v>9.8537005163511188E-2</v>
      </c>
    </row>
    <row r="313" spans="4:17" x14ac:dyDescent="0.25">
      <c r="D313" s="8" t="s">
        <v>738</v>
      </c>
      <c r="E313" s="20">
        <v>931</v>
      </c>
      <c r="F313" s="20">
        <v>780</v>
      </c>
      <c r="G313" s="9">
        <v>0.83780880773361976</v>
      </c>
      <c r="H313" s="20">
        <v>683</v>
      </c>
      <c r="I313" s="9">
        <v>0.87564102564102564</v>
      </c>
      <c r="J313" s="20">
        <v>0</v>
      </c>
      <c r="K313" s="9">
        <v>0</v>
      </c>
      <c r="L313" s="20">
        <v>44</v>
      </c>
      <c r="M313" s="9">
        <v>5.6410256410256411E-2</v>
      </c>
      <c r="N313" s="20">
        <v>16</v>
      </c>
      <c r="O313" s="9">
        <v>2.0512820512820513E-2</v>
      </c>
      <c r="P313" s="20">
        <v>65</v>
      </c>
      <c r="Q313" s="9">
        <v>8.3333333333333329E-2</v>
      </c>
    </row>
    <row r="314" spans="4:17" x14ac:dyDescent="0.25">
      <c r="D314" s="8" t="s">
        <v>748</v>
      </c>
      <c r="E314" s="20">
        <v>1363</v>
      </c>
      <c r="F314" s="20">
        <v>1199</v>
      </c>
      <c r="G314" s="9">
        <v>0.87967718268525308</v>
      </c>
      <c r="H314" s="20">
        <v>1058</v>
      </c>
      <c r="I314" s="9">
        <v>0.88240200166805671</v>
      </c>
      <c r="J314" s="20">
        <v>0</v>
      </c>
      <c r="K314" s="9">
        <v>0</v>
      </c>
      <c r="L314" s="20">
        <v>19</v>
      </c>
      <c r="M314" s="9">
        <v>1.5846538782318599E-2</v>
      </c>
      <c r="N314" s="20">
        <v>3</v>
      </c>
      <c r="O314" s="9">
        <v>2.5020850708924102E-3</v>
      </c>
      <c r="P314" s="20">
        <v>132</v>
      </c>
      <c r="Q314" s="9">
        <v>0.11009174311926606</v>
      </c>
    </row>
    <row r="315" spans="4:17" x14ac:dyDescent="0.25">
      <c r="D315" s="7" t="s">
        <v>504</v>
      </c>
      <c r="E315" s="20">
        <v>6548</v>
      </c>
      <c r="F315" s="20">
        <v>4937</v>
      </c>
      <c r="G315" s="9">
        <v>0.75397067806963958</v>
      </c>
      <c r="H315" s="20">
        <v>3083</v>
      </c>
      <c r="I315" s="9">
        <v>0.62446830058740121</v>
      </c>
      <c r="J315" s="20">
        <v>0</v>
      </c>
      <c r="K315" s="9">
        <v>0</v>
      </c>
      <c r="L315" s="20">
        <v>157</v>
      </c>
      <c r="M315" s="9">
        <v>3.1800688677334411E-2</v>
      </c>
      <c r="N315" s="20">
        <v>859</v>
      </c>
      <c r="O315" s="9">
        <v>0.17399230301802715</v>
      </c>
      <c r="P315" s="20">
        <v>456</v>
      </c>
      <c r="Q315" s="9">
        <v>9.2363783674296138E-2</v>
      </c>
    </row>
    <row r="316" spans="4:17" x14ac:dyDescent="0.25">
      <c r="D316" s="8" t="s">
        <v>719</v>
      </c>
      <c r="E316" s="20">
        <v>1052</v>
      </c>
      <c r="F316" s="20">
        <v>821</v>
      </c>
      <c r="G316" s="9">
        <v>0.78041825095057038</v>
      </c>
      <c r="H316" s="20">
        <v>666</v>
      </c>
      <c r="I316" s="9">
        <v>0.8112058465286236</v>
      </c>
      <c r="J316" s="20">
        <v>0</v>
      </c>
      <c r="K316" s="9">
        <v>0</v>
      </c>
      <c r="L316" s="20">
        <v>43</v>
      </c>
      <c r="M316" s="9">
        <v>5.2375152253349572E-2</v>
      </c>
      <c r="N316" s="20">
        <v>127</v>
      </c>
      <c r="O316" s="9">
        <v>0.15468940316686966</v>
      </c>
      <c r="P316" s="20">
        <v>35</v>
      </c>
      <c r="Q316" s="9">
        <v>4.2630937880633372E-2</v>
      </c>
    </row>
    <row r="317" spans="4:17" x14ac:dyDescent="0.25">
      <c r="D317" s="8" t="s">
        <v>724</v>
      </c>
      <c r="E317" s="20">
        <v>804</v>
      </c>
      <c r="F317" s="20">
        <v>481</v>
      </c>
      <c r="G317" s="9">
        <v>0.59825870646766166</v>
      </c>
      <c r="H317" s="20">
        <v>339</v>
      </c>
      <c r="I317" s="9">
        <v>0.70478170478170477</v>
      </c>
      <c r="J317" s="20">
        <v>0</v>
      </c>
      <c r="K317" s="9">
        <v>0</v>
      </c>
      <c r="L317" s="20">
        <v>11</v>
      </c>
      <c r="M317" s="9">
        <v>2.286902286902287E-2</v>
      </c>
      <c r="N317" s="20">
        <v>175</v>
      </c>
      <c r="O317" s="9">
        <v>0.36382536382536385</v>
      </c>
      <c r="P317" s="20">
        <v>112</v>
      </c>
      <c r="Q317" s="9">
        <v>0.23284823284823286</v>
      </c>
    </row>
    <row r="318" spans="4:17" x14ac:dyDescent="0.25">
      <c r="D318" s="8" t="s">
        <v>505</v>
      </c>
      <c r="E318" s="20">
        <v>985</v>
      </c>
      <c r="F318" s="20">
        <v>703</v>
      </c>
      <c r="G318" s="9">
        <v>0.71370558375634519</v>
      </c>
      <c r="H318" s="20">
        <v>97</v>
      </c>
      <c r="I318" s="9">
        <v>0.13798008534850639</v>
      </c>
      <c r="J318" s="20"/>
      <c r="K318" s="9">
        <v>0</v>
      </c>
      <c r="L318" s="20">
        <v>5</v>
      </c>
      <c r="M318" s="9">
        <v>7.1123755334281651E-3</v>
      </c>
      <c r="N318" s="20">
        <v>113</v>
      </c>
      <c r="O318" s="9">
        <v>0.16073968705547653</v>
      </c>
      <c r="P318" s="20">
        <v>152</v>
      </c>
      <c r="Q318" s="9">
        <v>0.21621621621621623</v>
      </c>
    </row>
    <row r="319" spans="4:17" x14ac:dyDescent="0.25">
      <c r="D319" s="8" t="s">
        <v>732</v>
      </c>
      <c r="E319" s="20">
        <v>542</v>
      </c>
      <c r="F319" s="20">
        <v>462</v>
      </c>
      <c r="G319" s="9">
        <v>0.85239852398523985</v>
      </c>
      <c r="H319" s="20">
        <v>397</v>
      </c>
      <c r="I319" s="9">
        <v>0.85930735930735935</v>
      </c>
      <c r="J319" s="20">
        <v>0</v>
      </c>
      <c r="K319" s="9">
        <v>0</v>
      </c>
      <c r="L319" s="20">
        <v>23</v>
      </c>
      <c r="M319" s="9">
        <v>4.9783549783549784E-2</v>
      </c>
      <c r="N319" s="20">
        <v>38</v>
      </c>
      <c r="O319" s="9">
        <v>8.2251082251082255E-2</v>
      </c>
      <c r="P319" s="20">
        <v>11</v>
      </c>
      <c r="Q319" s="9">
        <v>2.3809523809523808E-2</v>
      </c>
    </row>
    <row r="320" spans="4:17" x14ac:dyDescent="0.25">
      <c r="D320" s="8" t="s">
        <v>734</v>
      </c>
      <c r="E320" s="20">
        <v>1286</v>
      </c>
      <c r="F320" s="20">
        <v>995</v>
      </c>
      <c r="G320" s="9">
        <v>0.77371695178849142</v>
      </c>
      <c r="H320" s="20">
        <v>755</v>
      </c>
      <c r="I320" s="9">
        <v>0.75879396984924619</v>
      </c>
      <c r="J320" s="20">
        <v>0</v>
      </c>
      <c r="K320" s="9">
        <v>0</v>
      </c>
      <c r="L320" s="20">
        <v>22</v>
      </c>
      <c r="M320" s="9">
        <v>2.2110552763819097E-2</v>
      </c>
      <c r="N320" s="20">
        <v>189</v>
      </c>
      <c r="O320" s="9">
        <v>0.18994974874371859</v>
      </c>
      <c r="P320" s="20">
        <v>48</v>
      </c>
      <c r="Q320" s="9">
        <v>4.8241206030150752E-2</v>
      </c>
    </row>
    <row r="321" spans="4:17" x14ac:dyDescent="0.25">
      <c r="D321" s="8" t="s">
        <v>735</v>
      </c>
      <c r="E321" s="20">
        <v>714</v>
      </c>
      <c r="F321" s="20">
        <v>515</v>
      </c>
      <c r="G321" s="9">
        <v>0.72128851540616246</v>
      </c>
      <c r="H321" s="20">
        <v>377</v>
      </c>
      <c r="I321" s="9">
        <v>0.73203883495145627</v>
      </c>
      <c r="J321" s="20">
        <v>0</v>
      </c>
      <c r="K321" s="9">
        <v>0</v>
      </c>
      <c r="L321" s="20">
        <v>9</v>
      </c>
      <c r="M321" s="9">
        <v>1.7475728155339806E-2</v>
      </c>
      <c r="N321" s="20">
        <v>128</v>
      </c>
      <c r="O321" s="9">
        <v>0.24854368932038834</v>
      </c>
      <c r="P321" s="20">
        <v>44</v>
      </c>
      <c r="Q321" s="9">
        <v>8.5436893203883493E-2</v>
      </c>
    </row>
    <row r="322" spans="4:17" x14ac:dyDescent="0.25">
      <c r="D322" s="8" t="s">
        <v>744</v>
      </c>
      <c r="E322" s="20">
        <v>466</v>
      </c>
      <c r="F322" s="20">
        <v>420</v>
      </c>
      <c r="G322" s="9">
        <v>0.90128755364806867</v>
      </c>
      <c r="H322" s="20">
        <v>374</v>
      </c>
      <c r="I322" s="9">
        <v>0.89047619047619042</v>
      </c>
      <c r="J322" s="20">
        <v>0</v>
      </c>
      <c r="K322" s="9">
        <v>0</v>
      </c>
      <c r="L322" s="20">
        <v>25</v>
      </c>
      <c r="M322" s="9">
        <v>5.9523809523809521E-2</v>
      </c>
      <c r="N322" s="20">
        <v>16</v>
      </c>
      <c r="O322" s="9">
        <v>3.8095238095238099E-2</v>
      </c>
      <c r="P322" s="20">
        <v>0</v>
      </c>
      <c r="Q322" s="9">
        <v>0</v>
      </c>
    </row>
    <row r="323" spans="4:17" x14ac:dyDescent="0.25">
      <c r="D323" s="8" t="s">
        <v>512</v>
      </c>
      <c r="E323" s="20">
        <v>699</v>
      </c>
      <c r="F323" s="20">
        <v>540</v>
      </c>
      <c r="G323" s="9">
        <v>0.77253218884120167</v>
      </c>
      <c r="H323" s="20">
        <v>78</v>
      </c>
      <c r="I323" s="9">
        <v>0.14444444444444443</v>
      </c>
      <c r="J323" s="20"/>
      <c r="K323" s="9">
        <v>0</v>
      </c>
      <c r="L323" s="20">
        <v>19</v>
      </c>
      <c r="M323" s="9">
        <v>3.5185185185185187E-2</v>
      </c>
      <c r="N323" s="20">
        <v>73</v>
      </c>
      <c r="O323" s="9">
        <v>0.13518518518518519</v>
      </c>
      <c r="P323" s="20">
        <v>54</v>
      </c>
      <c r="Q323" s="9">
        <v>0.1</v>
      </c>
    </row>
    <row r="324" spans="4:17" x14ac:dyDescent="0.25">
      <c r="D324" s="7" t="s">
        <v>509</v>
      </c>
      <c r="E324" s="20">
        <v>7164</v>
      </c>
      <c r="F324" s="20">
        <v>4883</v>
      </c>
      <c r="G324" s="9">
        <v>0.68160245672808484</v>
      </c>
      <c r="H324" s="20">
        <v>2915</v>
      </c>
      <c r="I324" s="9">
        <v>0.59696907638746677</v>
      </c>
      <c r="J324" s="20">
        <v>0</v>
      </c>
      <c r="K324" s="9">
        <v>0</v>
      </c>
      <c r="L324" s="20">
        <v>187</v>
      </c>
      <c r="M324" s="9">
        <v>3.8296129428629942E-2</v>
      </c>
      <c r="N324" s="20">
        <v>1251</v>
      </c>
      <c r="O324" s="9">
        <v>0.25619496211345483</v>
      </c>
      <c r="P324" s="20">
        <v>689</v>
      </c>
      <c r="Q324" s="9">
        <v>0.14110178169158305</v>
      </c>
    </row>
    <row r="325" spans="4:17" x14ac:dyDescent="0.25">
      <c r="D325" s="8" t="s">
        <v>716</v>
      </c>
      <c r="E325" s="20">
        <v>1015</v>
      </c>
      <c r="F325" s="20">
        <v>628</v>
      </c>
      <c r="G325" s="9">
        <v>0.6187192118226601</v>
      </c>
      <c r="H325" s="20">
        <v>428</v>
      </c>
      <c r="I325" s="9">
        <v>0.68152866242038213</v>
      </c>
      <c r="J325" s="20">
        <v>0</v>
      </c>
      <c r="K325" s="9">
        <v>0</v>
      </c>
      <c r="L325" s="20">
        <v>9</v>
      </c>
      <c r="M325" s="9">
        <v>1.4331210191082803E-2</v>
      </c>
      <c r="N325" s="20">
        <v>317</v>
      </c>
      <c r="O325" s="9">
        <v>0.50477707006369432</v>
      </c>
      <c r="P325" s="20">
        <v>27</v>
      </c>
      <c r="Q325" s="9">
        <v>4.2993630573248405E-2</v>
      </c>
    </row>
    <row r="326" spans="4:17" x14ac:dyDescent="0.25">
      <c r="D326" s="8" t="s">
        <v>725</v>
      </c>
      <c r="E326" s="20">
        <v>645</v>
      </c>
      <c r="F326" s="20">
        <v>431</v>
      </c>
      <c r="G326" s="9">
        <v>0.66821705426356592</v>
      </c>
      <c r="H326" s="20">
        <v>273</v>
      </c>
      <c r="I326" s="9">
        <v>0.63341067285382835</v>
      </c>
      <c r="J326" s="20">
        <v>0</v>
      </c>
      <c r="K326" s="9">
        <v>0</v>
      </c>
      <c r="L326" s="20">
        <v>10</v>
      </c>
      <c r="M326" s="9">
        <v>2.3201856148491878E-2</v>
      </c>
      <c r="N326" s="20">
        <v>142</v>
      </c>
      <c r="O326" s="9">
        <v>0.3294663573085847</v>
      </c>
      <c r="P326" s="20">
        <v>40</v>
      </c>
      <c r="Q326" s="9">
        <v>9.2807424593967514E-2</v>
      </c>
    </row>
    <row r="327" spans="4:17" x14ac:dyDescent="0.25">
      <c r="D327" s="8" t="s">
        <v>729</v>
      </c>
      <c r="E327" s="20">
        <v>402</v>
      </c>
      <c r="F327" s="20">
        <v>281</v>
      </c>
      <c r="G327" s="9">
        <v>0.69900497512437809</v>
      </c>
      <c r="H327" s="20">
        <v>196</v>
      </c>
      <c r="I327" s="9">
        <v>0.697508896797153</v>
      </c>
      <c r="J327" s="20">
        <v>0</v>
      </c>
      <c r="K327" s="9">
        <v>0</v>
      </c>
      <c r="L327" s="20">
        <v>1</v>
      </c>
      <c r="M327" s="9">
        <v>3.5587188612099642E-3</v>
      </c>
      <c r="N327" s="20">
        <v>57</v>
      </c>
      <c r="O327" s="9">
        <v>0.20284697508896798</v>
      </c>
      <c r="P327" s="20">
        <v>52</v>
      </c>
      <c r="Q327" s="9">
        <v>0.18505338078291814</v>
      </c>
    </row>
    <row r="328" spans="4:17" x14ac:dyDescent="0.25">
      <c r="D328" s="8" t="s">
        <v>736</v>
      </c>
      <c r="E328" s="20">
        <v>981</v>
      </c>
      <c r="F328" s="20">
        <v>617</v>
      </c>
      <c r="G328" s="9">
        <v>0.62895005096839962</v>
      </c>
      <c r="H328" s="20">
        <v>443</v>
      </c>
      <c r="I328" s="9">
        <v>0.71799027552674233</v>
      </c>
      <c r="J328" s="20">
        <v>0</v>
      </c>
      <c r="K328" s="9">
        <v>0</v>
      </c>
      <c r="L328" s="20">
        <v>82</v>
      </c>
      <c r="M328" s="9">
        <v>0.13290113452188007</v>
      </c>
      <c r="N328" s="20">
        <v>138</v>
      </c>
      <c r="O328" s="9">
        <v>0.22366288492706646</v>
      </c>
      <c r="P328" s="20">
        <v>128</v>
      </c>
      <c r="Q328" s="9">
        <v>0.20745542949756887</v>
      </c>
    </row>
    <row r="329" spans="4:17" x14ac:dyDescent="0.25">
      <c r="D329" s="8" t="s">
        <v>743</v>
      </c>
      <c r="E329" s="20">
        <v>1985</v>
      </c>
      <c r="F329" s="20">
        <v>1563</v>
      </c>
      <c r="G329" s="9">
        <v>0.78740554156171283</v>
      </c>
      <c r="H329" s="20">
        <v>1237</v>
      </c>
      <c r="I329" s="9">
        <v>0.79142674344209851</v>
      </c>
      <c r="J329" s="20">
        <v>0</v>
      </c>
      <c r="K329" s="9">
        <v>0</v>
      </c>
      <c r="L329" s="20">
        <v>68</v>
      </c>
      <c r="M329" s="9">
        <v>4.3506078055022393E-2</v>
      </c>
      <c r="N329" s="20">
        <v>312</v>
      </c>
      <c r="O329" s="9">
        <v>0.19961612284069097</v>
      </c>
      <c r="P329" s="20">
        <v>9</v>
      </c>
      <c r="Q329" s="9">
        <v>5.7581573896353169E-3</v>
      </c>
    </row>
    <row r="330" spans="4:17" x14ac:dyDescent="0.25">
      <c r="D330" s="8" t="s">
        <v>510</v>
      </c>
      <c r="E330" s="20">
        <v>1392</v>
      </c>
      <c r="F330" s="20">
        <v>987</v>
      </c>
      <c r="G330" s="9">
        <v>0.70905172413793105</v>
      </c>
      <c r="H330" s="20">
        <v>89</v>
      </c>
      <c r="I330" s="9">
        <v>9.0172239108409324E-2</v>
      </c>
      <c r="J330" s="20"/>
      <c r="K330" s="9">
        <v>0</v>
      </c>
      <c r="L330" s="20">
        <v>8</v>
      </c>
      <c r="M330" s="9">
        <v>8.1053698074974676E-3</v>
      </c>
      <c r="N330" s="20">
        <v>20</v>
      </c>
      <c r="O330" s="9">
        <v>2.0263424518743668E-2</v>
      </c>
      <c r="P330" s="20">
        <v>351</v>
      </c>
      <c r="Q330" s="9">
        <v>0.35562310030395139</v>
      </c>
    </row>
    <row r="331" spans="4:17" x14ac:dyDescent="0.25">
      <c r="D331" s="8" t="s">
        <v>747</v>
      </c>
      <c r="E331" s="20">
        <v>744</v>
      </c>
      <c r="F331" s="20">
        <v>376</v>
      </c>
      <c r="G331" s="9">
        <v>0.5053763440860215</v>
      </c>
      <c r="H331" s="20">
        <v>249</v>
      </c>
      <c r="I331" s="9">
        <v>0.66223404255319152</v>
      </c>
      <c r="J331" s="20">
        <v>0</v>
      </c>
      <c r="K331" s="9">
        <v>0</v>
      </c>
      <c r="L331" s="20">
        <v>9</v>
      </c>
      <c r="M331" s="9">
        <v>2.3936170212765957E-2</v>
      </c>
      <c r="N331" s="20">
        <v>265</v>
      </c>
      <c r="O331" s="9">
        <v>0.70478723404255317</v>
      </c>
      <c r="P331" s="20">
        <v>82</v>
      </c>
      <c r="Q331" s="9">
        <v>0.21808510638297873</v>
      </c>
    </row>
    <row r="332" spans="4:17" x14ac:dyDescent="0.25">
      <c r="D332" s="7" t="s">
        <v>507</v>
      </c>
      <c r="E332" s="20">
        <v>4043</v>
      </c>
      <c r="F332" s="20">
        <v>2571</v>
      </c>
      <c r="G332" s="9">
        <v>0.63591392530299284</v>
      </c>
      <c r="H332" s="20">
        <v>1692</v>
      </c>
      <c r="I332" s="9">
        <v>0.65810968494749122</v>
      </c>
      <c r="J332" s="20">
        <v>0</v>
      </c>
      <c r="K332" s="9">
        <v>0</v>
      </c>
      <c r="L332" s="20">
        <v>75</v>
      </c>
      <c r="M332" s="9">
        <v>2.9171528588098017E-2</v>
      </c>
      <c r="N332" s="20">
        <v>1031</v>
      </c>
      <c r="O332" s="9">
        <v>0.40101127965772071</v>
      </c>
      <c r="P332" s="20">
        <v>256</v>
      </c>
      <c r="Q332" s="9">
        <v>9.957215091404123E-2</v>
      </c>
    </row>
    <row r="333" spans="4:17" x14ac:dyDescent="0.25">
      <c r="D333" s="8" t="s">
        <v>508</v>
      </c>
      <c r="E333" s="20">
        <v>1662</v>
      </c>
      <c r="F333" s="20">
        <v>1099</v>
      </c>
      <c r="G333" s="9">
        <v>0.66125150421179302</v>
      </c>
      <c r="H333" s="20">
        <v>789</v>
      </c>
      <c r="I333" s="9">
        <v>0.71792538671519568</v>
      </c>
      <c r="J333" s="20"/>
      <c r="K333" s="9">
        <v>0</v>
      </c>
      <c r="L333" s="20">
        <v>29</v>
      </c>
      <c r="M333" s="9">
        <v>2.6387625113739762E-2</v>
      </c>
      <c r="N333" s="20">
        <v>458</v>
      </c>
      <c r="O333" s="9">
        <v>0.41674249317561418</v>
      </c>
      <c r="P333" s="20">
        <v>46</v>
      </c>
      <c r="Q333" s="9">
        <v>4.1856232939035488E-2</v>
      </c>
    </row>
    <row r="334" spans="4:17" x14ac:dyDescent="0.25">
      <c r="D334" s="8" t="s">
        <v>741</v>
      </c>
      <c r="E334" s="20">
        <v>1119</v>
      </c>
      <c r="F334" s="20">
        <v>721</v>
      </c>
      <c r="G334" s="9">
        <v>0.644325290437891</v>
      </c>
      <c r="H334" s="20">
        <v>440</v>
      </c>
      <c r="I334" s="9">
        <v>0.61026352288488206</v>
      </c>
      <c r="J334" s="20">
        <v>0</v>
      </c>
      <c r="K334" s="9">
        <v>0</v>
      </c>
      <c r="L334" s="20">
        <v>35</v>
      </c>
      <c r="M334" s="9">
        <v>4.8543689320388349E-2</v>
      </c>
      <c r="N334" s="20">
        <v>226</v>
      </c>
      <c r="O334" s="9">
        <v>0.31345353675450766</v>
      </c>
      <c r="P334" s="20">
        <v>96</v>
      </c>
      <c r="Q334" s="9">
        <v>0.13314840499306518</v>
      </c>
    </row>
    <row r="335" spans="4:17" x14ac:dyDescent="0.25">
      <c r="D335" s="8" t="s">
        <v>511</v>
      </c>
      <c r="E335" s="20">
        <v>1262</v>
      </c>
      <c r="F335" s="20">
        <v>751</v>
      </c>
      <c r="G335" s="9">
        <v>0.59508716323296351</v>
      </c>
      <c r="H335" s="20">
        <v>463</v>
      </c>
      <c r="I335" s="9">
        <v>0.61651131824234351</v>
      </c>
      <c r="J335" s="20">
        <v>0</v>
      </c>
      <c r="K335" s="9">
        <v>0</v>
      </c>
      <c r="L335" s="20">
        <v>11</v>
      </c>
      <c r="M335" s="9">
        <v>1.4647137150466045E-2</v>
      </c>
      <c r="N335" s="20">
        <v>347</v>
      </c>
      <c r="O335" s="9">
        <v>0.46205059920106523</v>
      </c>
      <c r="P335" s="20">
        <v>114</v>
      </c>
      <c r="Q335" s="9">
        <v>0.15179760319573901</v>
      </c>
    </row>
    <row r="336" spans="4:17" x14ac:dyDescent="0.25">
      <c r="D336" s="7" t="s">
        <v>726</v>
      </c>
      <c r="E336" s="20">
        <v>4399</v>
      </c>
      <c r="F336" s="20">
        <v>2770</v>
      </c>
      <c r="G336" s="9">
        <v>0.62968856558308706</v>
      </c>
      <c r="H336" s="20">
        <v>1862</v>
      </c>
      <c r="I336" s="9">
        <v>0.67220216606498195</v>
      </c>
      <c r="J336" s="20">
        <v>0</v>
      </c>
      <c r="K336" s="9">
        <v>0</v>
      </c>
      <c r="L336" s="20">
        <v>34</v>
      </c>
      <c r="M336" s="9">
        <v>1.2274368231046931E-2</v>
      </c>
      <c r="N336" s="20">
        <v>1043</v>
      </c>
      <c r="O336" s="9">
        <v>0.37653429602888089</v>
      </c>
      <c r="P336" s="20">
        <v>454</v>
      </c>
      <c r="Q336" s="9">
        <v>0.16389891696750902</v>
      </c>
    </row>
    <row r="337" spans="4:17" x14ac:dyDescent="0.25">
      <c r="D337" s="8" t="s">
        <v>727</v>
      </c>
      <c r="E337" s="20">
        <v>756</v>
      </c>
      <c r="F337" s="20">
        <v>564</v>
      </c>
      <c r="G337" s="9">
        <v>0.74603174603174605</v>
      </c>
      <c r="H337" s="20">
        <v>427</v>
      </c>
      <c r="I337" s="9">
        <v>0.75709219858156029</v>
      </c>
      <c r="J337" s="20">
        <v>0</v>
      </c>
      <c r="K337" s="9">
        <v>0</v>
      </c>
      <c r="L337" s="20">
        <v>4</v>
      </c>
      <c r="M337" s="9">
        <v>7.0921985815602835E-3</v>
      </c>
      <c r="N337" s="20">
        <v>117</v>
      </c>
      <c r="O337" s="9">
        <v>0.20744680851063829</v>
      </c>
      <c r="P337" s="20">
        <v>61</v>
      </c>
      <c r="Q337" s="9">
        <v>0.10815602836879433</v>
      </c>
    </row>
    <row r="338" spans="4:17" x14ac:dyDescent="0.25">
      <c r="D338" s="8" t="s">
        <v>730</v>
      </c>
      <c r="E338" s="20">
        <v>294</v>
      </c>
      <c r="F338" s="20">
        <v>163</v>
      </c>
      <c r="G338" s="9">
        <v>0.55442176870748294</v>
      </c>
      <c r="H338" s="20">
        <v>105</v>
      </c>
      <c r="I338" s="9">
        <v>0.64417177914110424</v>
      </c>
      <c r="J338" s="20">
        <v>0</v>
      </c>
      <c r="K338" s="9">
        <v>0</v>
      </c>
      <c r="L338" s="20">
        <v>6</v>
      </c>
      <c r="M338" s="9">
        <v>3.6809815950920248E-2</v>
      </c>
      <c r="N338" s="20">
        <v>70</v>
      </c>
      <c r="O338" s="9">
        <v>0.42944785276073622</v>
      </c>
      <c r="P338" s="20">
        <v>46</v>
      </c>
      <c r="Q338" s="9">
        <v>0.2822085889570552</v>
      </c>
    </row>
    <row r="339" spans="4:17" x14ac:dyDescent="0.25">
      <c r="D339" s="8" t="s">
        <v>733</v>
      </c>
      <c r="E339" s="20">
        <v>449</v>
      </c>
      <c r="F339" s="20">
        <v>292</v>
      </c>
      <c r="G339" s="9">
        <v>0.65033407572383073</v>
      </c>
      <c r="H339" s="20">
        <v>188</v>
      </c>
      <c r="I339" s="9">
        <v>0.64383561643835618</v>
      </c>
      <c r="J339" s="20">
        <v>0</v>
      </c>
      <c r="K339" s="9">
        <v>0</v>
      </c>
      <c r="L339" s="20">
        <v>7</v>
      </c>
      <c r="M339" s="9">
        <v>2.3972602739726026E-2</v>
      </c>
      <c r="N339" s="20">
        <v>128</v>
      </c>
      <c r="O339" s="9">
        <v>0.43835616438356162</v>
      </c>
      <c r="P339" s="20">
        <v>12</v>
      </c>
      <c r="Q339" s="9">
        <v>4.1095890410958902E-2</v>
      </c>
    </row>
    <row r="340" spans="4:17" x14ac:dyDescent="0.25">
      <c r="D340" s="8" t="s">
        <v>737</v>
      </c>
      <c r="E340" s="20">
        <v>854</v>
      </c>
      <c r="F340" s="20">
        <v>484</v>
      </c>
      <c r="G340" s="9">
        <v>0.56674473067915687</v>
      </c>
      <c r="H340" s="20">
        <v>309</v>
      </c>
      <c r="I340" s="9">
        <v>0.63842975206611574</v>
      </c>
      <c r="J340" s="20">
        <v>0</v>
      </c>
      <c r="K340" s="9">
        <v>0</v>
      </c>
      <c r="L340" s="20">
        <v>5</v>
      </c>
      <c r="M340" s="9">
        <v>1.0330578512396695E-2</v>
      </c>
      <c r="N340" s="20">
        <v>223</v>
      </c>
      <c r="O340" s="9">
        <v>0.46074380165289258</v>
      </c>
      <c r="P340" s="20">
        <v>122</v>
      </c>
      <c r="Q340" s="9">
        <v>0.25206611570247933</v>
      </c>
    </row>
    <row r="341" spans="4:17" x14ac:dyDescent="0.25">
      <c r="D341" s="8" t="s">
        <v>745</v>
      </c>
      <c r="E341" s="20">
        <v>1663</v>
      </c>
      <c r="F341" s="20">
        <v>1012</v>
      </c>
      <c r="G341" s="9">
        <v>0.60853878532772099</v>
      </c>
      <c r="H341" s="20">
        <v>650</v>
      </c>
      <c r="I341" s="9">
        <v>0.64229249011857703</v>
      </c>
      <c r="J341" s="20">
        <v>0</v>
      </c>
      <c r="K341" s="9">
        <v>0</v>
      </c>
      <c r="L341" s="20">
        <v>5</v>
      </c>
      <c r="M341" s="9">
        <v>4.940711462450593E-3</v>
      </c>
      <c r="N341" s="20">
        <v>424</v>
      </c>
      <c r="O341" s="9">
        <v>0.4189723320158103</v>
      </c>
      <c r="P341" s="20">
        <v>179</v>
      </c>
      <c r="Q341" s="9">
        <v>0.17687747035573123</v>
      </c>
    </row>
    <row r="342" spans="4:17" x14ac:dyDescent="0.25">
      <c r="D342" s="8" t="s">
        <v>746</v>
      </c>
      <c r="E342" s="20">
        <v>383</v>
      </c>
      <c r="F342" s="20">
        <v>255</v>
      </c>
      <c r="G342" s="9">
        <v>0.66579634464751958</v>
      </c>
      <c r="H342" s="20">
        <v>183</v>
      </c>
      <c r="I342" s="9">
        <v>0.71764705882352942</v>
      </c>
      <c r="J342" s="20">
        <v>0</v>
      </c>
      <c r="K342" s="9">
        <v>0</v>
      </c>
      <c r="L342" s="20">
        <v>7</v>
      </c>
      <c r="M342" s="9">
        <v>2.7450980392156862E-2</v>
      </c>
      <c r="N342" s="20">
        <v>81</v>
      </c>
      <c r="O342" s="9">
        <v>0.31764705882352939</v>
      </c>
      <c r="P342" s="20">
        <v>34</v>
      </c>
      <c r="Q342" s="9">
        <v>0.13333333333333333</v>
      </c>
    </row>
    <row r="343" spans="4:17" x14ac:dyDescent="0.25">
      <c r="D343" s="7" t="s">
        <v>728</v>
      </c>
      <c r="E343" s="20">
        <v>5045</v>
      </c>
      <c r="F343" s="20">
        <v>3538</v>
      </c>
      <c r="G343" s="9">
        <v>0.70128840436075324</v>
      </c>
      <c r="H343" s="20">
        <v>2632</v>
      </c>
      <c r="I343" s="9">
        <v>0.74392312040700959</v>
      </c>
      <c r="J343" s="20">
        <v>0</v>
      </c>
      <c r="K343" s="9">
        <v>0</v>
      </c>
      <c r="L343" s="20">
        <v>101</v>
      </c>
      <c r="M343" s="9">
        <v>2.85472018089316E-2</v>
      </c>
      <c r="N343" s="20">
        <v>997</v>
      </c>
      <c r="O343" s="9">
        <v>0.2817976257772753</v>
      </c>
      <c r="P343" s="20">
        <v>290</v>
      </c>
      <c r="Q343" s="9">
        <v>8.1967213114754092E-2</v>
      </c>
    </row>
    <row r="344" spans="4:17" x14ac:dyDescent="0.25">
      <c r="D344" s="8" t="s">
        <v>487</v>
      </c>
      <c r="E344" s="20">
        <v>956</v>
      </c>
      <c r="F344" s="20">
        <v>658</v>
      </c>
      <c r="G344" s="9">
        <v>0.68828451882845187</v>
      </c>
      <c r="H344" s="20">
        <v>540</v>
      </c>
      <c r="I344" s="9">
        <v>0.82066869300911849</v>
      </c>
      <c r="J344" s="20">
        <v>0</v>
      </c>
      <c r="K344" s="9">
        <v>0</v>
      </c>
      <c r="L344" s="20">
        <v>8</v>
      </c>
      <c r="M344" s="9">
        <v>1.2158054711246201E-2</v>
      </c>
      <c r="N344" s="20">
        <v>88</v>
      </c>
      <c r="O344" s="9">
        <v>0.1337386018237082</v>
      </c>
      <c r="P344" s="20">
        <v>178</v>
      </c>
      <c r="Q344" s="9">
        <v>0.27051671732522797</v>
      </c>
    </row>
    <row r="345" spans="4:17" x14ac:dyDescent="0.25">
      <c r="D345" s="8" t="s">
        <v>731</v>
      </c>
      <c r="E345" s="20">
        <v>619</v>
      </c>
      <c r="F345" s="20">
        <v>428</v>
      </c>
      <c r="G345" s="9">
        <v>0.69143780290791601</v>
      </c>
      <c r="H345" s="20">
        <v>302</v>
      </c>
      <c r="I345" s="9">
        <v>0.70560747663551404</v>
      </c>
      <c r="J345" s="20">
        <v>0</v>
      </c>
      <c r="K345" s="9">
        <v>0</v>
      </c>
      <c r="L345" s="20">
        <v>18</v>
      </c>
      <c r="M345" s="9">
        <v>4.2056074766355138E-2</v>
      </c>
      <c r="N345" s="20">
        <v>108</v>
      </c>
      <c r="O345" s="9">
        <v>0.25233644859813081</v>
      </c>
      <c r="P345" s="20">
        <v>55</v>
      </c>
      <c r="Q345" s="9">
        <v>0.12850467289719625</v>
      </c>
    </row>
    <row r="346" spans="4:17" x14ac:dyDescent="0.25">
      <c r="D346" s="8" t="s">
        <v>739</v>
      </c>
      <c r="E346" s="20">
        <v>829</v>
      </c>
      <c r="F346" s="20">
        <v>587</v>
      </c>
      <c r="G346" s="9">
        <v>0.70808202653799757</v>
      </c>
      <c r="H346" s="20">
        <v>409</v>
      </c>
      <c r="I346" s="9">
        <v>0.69676320272572401</v>
      </c>
      <c r="J346" s="20">
        <v>0</v>
      </c>
      <c r="K346" s="9">
        <v>0</v>
      </c>
      <c r="L346" s="20">
        <v>27</v>
      </c>
      <c r="M346" s="9">
        <v>4.5996592844974447E-2</v>
      </c>
      <c r="N346" s="20">
        <v>182</v>
      </c>
      <c r="O346" s="9">
        <v>0.31005110732538332</v>
      </c>
      <c r="P346" s="20">
        <v>14</v>
      </c>
      <c r="Q346" s="9">
        <v>2.385008517887564E-2</v>
      </c>
    </row>
    <row r="347" spans="4:17" x14ac:dyDescent="0.25">
      <c r="D347" s="8" t="s">
        <v>740</v>
      </c>
      <c r="E347" s="20">
        <v>916</v>
      </c>
      <c r="F347" s="20">
        <v>650</v>
      </c>
      <c r="G347" s="9">
        <v>0.70960698689956336</v>
      </c>
      <c r="H347" s="20">
        <v>461</v>
      </c>
      <c r="I347" s="9">
        <v>0.70923076923076922</v>
      </c>
      <c r="J347" s="20">
        <v>0</v>
      </c>
      <c r="K347" s="9">
        <v>0</v>
      </c>
      <c r="L347" s="20">
        <v>26</v>
      </c>
      <c r="M347" s="9">
        <v>0.04</v>
      </c>
      <c r="N347" s="20">
        <v>187</v>
      </c>
      <c r="O347" s="9">
        <v>0.28769230769230769</v>
      </c>
      <c r="P347" s="20">
        <v>18</v>
      </c>
      <c r="Q347" s="9">
        <v>2.7692307692307693E-2</v>
      </c>
    </row>
    <row r="348" spans="4:17" x14ac:dyDescent="0.25">
      <c r="D348" s="8" t="s">
        <v>742</v>
      </c>
      <c r="E348" s="20">
        <v>1725</v>
      </c>
      <c r="F348" s="20">
        <v>1215</v>
      </c>
      <c r="G348" s="9">
        <v>0.70434782608695656</v>
      </c>
      <c r="H348" s="20">
        <v>920</v>
      </c>
      <c r="I348" s="9">
        <v>0.75720164609053497</v>
      </c>
      <c r="J348" s="20">
        <v>0</v>
      </c>
      <c r="K348" s="9">
        <v>0</v>
      </c>
      <c r="L348" s="20">
        <v>22</v>
      </c>
      <c r="M348" s="9">
        <v>1.8106995884773661E-2</v>
      </c>
      <c r="N348" s="20">
        <v>432</v>
      </c>
      <c r="O348" s="9">
        <v>0.35555555555555557</v>
      </c>
      <c r="P348" s="20">
        <v>25</v>
      </c>
      <c r="Q348" s="9">
        <v>2.0576131687242798E-2</v>
      </c>
    </row>
    <row r="349" spans="4:17" x14ac:dyDescent="0.25">
      <c r="D349" s="6" t="s">
        <v>208</v>
      </c>
      <c r="E349" s="20">
        <v>260352</v>
      </c>
      <c r="F349" s="20">
        <v>193437</v>
      </c>
      <c r="G349" s="9">
        <v>0.74298257743362828</v>
      </c>
      <c r="H349" s="20">
        <v>148214</v>
      </c>
      <c r="I349" s="9">
        <v>0.76621328908119957</v>
      </c>
      <c r="J349" s="20">
        <v>5</v>
      </c>
      <c r="K349" s="9">
        <v>2.5848208977599942E-5</v>
      </c>
      <c r="L349" s="20">
        <v>9346</v>
      </c>
      <c r="M349" s="9">
        <v>4.8315472220929814E-2</v>
      </c>
      <c r="N349" s="20">
        <v>28375</v>
      </c>
      <c r="O349" s="9">
        <v>0.14668858594787967</v>
      </c>
      <c r="P349" s="20">
        <v>18574</v>
      </c>
      <c r="Q349" s="9">
        <v>9.6020926709988269E-2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44613</v>
      </c>
    </row>
    <row r="3" spans="2:4" ht="32.25" customHeight="1" x14ac:dyDescent="0.25"/>
    <row r="21" spans="4:17" ht="45" x14ac:dyDescent="0.25">
      <c r="D21" s="10"/>
      <c r="E21" s="11" t="s">
        <v>307</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06 Adults aged 16 to 49 yrs at risk of Covid or Flu",$D$23)</f>
        <v>49465</v>
      </c>
      <c r="F22" s="15">
        <f>GETPIVOTDATA("Sum of 06f Second Vaccination",$D$23)</f>
        <v>35451</v>
      </c>
      <c r="G22" s="16">
        <f>GETPIVOTDATA("Sum of 06f%",$D$23)</f>
        <v>0.71668856767411304</v>
      </c>
      <c r="H22" s="15">
        <f>GETPIVOTDATA("Sum of 06a Vaccinated (Booster)",$D$23)</f>
        <v>22240</v>
      </c>
      <c r="I22" s="16">
        <f>GETPIVOTDATA("Sum of 06a%",$D$23)</f>
        <v>0.62734478576062735</v>
      </c>
      <c r="J22" s="15">
        <f>GETPIVOTDATA("Sum of 06b Contraindicated (inc allergies, exclu vaccinated)",$D$23)</f>
        <v>1</v>
      </c>
      <c r="K22" s="16">
        <f>GETPIVOTDATA("Sum of 06b%",$D$23)</f>
        <v>2.8207949000028208E-5</v>
      </c>
      <c r="L22" s="15">
        <f>GETPIVOTDATA("Sum of 06c Declined (excl vaccinated or contraindicated)",$D$23)</f>
        <v>1225</v>
      </c>
      <c r="M22" s="16">
        <f>GETPIVOTDATA("Sum of 06c%",$D$23)</f>
        <v>3.4554737525034553E-2</v>
      </c>
      <c r="N22" s="15">
        <f>GETPIVOTDATA("Sum of 06d Invited no outcome (excl vac, contr, decl)",$D$23)</f>
        <v>6495</v>
      </c>
      <c r="O22" s="16">
        <f>GETPIVOTDATA("Sum of 06d%",$D$23)</f>
        <v>0.18321062875518321</v>
      </c>
      <c r="P22" s="15">
        <f>GETPIVOTDATA("Sum of 06e No contact coded [CALL]",$D$23)</f>
        <v>2960</v>
      </c>
      <c r="Q22" s="16">
        <f>GETPIVOTDATA("Sum of 06e%",$D$23)</f>
        <v>8.3495529040083491E-2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434</v>
      </c>
      <c r="E24" s="20">
        <v>4126</v>
      </c>
      <c r="F24" s="20">
        <v>2758</v>
      </c>
      <c r="G24" s="9">
        <v>0.6684440135724673</v>
      </c>
      <c r="H24" s="20">
        <v>1486</v>
      </c>
      <c r="I24" s="9">
        <v>0.53879622915155911</v>
      </c>
      <c r="J24" s="20">
        <v>0</v>
      </c>
      <c r="K24" s="9">
        <v>0</v>
      </c>
      <c r="L24" s="20">
        <v>49</v>
      </c>
      <c r="M24" s="9">
        <v>1.7766497461928935E-2</v>
      </c>
      <c r="N24" s="20">
        <v>333</v>
      </c>
      <c r="O24" s="9">
        <v>0.12073966642494562</v>
      </c>
      <c r="P24" s="20">
        <v>599</v>
      </c>
      <c r="Q24" s="9">
        <v>0.21718636693255983</v>
      </c>
    </row>
    <row r="25" spans="4:17" x14ac:dyDescent="0.25">
      <c r="D25" s="7" t="s">
        <v>447</v>
      </c>
      <c r="E25" s="20">
        <v>591</v>
      </c>
      <c r="F25" s="20">
        <v>420</v>
      </c>
      <c r="G25" s="9">
        <v>0.71065989847715738</v>
      </c>
      <c r="H25" s="20">
        <v>233</v>
      </c>
      <c r="I25" s="9">
        <v>0.55476190476190479</v>
      </c>
      <c r="J25" s="20">
        <v>0</v>
      </c>
      <c r="K25" s="9">
        <v>0</v>
      </c>
      <c r="L25" s="20">
        <v>9</v>
      </c>
      <c r="M25" s="9">
        <v>2.1428571428571429E-2</v>
      </c>
      <c r="N25" s="20">
        <v>15</v>
      </c>
      <c r="O25" s="9">
        <v>3.5714285714285712E-2</v>
      </c>
      <c r="P25" s="20">
        <v>97</v>
      </c>
      <c r="Q25" s="9">
        <v>0.23095238095238096</v>
      </c>
    </row>
    <row r="26" spans="4:17" x14ac:dyDescent="0.25">
      <c r="D26" s="8" t="s">
        <v>515</v>
      </c>
      <c r="E26" s="20">
        <v>149</v>
      </c>
      <c r="F26" s="20">
        <v>111</v>
      </c>
      <c r="G26" s="9">
        <v>0.74496644295302017</v>
      </c>
      <c r="H26" s="20">
        <v>64</v>
      </c>
      <c r="I26" s="9">
        <v>0.57657657657657657</v>
      </c>
      <c r="J26" s="20">
        <v>0</v>
      </c>
      <c r="K26" s="9">
        <v>0</v>
      </c>
      <c r="L26" s="20">
        <v>1</v>
      </c>
      <c r="M26" s="9">
        <v>9.0090090090090089E-3</v>
      </c>
      <c r="N26" s="20">
        <v>3</v>
      </c>
      <c r="O26" s="9">
        <v>2.7027027027027029E-2</v>
      </c>
      <c r="P26" s="20">
        <v>23</v>
      </c>
      <c r="Q26" s="9">
        <v>0.2072072072072072</v>
      </c>
    </row>
    <row r="27" spans="4:17" x14ac:dyDescent="0.25">
      <c r="D27" s="8" t="s">
        <v>529</v>
      </c>
      <c r="E27" s="20">
        <v>80</v>
      </c>
      <c r="F27" s="20">
        <v>62</v>
      </c>
      <c r="G27" s="9">
        <v>0.77500000000000002</v>
      </c>
      <c r="H27" s="20">
        <v>31</v>
      </c>
      <c r="I27" s="9">
        <v>0.5</v>
      </c>
      <c r="J27" s="20">
        <v>0</v>
      </c>
      <c r="K27" s="9">
        <v>0</v>
      </c>
      <c r="L27" s="20">
        <v>0</v>
      </c>
      <c r="M27" s="9">
        <v>0</v>
      </c>
      <c r="N27" s="20">
        <v>8</v>
      </c>
      <c r="O27" s="9">
        <v>0.12903225806451613</v>
      </c>
      <c r="P27" s="20">
        <v>4</v>
      </c>
      <c r="Q27" s="9">
        <v>6.4516129032258063E-2</v>
      </c>
    </row>
    <row r="28" spans="4:17" x14ac:dyDescent="0.25">
      <c r="D28" s="8" t="s">
        <v>448</v>
      </c>
      <c r="E28" s="20">
        <v>362</v>
      </c>
      <c r="F28" s="20">
        <v>247</v>
      </c>
      <c r="G28" s="9">
        <v>0.68232044198895025</v>
      </c>
      <c r="H28" s="20">
        <v>138</v>
      </c>
      <c r="I28" s="9">
        <v>0.5587044534412956</v>
      </c>
      <c r="J28" s="20">
        <v>0</v>
      </c>
      <c r="K28" s="9">
        <v>0</v>
      </c>
      <c r="L28" s="20">
        <v>8</v>
      </c>
      <c r="M28" s="9">
        <v>3.2388663967611336E-2</v>
      </c>
      <c r="N28" s="20">
        <v>4</v>
      </c>
      <c r="O28" s="9">
        <v>1.6194331983805668E-2</v>
      </c>
      <c r="P28" s="20">
        <v>70</v>
      </c>
      <c r="Q28" s="9">
        <v>0.2834008097165992</v>
      </c>
    </row>
    <row r="29" spans="4:17" x14ac:dyDescent="0.25">
      <c r="D29" s="7" t="s">
        <v>444</v>
      </c>
      <c r="E29" s="20">
        <v>563</v>
      </c>
      <c r="F29" s="20">
        <v>375</v>
      </c>
      <c r="G29" s="9">
        <v>0.6660746003552398</v>
      </c>
      <c r="H29" s="20">
        <v>202</v>
      </c>
      <c r="I29" s="9">
        <v>0.53866666666666663</v>
      </c>
      <c r="J29" s="20">
        <v>0</v>
      </c>
      <c r="K29" s="9">
        <v>0</v>
      </c>
      <c r="L29" s="20">
        <v>16</v>
      </c>
      <c r="M29" s="9">
        <v>4.2666666666666665E-2</v>
      </c>
      <c r="N29" s="20">
        <v>56</v>
      </c>
      <c r="O29" s="9">
        <v>0.14933333333333335</v>
      </c>
      <c r="P29" s="20">
        <v>74</v>
      </c>
      <c r="Q29" s="9">
        <v>0.19733333333333333</v>
      </c>
    </row>
    <row r="30" spans="4:17" x14ac:dyDescent="0.25">
      <c r="D30" s="8" t="s">
        <v>516</v>
      </c>
      <c r="E30" s="20">
        <v>124</v>
      </c>
      <c r="F30" s="20">
        <v>78</v>
      </c>
      <c r="G30" s="9">
        <v>0.62903225806451613</v>
      </c>
      <c r="H30" s="20">
        <v>34</v>
      </c>
      <c r="I30" s="9">
        <v>0.4358974358974359</v>
      </c>
      <c r="J30" s="20">
        <v>0</v>
      </c>
      <c r="K30" s="9">
        <v>0</v>
      </c>
      <c r="L30" s="20">
        <v>1</v>
      </c>
      <c r="M30" s="9">
        <v>1.282051282051282E-2</v>
      </c>
      <c r="N30" s="20">
        <v>10</v>
      </c>
      <c r="O30" s="9">
        <v>0.12820512820512819</v>
      </c>
      <c r="P30" s="20">
        <v>26</v>
      </c>
      <c r="Q30" s="9">
        <v>0.33333333333333331</v>
      </c>
    </row>
    <row r="31" spans="4:17" x14ac:dyDescent="0.25">
      <c r="D31" s="8" t="s">
        <v>517</v>
      </c>
      <c r="E31" s="20">
        <v>108</v>
      </c>
      <c r="F31" s="20">
        <v>73</v>
      </c>
      <c r="G31" s="9">
        <v>0.67592592592592593</v>
      </c>
      <c r="H31" s="20">
        <v>38</v>
      </c>
      <c r="I31" s="9">
        <v>0.52054794520547942</v>
      </c>
      <c r="J31" s="20">
        <v>0</v>
      </c>
      <c r="K31" s="9">
        <v>0</v>
      </c>
      <c r="L31" s="20">
        <v>0</v>
      </c>
      <c r="M31" s="9">
        <v>0</v>
      </c>
      <c r="N31" s="20">
        <v>5</v>
      </c>
      <c r="O31" s="9">
        <v>6.8493150684931503E-2</v>
      </c>
      <c r="P31" s="20">
        <v>23</v>
      </c>
      <c r="Q31" s="9">
        <v>0.31506849315068491</v>
      </c>
    </row>
    <row r="32" spans="4:17" x14ac:dyDescent="0.25">
      <c r="D32" s="8" t="s">
        <v>524</v>
      </c>
      <c r="E32" s="20">
        <v>101</v>
      </c>
      <c r="F32" s="20">
        <v>64</v>
      </c>
      <c r="G32" s="9">
        <v>0.63366336633663367</v>
      </c>
      <c r="H32" s="20">
        <v>39</v>
      </c>
      <c r="I32" s="9">
        <v>0.609375</v>
      </c>
      <c r="J32" s="20">
        <v>0</v>
      </c>
      <c r="K32" s="9">
        <v>0</v>
      </c>
      <c r="L32" s="20">
        <v>2</v>
      </c>
      <c r="M32" s="9">
        <v>3.125E-2</v>
      </c>
      <c r="N32" s="20">
        <v>6</v>
      </c>
      <c r="O32" s="9">
        <v>9.375E-2</v>
      </c>
      <c r="P32" s="20">
        <v>20</v>
      </c>
      <c r="Q32" s="9">
        <v>0.3125</v>
      </c>
    </row>
    <row r="33" spans="4:17" x14ac:dyDescent="0.25">
      <c r="D33" s="8" t="s">
        <v>445</v>
      </c>
      <c r="E33" s="20">
        <v>230</v>
      </c>
      <c r="F33" s="20">
        <v>160</v>
      </c>
      <c r="G33" s="9">
        <v>0.69565217391304346</v>
      </c>
      <c r="H33" s="20">
        <v>91</v>
      </c>
      <c r="I33" s="9">
        <v>0.56874999999999998</v>
      </c>
      <c r="J33" s="20">
        <v>0</v>
      </c>
      <c r="K33" s="9">
        <v>0</v>
      </c>
      <c r="L33" s="20">
        <v>13</v>
      </c>
      <c r="M33" s="9">
        <v>8.1250000000000003E-2</v>
      </c>
      <c r="N33" s="20">
        <v>35</v>
      </c>
      <c r="O33" s="9">
        <v>0.21875</v>
      </c>
      <c r="P33" s="20">
        <v>5</v>
      </c>
      <c r="Q33" s="9">
        <v>3.125E-2</v>
      </c>
    </row>
    <row r="34" spans="4:17" x14ac:dyDescent="0.25">
      <c r="D34" s="7" t="s">
        <v>437</v>
      </c>
      <c r="E34" s="20">
        <v>684</v>
      </c>
      <c r="F34" s="20">
        <v>484</v>
      </c>
      <c r="G34" s="9">
        <v>0.70760233918128657</v>
      </c>
      <c r="H34" s="20">
        <v>253</v>
      </c>
      <c r="I34" s="9">
        <v>0.52272727272727271</v>
      </c>
      <c r="J34" s="20">
        <v>0</v>
      </c>
      <c r="K34" s="9">
        <v>0</v>
      </c>
      <c r="L34" s="20">
        <v>7</v>
      </c>
      <c r="M34" s="9">
        <v>1.4462809917355372E-2</v>
      </c>
      <c r="N34" s="20">
        <v>53</v>
      </c>
      <c r="O34" s="9">
        <v>0.10950413223140495</v>
      </c>
      <c r="P34" s="20">
        <v>95</v>
      </c>
      <c r="Q34" s="9">
        <v>0.1962809917355372</v>
      </c>
    </row>
    <row r="35" spans="4:17" x14ac:dyDescent="0.25">
      <c r="D35" s="8" t="s">
        <v>438</v>
      </c>
      <c r="E35" s="20">
        <v>101</v>
      </c>
      <c r="F35" s="20">
        <v>74</v>
      </c>
      <c r="G35" s="9">
        <v>0.73267326732673266</v>
      </c>
      <c r="H35" s="20">
        <v>37</v>
      </c>
      <c r="I35" s="9">
        <v>0.5</v>
      </c>
      <c r="J35" s="20">
        <v>0</v>
      </c>
      <c r="K35" s="9">
        <v>0</v>
      </c>
      <c r="L35" s="20">
        <v>0</v>
      </c>
      <c r="M35" s="9">
        <v>0</v>
      </c>
      <c r="N35" s="20">
        <v>3</v>
      </c>
      <c r="O35" s="9">
        <v>4.0540540540540543E-2</v>
      </c>
      <c r="P35" s="20">
        <v>17</v>
      </c>
      <c r="Q35" s="9">
        <v>0.22972972972972974</v>
      </c>
    </row>
    <row r="36" spans="4:17" x14ac:dyDescent="0.25">
      <c r="D36" s="8" t="s">
        <v>520</v>
      </c>
      <c r="E36" s="20">
        <v>98</v>
      </c>
      <c r="F36" s="20">
        <v>68</v>
      </c>
      <c r="G36" s="9">
        <v>0.69387755102040816</v>
      </c>
      <c r="H36" s="20">
        <v>35</v>
      </c>
      <c r="I36" s="9">
        <v>0.51470588235294112</v>
      </c>
      <c r="J36" s="20">
        <v>0</v>
      </c>
      <c r="K36" s="9">
        <v>0</v>
      </c>
      <c r="L36" s="20">
        <v>1</v>
      </c>
      <c r="M36" s="9">
        <v>1.4705882352941176E-2</v>
      </c>
      <c r="N36" s="20">
        <v>6</v>
      </c>
      <c r="O36" s="9">
        <v>8.8235294117647065E-2</v>
      </c>
      <c r="P36" s="20">
        <v>12</v>
      </c>
      <c r="Q36" s="9">
        <v>0.17647058823529413</v>
      </c>
    </row>
    <row r="37" spans="4:17" x14ac:dyDescent="0.25">
      <c r="D37" s="8" t="s">
        <v>525</v>
      </c>
      <c r="E37" s="20">
        <v>74</v>
      </c>
      <c r="F37" s="20">
        <v>48</v>
      </c>
      <c r="G37" s="9">
        <v>0.64864864864864868</v>
      </c>
      <c r="H37" s="20">
        <v>27</v>
      </c>
      <c r="I37" s="9">
        <v>0.5625</v>
      </c>
      <c r="J37" s="20">
        <v>0</v>
      </c>
      <c r="K37" s="9">
        <v>0</v>
      </c>
      <c r="L37" s="20">
        <v>2</v>
      </c>
      <c r="M37" s="9">
        <v>4.1666666666666664E-2</v>
      </c>
      <c r="N37" s="20">
        <v>3</v>
      </c>
      <c r="O37" s="9">
        <v>6.25E-2</v>
      </c>
      <c r="P37" s="20">
        <v>14</v>
      </c>
      <c r="Q37" s="9">
        <v>0.29166666666666669</v>
      </c>
    </row>
    <row r="38" spans="4:17" x14ac:dyDescent="0.25">
      <c r="D38" s="8" t="s">
        <v>526</v>
      </c>
      <c r="E38" s="20">
        <v>117</v>
      </c>
      <c r="F38" s="20">
        <v>77</v>
      </c>
      <c r="G38" s="9">
        <v>0.65811965811965811</v>
      </c>
      <c r="H38" s="20">
        <v>41</v>
      </c>
      <c r="I38" s="9">
        <v>0.53246753246753242</v>
      </c>
      <c r="J38" s="20">
        <v>0</v>
      </c>
      <c r="K38" s="9">
        <v>0</v>
      </c>
      <c r="L38" s="20">
        <v>1</v>
      </c>
      <c r="M38" s="9">
        <v>1.2987012987012988E-2</v>
      </c>
      <c r="N38" s="20">
        <v>19</v>
      </c>
      <c r="O38" s="9">
        <v>0.24675324675324675</v>
      </c>
      <c r="P38" s="20">
        <v>12</v>
      </c>
      <c r="Q38" s="9">
        <v>0.15584415584415584</v>
      </c>
    </row>
    <row r="39" spans="4:17" x14ac:dyDescent="0.25">
      <c r="D39" s="8" t="s">
        <v>530</v>
      </c>
      <c r="E39" s="20">
        <v>70</v>
      </c>
      <c r="F39" s="20">
        <v>58</v>
      </c>
      <c r="G39" s="9">
        <v>0.82857142857142863</v>
      </c>
      <c r="H39" s="20">
        <v>33</v>
      </c>
      <c r="I39" s="9">
        <v>0.56896551724137934</v>
      </c>
      <c r="J39" s="20">
        <v>0</v>
      </c>
      <c r="K39" s="9">
        <v>0</v>
      </c>
      <c r="L39" s="20">
        <v>0</v>
      </c>
      <c r="M39" s="9">
        <v>0</v>
      </c>
      <c r="N39" s="20">
        <v>1</v>
      </c>
      <c r="O39" s="9">
        <v>1.7241379310344827E-2</v>
      </c>
      <c r="P39" s="20">
        <v>10</v>
      </c>
      <c r="Q39" s="9">
        <v>0.17241379310344829</v>
      </c>
    </row>
    <row r="40" spans="4:17" x14ac:dyDescent="0.25">
      <c r="D40" s="8" t="s">
        <v>532</v>
      </c>
      <c r="E40" s="20">
        <v>159</v>
      </c>
      <c r="F40" s="20">
        <v>118</v>
      </c>
      <c r="G40" s="9">
        <v>0.74213836477987416</v>
      </c>
      <c r="H40" s="20">
        <v>68</v>
      </c>
      <c r="I40" s="9">
        <v>0.57627118644067798</v>
      </c>
      <c r="J40" s="20">
        <v>0</v>
      </c>
      <c r="K40" s="9">
        <v>0</v>
      </c>
      <c r="L40" s="20">
        <v>0</v>
      </c>
      <c r="M40" s="9">
        <v>0</v>
      </c>
      <c r="N40" s="20">
        <v>9</v>
      </c>
      <c r="O40" s="9">
        <v>7.6271186440677971E-2</v>
      </c>
      <c r="P40" s="20">
        <v>25</v>
      </c>
      <c r="Q40" s="9">
        <v>0.21186440677966101</v>
      </c>
    </row>
    <row r="41" spans="4:17" x14ac:dyDescent="0.25">
      <c r="D41" s="8" t="s">
        <v>534</v>
      </c>
      <c r="E41" s="20">
        <v>65</v>
      </c>
      <c r="F41" s="20">
        <v>41</v>
      </c>
      <c r="G41" s="9">
        <v>0.63076923076923075</v>
      </c>
      <c r="H41" s="20">
        <v>12</v>
      </c>
      <c r="I41" s="9">
        <v>0.29268292682926828</v>
      </c>
      <c r="J41" s="20">
        <v>0</v>
      </c>
      <c r="K41" s="9">
        <v>0</v>
      </c>
      <c r="L41" s="20">
        <v>3</v>
      </c>
      <c r="M41" s="9">
        <v>7.3170731707317069E-2</v>
      </c>
      <c r="N41" s="20">
        <v>12</v>
      </c>
      <c r="O41" s="9">
        <v>0.29268292682926828</v>
      </c>
      <c r="P41" s="20">
        <v>5</v>
      </c>
      <c r="Q41" s="9">
        <v>0.12195121951219512</v>
      </c>
    </row>
    <row r="42" spans="4:17" x14ac:dyDescent="0.25">
      <c r="D42" s="7" t="s">
        <v>442</v>
      </c>
      <c r="E42" s="20">
        <v>759</v>
      </c>
      <c r="F42" s="20">
        <v>511</v>
      </c>
      <c r="G42" s="9">
        <v>0.67325428194993409</v>
      </c>
      <c r="H42" s="20">
        <v>276</v>
      </c>
      <c r="I42" s="9">
        <v>0.54011741682974557</v>
      </c>
      <c r="J42" s="20">
        <v>0</v>
      </c>
      <c r="K42" s="9">
        <v>0</v>
      </c>
      <c r="L42" s="20">
        <v>6</v>
      </c>
      <c r="M42" s="9">
        <v>1.1741682974559686E-2</v>
      </c>
      <c r="N42" s="20">
        <v>58</v>
      </c>
      <c r="O42" s="9">
        <v>0.11350293542074363</v>
      </c>
      <c r="P42" s="20">
        <v>130</v>
      </c>
      <c r="Q42" s="9">
        <v>0.25440313111545987</v>
      </c>
    </row>
    <row r="43" spans="4:17" x14ac:dyDescent="0.25">
      <c r="D43" s="8" t="s">
        <v>519</v>
      </c>
      <c r="E43" s="20">
        <v>44</v>
      </c>
      <c r="F43" s="20">
        <v>30</v>
      </c>
      <c r="G43" s="9">
        <v>0.68181818181818177</v>
      </c>
      <c r="H43" s="20">
        <v>16</v>
      </c>
      <c r="I43" s="9">
        <v>0.53333333333333333</v>
      </c>
      <c r="J43" s="20">
        <v>0</v>
      </c>
      <c r="K43" s="9">
        <v>0</v>
      </c>
      <c r="L43" s="20">
        <v>2</v>
      </c>
      <c r="M43" s="9">
        <v>6.6666666666666666E-2</v>
      </c>
      <c r="N43" s="20">
        <v>4</v>
      </c>
      <c r="O43" s="9">
        <v>0.13333333333333333</v>
      </c>
      <c r="P43" s="20">
        <v>3</v>
      </c>
      <c r="Q43" s="9">
        <v>0.1</v>
      </c>
    </row>
    <row r="44" spans="4:17" x14ac:dyDescent="0.25">
      <c r="D44" s="8" t="s">
        <v>521</v>
      </c>
      <c r="E44" s="20">
        <v>66</v>
      </c>
      <c r="F44" s="20">
        <v>41</v>
      </c>
      <c r="G44" s="9">
        <v>0.62121212121212122</v>
      </c>
      <c r="H44" s="20">
        <v>21</v>
      </c>
      <c r="I44" s="9">
        <v>0.51219512195121952</v>
      </c>
      <c r="J44" s="20">
        <v>0</v>
      </c>
      <c r="K44" s="9">
        <v>0</v>
      </c>
      <c r="L44" s="20">
        <v>2</v>
      </c>
      <c r="M44" s="9">
        <v>4.878048780487805E-2</v>
      </c>
      <c r="N44" s="20">
        <v>9</v>
      </c>
      <c r="O44" s="9">
        <v>0.21951219512195122</v>
      </c>
      <c r="P44" s="20">
        <v>10</v>
      </c>
      <c r="Q44" s="9">
        <v>0.24390243902439024</v>
      </c>
    </row>
    <row r="45" spans="4:17" x14ac:dyDescent="0.25">
      <c r="D45" s="8" t="s">
        <v>522</v>
      </c>
      <c r="E45" s="20">
        <v>147</v>
      </c>
      <c r="F45" s="20">
        <v>105</v>
      </c>
      <c r="G45" s="9">
        <v>0.7142857142857143</v>
      </c>
      <c r="H45" s="20">
        <v>66</v>
      </c>
      <c r="I45" s="9">
        <v>0.62857142857142856</v>
      </c>
      <c r="J45" s="20">
        <v>0</v>
      </c>
      <c r="K45" s="9">
        <v>0</v>
      </c>
      <c r="L45" s="20">
        <v>1</v>
      </c>
      <c r="M45" s="9">
        <v>9.5238095238095247E-3</v>
      </c>
      <c r="N45" s="20">
        <v>9</v>
      </c>
      <c r="O45" s="9">
        <v>8.5714285714285715E-2</v>
      </c>
      <c r="P45" s="20">
        <v>22</v>
      </c>
      <c r="Q45" s="9">
        <v>0.20952380952380953</v>
      </c>
    </row>
    <row r="46" spans="4:17" x14ac:dyDescent="0.25">
      <c r="D46" s="8" t="s">
        <v>523</v>
      </c>
      <c r="E46" s="20">
        <v>26</v>
      </c>
      <c r="F46" s="20">
        <v>21</v>
      </c>
      <c r="G46" s="9">
        <v>0.80769230769230771</v>
      </c>
      <c r="H46" s="20">
        <v>11</v>
      </c>
      <c r="I46" s="9">
        <v>0.52380952380952384</v>
      </c>
      <c r="J46" s="20">
        <v>0</v>
      </c>
      <c r="K46" s="9">
        <v>0</v>
      </c>
      <c r="L46" s="20">
        <v>0</v>
      </c>
      <c r="M46" s="9">
        <v>0</v>
      </c>
      <c r="N46" s="20">
        <v>1</v>
      </c>
      <c r="O46" s="9">
        <v>4.7619047619047616E-2</v>
      </c>
      <c r="P46" s="20">
        <v>4</v>
      </c>
      <c r="Q46" s="9">
        <v>0.19047619047619047</v>
      </c>
    </row>
    <row r="47" spans="4:17" x14ac:dyDescent="0.25">
      <c r="D47" s="8" t="s">
        <v>527</v>
      </c>
      <c r="E47" s="20">
        <v>93</v>
      </c>
      <c r="F47" s="20">
        <v>65</v>
      </c>
      <c r="G47" s="9">
        <v>0.69892473118279574</v>
      </c>
      <c r="H47" s="20">
        <v>44</v>
      </c>
      <c r="I47" s="9">
        <v>0.67692307692307696</v>
      </c>
      <c r="J47" s="20">
        <v>0</v>
      </c>
      <c r="K47" s="9">
        <v>0</v>
      </c>
      <c r="L47" s="20">
        <v>0</v>
      </c>
      <c r="M47" s="9">
        <v>0</v>
      </c>
      <c r="N47" s="20">
        <v>17</v>
      </c>
      <c r="O47" s="9">
        <v>0.26153846153846155</v>
      </c>
      <c r="P47" s="20">
        <v>4</v>
      </c>
      <c r="Q47" s="9">
        <v>6.1538461538461542E-2</v>
      </c>
    </row>
    <row r="48" spans="4:17" x14ac:dyDescent="0.25">
      <c r="D48" s="8" t="s">
        <v>528</v>
      </c>
      <c r="E48" s="20">
        <v>145</v>
      </c>
      <c r="F48" s="20">
        <v>91</v>
      </c>
      <c r="G48" s="9">
        <v>0.62758620689655176</v>
      </c>
      <c r="H48" s="20">
        <v>40</v>
      </c>
      <c r="I48" s="9">
        <v>0.43956043956043955</v>
      </c>
      <c r="J48" s="20">
        <v>0</v>
      </c>
      <c r="K48" s="9">
        <v>0</v>
      </c>
      <c r="L48" s="20">
        <v>0</v>
      </c>
      <c r="M48" s="9">
        <v>0</v>
      </c>
      <c r="N48" s="20">
        <v>1</v>
      </c>
      <c r="O48" s="9">
        <v>1.098901098901099E-2</v>
      </c>
      <c r="P48" s="20">
        <v>43</v>
      </c>
      <c r="Q48" s="9">
        <v>0.47252747252747251</v>
      </c>
    </row>
    <row r="49" spans="4:17" x14ac:dyDescent="0.25">
      <c r="D49" s="8" t="s">
        <v>443</v>
      </c>
      <c r="E49" s="20">
        <v>82</v>
      </c>
      <c r="F49" s="20">
        <v>51</v>
      </c>
      <c r="G49" s="9">
        <v>0.62195121951219512</v>
      </c>
      <c r="H49" s="20">
        <v>24</v>
      </c>
      <c r="I49" s="9">
        <v>0.47058823529411764</v>
      </c>
      <c r="J49" s="20">
        <v>0</v>
      </c>
      <c r="K49" s="9">
        <v>0</v>
      </c>
      <c r="L49" s="20">
        <v>1</v>
      </c>
      <c r="M49" s="9">
        <v>1.9607843137254902E-2</v>
      </c>
      <c r="N49" s="20">
        <v>13</v>
      </c>
      <c r="O49" s="9">
        <v>0.25490196078431371</v>
      </c>
      <c r="P49" s="20">
        <v>11</v>
      </c>
      <c r="Q49" s="9">
        <v>0.21568627450980393</v>
      </c>
    </row>
    <row r="50" spans="4:17" x14ac:dyDescent="0.25">
      <c r="D50" s="8" t="s">
        <v>533</v>
      </c>
      <c r="E50" s="20">
        <v>84</v>
      </c>
      <c r="F50" s="20">
        <v>56</v>
      </c>
      <c r="G50" s="9">
        <v>0.66666666666666663</v>
      </c>
      <c r="H50" s="20">
        <v>28</v>
      </c>
      <c r="I50" s="9">
        <v>0.5</v>
      </c>
      <c r="J50" s="20">
        <v>0</v>
      </c>
      <c r="K50" s="9">
        <v>0</v>
      </c>
      <c r="L50" s="20">
        <v>0</v>
      </c>
      <c r="M50" s="9">
        <v>0</v>
      </c>
      <c r="N50" s="20">
        <v>3</v>
      </c>
      <c r="O50" s="9">
        <v>5.3571428571428568E-2</v>
      </c>
      <c r="P50" s="20">
        <v>15</v>
      </c>
      <c r="Q50" s="9">
        <v>0.26785714285714285</v>
      </c>
    </row>
    <row r="51" spans="4:17" x14ac:dyDescent="0.25">
      <c r="D51" s="8" t="s">
        <v>536</v>
      </c>
      <c r="E51" s="20">
        <v>72</v>
      </c>
      <c r="F51" s="20">
        <v>51</v>
      </c>
      <c r="G51" s="9">
        <v>0.70833333333333337</v>
      </c>
      <c r="H51" s="20">
        <v>26</v>
      </c>
      <c r="I51" s="9">
        <v>0.50980392156862742</v>
      </c>
      <c r="J51" s="20">
        <v>0</v>
      </c>
      <c r="K51" s="9">
        <v>0</v>
      </c>
      <c r="L51" s="20">
        <v>0</v>
      </c>
      <c r="M51" s="9">
        <v>0</v>
      </c>
      <c r="N51" s="20">
        <v>1</v>
      </c>
      <c r="O51" s="9">
        <v>1.9607843137254902E-2</v>
      </c>
      <c r="P51" s="20">
        <v>18</v>
      </c>
      <c r="Q51" s="9">
        <v>0.35294117647058826</v>
      </c>
    </row>
    <row r="52" spans="4:17" x14ac:dyDescent="0.25">
      <c r="D52" s="7" t="s">
        <v>435</v>
      </c>
      <c r="E52" s="20">
        <v>797</v>
      </c>
      <c r="F52" s="20">
        <v>443</v>
      </c>
      <c r="G52" s="9">
        <v>0.55583437892095355</v>
      </c>
      <c r="H52" s="20">
        <v>268</v>
      </c>
      <c r="I52" s="9">
        <v>0.60496613995485327</v>
      </c>
      <c r="J52" s="20">
        <v>0</v>
      </c>
      <c r="K52" s="9">
        <v>0</v>
      </c>
      <c r="L52" s="20">
        <v>8</v>
      </c>
      <c r="M52" s="9">
        <v>1.8058690744920992E-2</v>
      </c>
      <c r="N52" s="20">
        <v>92</v>
      </c>
      <c r="O52" s="9">
        <v>0.20767494356659141</v>
      </c>
      <c r="P52" s="20">
        <v>96</v>
      </c>
      <c r="Q52" s="9">
        <v>0.21670428893905191</v>
      </c>
    </row>
    <row r="53" spans="4:17" x14ac:dyDescent="0.25">
      <c r="D53" s="8" t="s">
        <v>436</v>
      </c>
      <c r="E53" s="20">
        <v>294</v>
      </c>
      <c r="F53" s="20">
        <v>105</v>
      </c>
      <c r="G53" s="9">
        <v>0.35714285714285715</v>
      </c>
      <c r="H53" s="20">
        <v>100</v>
      </c>
      <c r="I53" s="9">
        <v>0.95238095238095233</v>
      </c>
      <c r="J53" s="20">
        <v>0</v>
      </c>
      <c r="K53" s="9">
        <v>0</v>
      </c>
      <c r="L53" s="20">
        <v>2</v>
      </c>
      <c r="M53" s="9">
        <v>1.9047619047619049E-2</v>
      </c>
      <c r="N53" s="20">
        <v>36</v>
      </c>
      <c r="O53" s="9">
        <v>0.34285714285714286</v>
      </c>
      <c r="P53" s="20">
        <v>26</v>
      </c>
      <c r="Q53" s="9">
        <v>0.24761904761904763</v>
      </c>
    </row>
    <row r="54" spans="4:17" x14ac:dyDescent="0.25">
      <c r="D54" s="8" t="s">
        <v>513</v>
      </c>
      <c r="E54" s="20">
        <v>399</v>
      </c>
      <c r="F54" s="20">
        <v>266</v>
      </c>
      <c r="G54" s="9">
        <v>0.66666666666666663</v>
      </c>
      <c r="H54" s="20">
        <v>139</v>
      </c>
      <c r="I54" s="9">
        <v>0.52255639097744366</v>
      </c>
      <c r="J54" s="20">
        <v>0</v>
      </c>
      <c r="K54" s="9">
        <v>0</v>
      </c>
      <c r="L54" s="20">
        <v>5</v>
      </c>
      <c r="M54" s="9">
        <v>1.8796992481203006E-2</v>
      </c>
      <c r="N54" s="20">
        <v>55</v>
      </c>
      <c r="O54" s="9">
        <v>0.20676691729323307</v>
      </c>
      <c r="P54" s="20">
        <v>44</v>
      </c>
      <c r="Q54" s="9">
        <v>0.16541353383458646</v>
      </c>
    </row>
    <row r="55" spans="4:17" x14ac:dyDescent="0.25">
      <c r="D55" s="8" t="s">
        <v>531</v>
      </c>
      <c r="E55" s="20">
        <v>34</v>
      </c>
      <c r="F55" s="20">
        <v>21</v>
      </c>
      <c r="G55" s="9">
        <v>0.61764705882352944</v>
      </c>
      <c r="H55" s="20">
        <v>9</v>
      </c>
      <c r="I55" s="9">
        <v>0.42857142857142855</v>
      </c>
      <c r="J55" s="20">
        <v>0</v>
      </c>
      <c r="K55" s="9">
        <v>0</v>
      </c>
      <c r="L55" s="20">
        <v>0</v>
      </c>
      <c r="M55" s="9">
        <v>0</v>
      </c>
      <c r="N55" s="20">
        <v>0</v>
      </c>
      <c r="O55" s="9">
        <v>0</v>
      </c>
      <c r="P55" s="20">
        <v>12</v>
      </c>
      <c r="Q55" s="9">
        <v>0.5714285714285714</v>
      </c>
    </row>
    <row r="56" spans="4:17" x14ac:dyDescent="0.25">
      <c r="D56" s="8" t="s">
        <v>537</v>
      </c>
      <c r="E56" s="20">
        <v>70</v>
      </c>
      <c r="F56" s="20">
        <v>51</v>
      </c>
      <c r="G56" s="9">
        <v>0.72857142857142854</v>
      </c>
      <c r="H56" s="20">
        <v>20</v>
      </c>
      <c r="I56" s="9">
        <v>0.39215686274509803</v>
      </c>
      <c r="J56" s="20">
        <v>0</v>
      </c>
      <c r="K56" s="9">
        <v>0</v>
      </c>
      <c r="L56" s="20">
        <v>1</v>
      </c>
      <c r="M56" s="9">
        <v>1.9607843137254902E-2</v>
      </c>
      <c r="N56" s="20">
        <v>1</v>
      </c>
      <c r="O56" s="9">
        <v>1.9607843137254902E-2</v>
      </c>
      <c r="P56" s="20">
        <v>14</v>
      </c>
      <c r="Q56" s="9">
        <v>0.27450980392156865</v>
      </c>
    </row>
    <row r="57" spans="4:17" x14ac:dyDescent="0.25">
      <c r="D57" s="7" t="s">
        <v>439</v>
      </c>
      <c r="E57" s="20">
        <v>732</v>
      </c>
      <c r="F57" s="20">
        <v>525</v>
      </c>
      <c r="G57" s="9">
        <v>0.71721311475409832</v>
      </c>
      <c r="H57" s="20">
        <v>254</v>
      </c>
      <c r="I57" s="9">
        <v>0.4838095238095238</v>
      </c>
      <c r="J57" s="20">
        <v>0</v>
      </c>
      <c r="K57" s="9">
        <v>0</v>
      </c>
      <c r="L57" s="20">
        <v>3</v>
      </c>
      <c r="M57" s="9">
        <v>5.7142857142857143E-3</v>
      </c>
      <c r="N57" s="20">
        <v>59</v>
      </c>
      <c r="O57" s="9">
        <v>0.11238095238095239</v>
      </c>
      <c r="P57" s="20">
        <v>107</v>
      </c>
      <c r="Q57" s="9">
        <v>0.2038095238095238</v>
      </c>
    </row>
    <row r="58" spans="4:17" x14ac:dyDescent="0.25">
      <c r="D58" s="8" t="s">
        <v>514</v>
      </c>
      <c r="E58" s="20">
        <v>296</v>
      </c>
      <c r="F58" s="20">
        <v>226</v>
      </c>
      <c r="G58" s="9">
        <v>0.76351351351351349</v>
      </c>
      <c r="H58" s="20">
        <v>103</v>
      </c>
      <c r="I58" s="9">
        <v>0.45575221238938052</v>
      </c>
      <c r="J58" s="20">
        <v>0</v>
      </c>
      <c r="K58" s="9">
        <v>0</v>
      </c>
      <c r="L58" s="20">
        <v>3</v>
      </c>
      <c r="M58" s="9">
        <v>1.3274336283185841E-2</v>
      </c>
      <c r="N58" s="20">
        <v>9</v>
      </c>
      <c r="O58" s="9">
        <v>3.9823008849557522E-2</v>
      </c>
      <c r="P58" s="20">
        <v>44</v>
      </c>
      <c r="Q58" s="9">
        <v>0.19469026548672566</v>
      </c>
    </row>
    <row r="59" spans="4:17" x14ac:dyDescent="0.25">
      <c r="D59" s="8" t="s">
        <v>518</v>
      </c>
      <c r="E59" s="20">
        <v>95</v>
      </c>
      <c r="F59" s="20">
        <v>73</v>
      </c>
      <c r="G59" s="9">
        <v>0.76842105263157889</v>
      </c>
      <c r="H59" s="20">
        <v>34</v>
      </c>
      <c r="I59" s="9">
        <v>0.46575342465753422</v>
      </c>
      <c r="J59" s="20">
        <v>0</v>
      </c>
      <c r="K59" s="9">
        <v>0</v>
      </c>
      <c r="L59" s="20">
        <v>0</v>
      </c>
      <c r="M59" s="9">
        <v>0</v>
      </c>
      <c r="N59" s="20">
        <v>2</v>
      </c>
      <c r="O59" s="9">
        <v>2.7397260273972601E-2</v>
      </c>
      <c r="P59" s="20">
        <v>14</v>
      </c>
      <c r="Q59" s="9">
        <v>0.19178082191780821</v>
      </c>
    </row>
    <row r="60" spans="4:17" x14ac:dyDescent="0.25">
      <c r="D60" s="8" t="s">
        <v>441</v>
      </c>
      <c r="E60" s="20">
        <v>51</v>
      </c>
      <c r="F60" s="20">
        <v>35</v>
      </c>
      <c r="G60" s="9">
        <v>0.68627450980392157</v>
      </c>
      <c r="H60" s="20">
        <v>23</v>
      </c>
      <c r="I60" s="9">
        <v>0.65714285714285714</v>
      </c>
      <c r="J60" s="20">
        <v>0</v>
      </c>
      <c r="K60" s="9">
        <v>0</v>
      </c>
      <c r="L60" s="20">
        <v>0</v>
      </c>
      <c r="M60" s="9">
        <v>0</v>
      </c>
      <c r="N60" s="20">
        <v>3</v>
      </c>
      <c r="O60" s="9">
        <v>8.5714285714285715E-2</v>
      </c>
      <c r="P60" s="20">
        <v>10</v>
      </c>
      <c r="Q60" s="9">
        <v>0.2857142857142857</v>
      </c>
    </row>
    <row r="61" spans="4:17" x14ac:dyDescent="0.25">
      <c r="D61" s="8" t="s">
        <v>446</v>
      </c>
      <c r="E61" s="20">
        <v>207</v>
      </c>
      <c r="F61" s="20">
        <v>134</v>
      </c>
      <c r="G61" s="9">
        <v>0.64734299516908211</v>
      </c>
      <c r="H61" s="20">
        <v>62</v>
      </c>
      <c r="I61" s="9">
        <v>0.46268656716417911</v>
      </c>
      <c r="J61" s="20">
        <v>0</v>
      </c>
      <c r="K61" s="9">
        <v>0</v>
      </c>
      <c r="L61" s="20">
        <v>0</v>
      </c>
      <c r="M61" s="9">
        <v>0</v>
      </c>
      <c r="N61" s="20">
        <v>35</v>
      </c>
      <c r="O61" s="9">
        <v>0.26119402985074625</v>
      </c>
      <c r="P61" s="20">
        <v>27</v>
      </c>
      <c r="Q61" s="9">
        <v>0.20149253731343283</v>
      </c>
    </row>
    <row r="62" spans="4:17" x14ac:dyDescent="0.25">
      <c r="D62" s="8" t="s">
        <v>535</v>
      </c>
      <c r="E62" s="20">
        <v>83</v>
      </c>
      <c r="F62" s="20">
        <v>57</v>
      </c>
      <c r="G62" s="9">
        <v>0.68674698795180722</v>
      </c>
      <c r="H62" s="20">
        <v>32</v>
      </c>
      <c r="I62" s="9">
        <v>0.56140350877192979</v>
      </c>
      <c r="J62" s="20">
        <v>0</v>
      </c>
      <c r="K62" s="9">
        <v>0</v>
      </c>
      <c r="L62" s="20">
        <v>0</v>
      </c>
      <c r="M62" s="9">
        <v>0</v>
      </c>
      <c r="N62" s="20">
        <v>10</v>
      </c>
      <c r="O62" s="9">
        <v>0.17543859649122806</v>
      </c>
      <c r="P62" s="20">
        <v>12</v>
      </c>
      <c r="Q62" s="9">
        <v>0.21052631578947367</v>
      </c>
    </row>
    <row r="63" spans="4:17" x14ac:dyDescent="0.25">
      <c r="D63" s="8" t="s">
        <v>440</v>
      </c>
      <c r="E63" s="20"/>
      <c r="F63" s="20"/>
      <c r="G63" s="9">
        <v>0</v>
      </c>
      <c r="H63" s="20"/>
      <c r="I63" s="9">
        <v>0</v>
      </c>
      <c r="J63" s="20"/>
      <c r="K63" s="9">
        <v>0</v>
      </c>
      <c r="L63" s="20"/>
      <c r="M63" s="9">
        <v>0</v>
      </c>
      <c r="N63" s="20"/>
      <c r="O63" s="9">
        <v>0</v>
      </c>
      <c r="P63" s="20"/>
      <c r="Q63" s="9">
        <v>0</v>
      </c>
    </row>
    <row r="64" spans="4:17" x14ac:dyDescent="0.25">
      <c r="D64" s="6" t="s">
        <v>449</v>
      </c>
      <c r="E64" s="20">
        <v>10001</v>
      </c>
      <c r="F64" s="20">
        <v>6591</v>
      </c>
      <c r="G64" s="9">
        <v>0.65903409659034096</v>
      </c>
      <c r="H64" s="20">
        <v>4795</v>
      </c>
      <c r="I64" s="9">
        <v>0.72750720679714764</v>
      </c>
      <c r="J64" s="20">
        <v>1</v>
      </c>
      <c r="K64" s="9">
        <v>1.5172204521316947E-4</v>
      </c>
      <c r="L64" s="20">
        <v>398</v>
      </c>
      <c r="M64" s="9">
        <v>6.0385373994841451E-2</v>
      </c>
      <c r="N64" s="20">
        <v>1725</v>
      </c>
      <c r="O64" s="9">
        <v>0.26172052799271733</v>
      </c>
      <c r="P64" s="20">
        <v>278</v>
      </c>
      <c r="Q64" s="9">
        <v>4.2178728569261116E-2</v>
      </c>
    </row>
    <row r="65" spans="4:17" x14ac:dyDescent="0.25">
      <c r="D65" s="7" t="s">
        <v>541</v>
      </c>
      <c r="E65" s="20">
        <v>811</v>
      </c>
      <c r="F65" s="20">
        <v>618</v>
      </c>
      <c r="G65" s="9">
        <v>0.76202219482120837</v>
      </c>
      <c r="H65" s="20">
        <v>424</v>
      </c>
      <c r="I65" s="9">
        <v>0.68608414239482196</v>
      </c>
      <c r="J65" s="20">
        <v>0</v>
      </c>
      <c r="K65" s="9">
        <v>0</v>
      </c>
      <c r="L65" s="20">
        <v>26</v>
      </c>
      <c r="M65" s="9">
        <v>4.2071197411003236E-2</v>
      </c>
      <c r="N65" s="20">
        <v>112</v>
      </c>
      <c r="O65" s="9">
        <v>0.18122977346278318</v>
      </c>
      <c r="P65" s="20">
        <v>16</v>
      </c>
      <c r="Q65" s="9">
        <v>2.5889967637540454E-2</v>
      </c>
    </row>
    <row r="66" spans="4:17" x14ac:dyDescent="0.25">
      <c r="D66" s="8" t="s">
        <v>542</v>
      </c>
      <c r="E66" s="20">
        <v>158</v>
      </c>
      <c r="F66" s="20">
        <v>128</v>
      </c>
      <c r="G66" s="9">
        <v>0.810126582278481</v>
      </c>
      <c r="H66" s="20">
        <v>96</v>
      </c>
      <c r="I66" s="9">
        <v>0.75</v>
      </c>
      <c r="J66" s="20">
        <v>0</v>
      </c>
      <c r="K66" s="9">
        <v>0</v>
      </c>
      <c r="L66" s="20">
        <v>2</v>
      </c>
      <c r="M66" s="9">
        <v>1.5625E-2</v>
      </c>
      <c r="N66" s="20">
        <v>16</v>
      </c>
      <c r="O66" s="9">
        <v>0.125</v>
      </c>
      <c r="P66" s="20">
        <v>4</v>
      </c>
      <c r="Q66" s="9">
        <v>3.125E-2</v>
      </c>
    </row>
    <row r="67" spans="4:17" x14ac:dyDescent="0.25">
      <c r="D67" s="8" t="s">
        <v>543</v>
      </c>
      <c r="E67" s="20">
        <v>308</v>
      </c>
      <c r="F67" s="20">
        <v>251</v>
      </c>
      <c r="G67" s="9">
        <v>0.81493506493506496</v>
      </c>
      <c r="H67" s="20">
        <v>176</v>
      </c>
      <c r="I67" s="9">
        <v>0.70119521912350602</v>
      </c>
      <c r="J67" s="20">
        <v>0</v>
      </c>
      <c r="K67" s="9">
        <v>0</v>
      </c>
      <c r="L67" s="20">
        <v>21</v>
      </c>
      <c r="M67" s="9">
        <v>8.3665338645418322E-2</v>
      </c>
      <c r="N67" s="20">
        <v>25</v>
      </c>
      <c r="O67" s="9">
        <v>9.9601593625498003E-2</v>
      </c>
      <c r="P67" s="20">
        <v>0</v>
      </c>
      <c r="Q67" s="9">
        <v>0</v>
      </c>
    </row>
    <row r="68" spans="4:17" x14ac:dyDescent="0.25">
      <c r="D68" s="8" t="s">
        <v>546</v>
      </c>
      <c r="E68" s="20">
        <v>94</v>
      </c>
      <c r="F68" s="20">
        <v>73</v>
      </c>
      <c r="G68" s="9">
        <v>0.77659574468085102</v>
      </c>
      <c r="H68" s="20">
        <v>46</v>
      </c>
      <c r="I68" s="9">
        <v>0.63013698630136983</v>
      </c>
      <c r="J68" s="20">
        <v>0</v>
      </c>
      <c r="K68" s="9">
        <v>0</v>
      </c>
      <c r="L68" s="20">
        <v>0</v>
      </c>
      <c r="M68" s="9">
        <v>0</v>
      </c>
      <c r="N68" s="20">
        <v>11</v>
      </c>
      <c r="O68" s="9">
        <v>0.15068493150684931</v>
      </c>
      <c r="P68" s="20">
        <v>6</v>
      </c>
      <c r="Q68" s="9">
        <v>8.2191780821917804E-2</v>
      </c>
    </row>
    <row r="69" spans="4:17" x14ac:dyDescent="0.25">
      <c r="D69" s="8" t="s">
        <v>566</v>
      </c>
      <c r="E69" s="20">
        <v>251</v>
      </c>
      <c r="F69" s="20">
        <v>166</v>
      </c>
      <c r="G69" s="9">
        <v>0.66135458167330674</v>
      </c>
      <c r="H69" s="20">
        <v>106</v>
      </c>
      <c r="I69" s="9">
        <v>0.63855421686746983</v>
      </c>
      <c r="J69" s="20">
        <v>0</v>
      </c>
      <c r="K69" s="9">
        <v>0</v>
      </c>
      <c r="L69" s="20">
        <v>3</v>
      </c>
      <c r="M69" s="9">
        <v>1.8072289156626505E-2</v>
      </c>
      <c r="N69" s="20">
        <v>60</v>
      </c>
      <c r="O69" s="9">
        <v>0.36144578313253012</v>
      </c>
      <c r="P69" s="20">
        <v>6</v>
      </c>
      <c r="Q69" s="9">
        <v>3.614457831325301E-2</v>
      </c>
    </row>
    <row r="70" spans="4:17" x14ac:dyDescent="0.25">
      <c r="D70" s="7" t="s">
        <v>547</v>
      </c>
      <c r="E70" s="20">
        <v>837</v>
      </c>
      <c r="F70" s="20">
        <v>554</v>
      </c>
      <c r="G70" s="9">
        <v>0.66188769414575865</v>
      </c>
      <c r="H70" s="20">
        <v>345</v>
      </c>
      <c r="I70" s="9">
        <v>0.62274368231046928</v>
      </c>
      <c r="J70" s="20">
        <v>0</v>
      </c>
      <c r="K70" s="9">
        <v>0</v>
      </c>
      <c r="L70" s="20">
        <v>40</v>
      </c>
      <c r="M70" s="9">
        <v>7.2202166064981949E-2</v>
      </c>
      <c r="N70" s="20">
        <v>181</v>
      </c>
      <c r="O70" s="9">
        <v>0.3267148014440433</v>
      </c>
      <c r="P70" s="20">
        <v>31</v>
      </c>
      <c r="Q70" s="9">
        <v>5.5956678700361008E-2</v>
      </c>
    </row>
    <row r="71" spans="4:17" x14ac:dyDescent="0.25">
      <c r="D71" s="8" t="s">
        <v>548</v>
      </c>
      <c r="E71" s="20">
        <v>87</v>
      </c>
      <c r="F71" s="20">
        <v>50</v>
      </c>
      <c r="G71" s="9">
        <v>0.57471264367816088</v>
      </c>
      <c r="H71" s="20">
        <v>27</v>
      </c>
      <c r="I71" s="9">
        <v>0.54</v>
      </c>
      <c r="J71" s="20">
        <v>0</v>
      </c>
      <c r="K71" s="9">
        <v>0</v>
      </c>
      <c r="L71" s="20">
        <v>2</v>
      </c>
      <c r="M71" s="9">
        <v>0.04</v>
      </c>
      <c r="N71" s="20">
        <v>25</v>
      </c>
      <c r="O71" s="9">
        <v>0.5</v>
      </c>
      <c r="P71" s="20">
        <v>3</v>
      </c>
      <c r="Q71" s="9">
        <v>0.06</v>
      </c>
    </row>
    <row r="72" spans="4:17" x14ac:dyDescent="0.25">
      <c r="D72" s="8" t="s">
        <v>554</v>
      </c>
      <c r="E72" s="20">
        <v>66</v>
      </c>
      <c r="F72" s="20">
        <v>49</v>
      </c>
      <c r="G72" s="9">
        <v>0.74242424242424243</v>
      </c>
      <c r="H72" s="20">
        <v>25</v>
      </c>
      <c r="I72" s="9">
        <v>0.51020408163265307</v>
      </c>
      <c r="J72" s="20">
        <v>0</v>
      </c>
      <c r="K72" s="9">
        <v>0</v>
      </c>
      <c r="L72" s="20">
        <v>4</v>
      </c>
      <c r="M72" s="9">
        <v>8.1632653061224483E-2</v>
      </c>
      <c r="N72" s="20">
        <v>12</v>
      </c>
      <c r="O72" s="9">
        <v>0.24489795918367346</v>
      </c>
      <c r="P72" s="20">
        <v>1</v>
      </c>
      <c r="Q72" s="9">
        <v>2.0408163265306121E-2</v>
      </c>
    </row>
    <row r="73" spans="4:17" x14ac:dyDescent="0.25">
      <c r="D73" s="8" t="s">
        <v>557</v>
      </c>
      <c r="E73" s="20">
        <v>35</v>
      </c>
      <c r="F73" s="20">
        <v>16</v>
      </c>
      <c r="G73" s="9">
        <v>0.45714285714285713</v>
      </c>
      <c r="H73" s="20">
        <v>9</v>
      </c>
      <c r="I73" s="9">
        <v>0.5625</v>
      </c>
      <c r="J73" s="20">
        <v>0</v>
      </c>
      <c r="K73" s="9">
        <v>0</v>
      </c>
      <c r="L73" s="20">
        <v>7</v>
      </c>
      <c r="M73" s="9">
        <v>0.4375</v>
      </c>
      <c r="N73" s="20">
        <v>10</v>
      </c>
      <c r="O73" s="9">
        <v>0.625</v>
      </c>
      <c r="P73" s="20">
        <v>2</v>
      </c>
      <c r="Q73" s="9">
        <v>0.125</v>
      </c>
    </row>
    <row r="74" spans="4:17" x14ac:dyDescent="0.25">
      <c r="D74" s="8" t="s">
        <v>564</v>
      </c>
      <c r="E74" s="20">
        <v>33</v>
      </c>
      <c r="F74" s="20">
        <v>20</v>
      </c>
      <c r="G74" s="9">
        <v>0.60606060606060608</v>
      </c>
      <c r="H74" s="20">
        <v>13</v>
      </c>
      <c r="I74" s="9">
        <v>0.65</v>
      </c>
      <c r="J74" s="20">
        <v>0</v>
      </c>
      <c r="K74" s="9">
        <v>0</v>
      </c>
      <c r="L74" s="20">
        <v>4</v>
      </c>
      <c r="M74" s="9">
        <v>0.2</v>
      </c>
      <c r="N74" s="20">
        <v>7</v>
      </c>
      <c r="O74" s="9">
        <v>0.35</v>
      </c>
      <c r="P74" s="20">
        <v>1</v>
      </c>
      <c r="Q74" s="9">
        <v>0.05</v>
      </c>
    </row>
    <row r="75" spans="4:17" x14ac:dyDescent="0.25">
      <c r="D75" s="8" t="s">
        <v>571</v>
      </c>
      <c r="E75" s="20">
        <v>99</v>
      </c>
      <c r="F75" s="20">
        <v>48</v>
      </c>
      <c r="G75" s="9">
        <v>0.48484848484848486</v>
      </c>
      <c r="H75" s="20">
        <v>20</v>
      </c>
      <c r="I75" s="9">
        <v>0.41666666666666669</v>
      </c>
      <c r="J75" s="20">
        <v>0</v>
      </c>
      <c r="K75" s="9">
        <v>0</v>
      </c>
      <c r="L75" s="20">
        <v>2</v>
      </c>
      <c r="M75" s="9">
        <v>4.1666666666666664E-2</v>
      </c>
      <c r="N75" s="20">
        <v>29</v>
      </c>
      <c r="O75" s="9">
        <v>0.60416666666666663</v>
      </c>
      <c r="P75" s="20">
        <v>14</v>
      </c>
      <c r="Q75" s="9">
        <v>0.29166666666666669</v>
      </c>
    </row>
    <row r="76" spans="4:17" x14ac:dyDescent="0.25">
      <c r="D76" s="8" t="s">
        <v>578</v>
      </c>
      <c r="E76" s="20">
        <v>408</v>
      </c>
      <c r="F76" s="20">
        <v>293</v>
      </c>
      <c r="G76" s="9">
        <v>0.71813725490196079</v>
      </c>
      <c r="H76" s="20">
        <v>199</v>
      </c>
      <c r="I76" s="9">
        <v>0.67918088737201365</v>
      </c>
      <c r="J76" s="20">
        <v>0</v>
      </c>
      <c r="K76" s="9">
        <v>0</v>
      </c>
      <c r="L76" s="20">
        <v>10</v>
      </c>
      <c r="M76" s="9">
        <v>3.4129692832764506E-2</v>
      </c>
      <c r="N76" s="20">
        <v>82</v>
      </c>
      <c r="O76" s="9">
        <v>0.27986348122866894</v>
      </c>
      <c r="P76" s="20">
        <v>8</v>
      </c>
      <c r="Q76" s="9">
        <v>2.7303754266211604E-2</v>
      </c>
    </row>
    <row r="77" spans="4:17" x14ac:dyDescent="0.25">
      <c r="D77" s="8" t="s">
        <v>579</v>
      </c>
      <c r="E77" s="20">
        <v>109</v>
      </c>
      <c r="F77" s="20">
        <v>78</v>
      </c>
      <c r="G77" s="9">
        <v>0.7155963302752294</v>
      </c>
      <c r="H77" s="20">
        <v>52</v>
      </c>
      <c r="I77" s="9">
        <v>0.66666666666666663</v>
      </c>
      <c r="J77" s="20">
        <v>0</v>
      </c>
      <c r="K77" s="9">
        <v>0</v>
      </c>
      <c r="L77" s="20">
        <v>11</v>
      </c>
      <c r="M77" s="9">
        <v>0.14102564102564102</v>
      </c>
      <c r="N77" s="20">
        <v>16</v>
      </c>
      <c r="O77" s="9">
        <v>0.20512820512820512</v>
      </c>
      <c r="P77" s="20">
        <v>2</v>
      </c>
      <c r="Q77" s="9">
        <v>2.564102564102564E-2</v>
      </c>
    </row>
    <row r="78" spans="4:17" x14ac:dyDescent="0.25">
      <c r="D78" s="7" t="s">
        <v>539</v>
      </c>
      <c r="E78" s="20">
        <v>1061</v>
      </c>
      <c r="F78" s="20">
        <v>691</v>
      </c>
      <c r="G78" s="9">
        <v>0.65127238454288405</v>
      </c>
      <c r="H78" s="20">
        <v>412</v>
      </c>
      <c r="I78" s="9">
        <v>0.59623733719247463</v>
      </c>
      <c r="J78" s="20">
        <v>0</v>
      </c>
      <c r="K78" s="9">
        <v>0</v>
      </c>
      <c r="L78" s="20">
        <v>97</v>
      </c>
      <c r="M78" s="9">
        <v>0.14037626628075253</v>
      </c>
      <c r="N78" s="20">
        <v>186</v>
      </c>
      <c r="O78" s="9">
        <v>0.26917510853835019</v>
      </c>
      <c r="P78" s="20">
        <v>33</v>
      </c>
      <c r="Q78" s="9">
        <v>4.7756874095513747E-2</v>
      </c>
    </row>
    <row r="79" spans="4:17" x14ac:dyDescent="0.25">
      <c r="D79" s="8" t="s">
        <v>540</v>
      </c>
      <c r="E79" s="20">
        <v>133</v>
      </c>
      <c r="F79" s="20">
        <v>84</v>
      </c>
      <c r="G79" s="9">
        <v>0.63157894736842102</v>
      </c>
      <c r="H79" s="20">
        <v>45</v>
      </c>
      <c r="I79" s="9">
        <v>0.5357142857142857</v>
      </c>
      <c r="J79" s="20">
        <v>0</v>
      </c>
      <c r="K79" s="9">
        <v>0</v>
      </c>
      <c r="L79" s="20">
        <v>7</v>
      </c>
      <c r="M79" s="9">
        <v>8.3333333333333329E-2</v>
      </c>
      <c r="N79" s="20">
        <v>28</v>
      </c>
      <c r="O79" s="9">
        <v>0.33333333333333331</v>
      </c>
      <c r="P79" s="20">
        <v>5</v>
      </c>
      <c r="Q79" s="9">
        <v>5.9523809523809521E-2</v>
      </c>
    </row>
    <row r="80" spans="4:17" x14ac:dyDescent="0.25">
      <c r="D80" s="8" t="s">
        <v>558</v>
      </c>
      <c r="E80" s="20">
        <v>100</v>
      </c>
      <c r="F80" s="20">
        <v>57</v>
      </c>
      <c r="G80" s="9">
        <v>0.56999999999999995</v>
      </c>
      <c r="H80" s="20">
        <v>24</v>
      </c>
      <c r="I80" s="9">
        <v>0.42105263157894735</v>
      </c>
      <c r="J80" s="20">
        <v>0</v>
      </c>
      <c r="K80" s="9">
        <v>0</v>
      </c>
      <c r="L80" s="20">
        <v>25</v>
      </c>
      <c r="M80" s="9">
        <v>0.43859649122807015</v>
      </c>
      <c r="N80" s="20">
        <v>9</v>
      </c>
      <c r="O80" s="9">
        <v>0.15789473684210525</v>
      </c>
      <c r="P80" s="20">
        <v>2</v>
      </c>
      <c r="Q80" s="9">
        <v>3.5087719298245612E-2</v>
      </c>
    </row>
    <row r="81" spans="4:17" x14ac:dyDescent="0.25">
      <c r="D81" s="8" t="s">
        <v>559</v>
      </c>
      <c r="E81" s="20">
        <v>138</v>
      </c>
      <c r="F81" s="20">
        <v>92</v>
      </c>
      <c r="G81" s="9">
        <v>0.66666666666666663</v>
      </c>
      <c r="H81" s="20">
        <v>50</v>
      </c>
      <c r="I81" s="9">
        <v>0.54347826086956519</v>
      </c>
      <c r="J81" s="20">
        <v>0</v>
      </c>
      <c r="K81" s="9">
        <v>0</v>
      </c>
      <c r="L81" s="20">
        <v>17</v>
      </c>
      <c r="M81" s="9">
        <v>0.18478260869565216</v>
      </c>
      <c r="N81" s="20">
        <v>15</v>
      </c>
      <c r="O81" s="9">
        <v>0.16304347826086957</v>
      </c>
      <c r="P81" s="20">
        <v>2</v>
      </c>
      <c r="Q81" s="9">
        <v>2.1739130434782608E-2</v>
      </c>
    </row>
    <row r="82" spans="4:17" x14ac:dyDescent="0.25">
      <c r="D82" s="8" t="s">
        <v>561</v>
      </c>
      <c r="E82" s="20">
        <v>393</v>
      </c>
      <c r="F82" s="20">
        <v>256</v>
      </c>
      <c r="G82" s="9">
        <v>0.65139949109414763</v>
      </c>
      <c r="H82" s="20">
        <v>151</v>
      </c>
      <c r="I82" s="9">
        <v>0.58984375</v>
      </c>
      <c r="J82" s="20">
        <v>0</v>
      </c>
      <c r="K82" s="9">
        <v>0</v>
      </c>
      <c r="L82" s="20">
        <v>37</v>
      </c>
      <c r="M82" s="9">
        <v>0.14453125</v>
      </c>
      <c r="N82" s="20">
        <v>81</v>
      </c>
      <c r="O82" s="9">
        <v>0.31640625</v>
      </c>
      <c r="P82" s="20">
        <v>4</v>
      </c>
      <c r="Q82" s="9">
        <v>1.5625E-2</v>
      </c>
    </row>
    <row r="83" spans="4:17" x14ac:dyDescent="0.25">
      <c r="D83" s="8" t="s">
        <v>576</v>
      </c>
      <c r="E83" s="20">
        <v>297</v>
      </c>
      <c r="F83" s="20">
        <v>202</v>
      </c>
      <c r="G83" s="9">
        <v>0.68013468013468015</v>
      </c>
      <c r="H83" s="20">
        <v>142</v>
      </c>
      <c r="I83" s="9">
        <v>0.70297029702970293</v>
      </c>
      <c r="J83" s="20">
        <v>0</v>
      </c>
      <c r="K83" s="9">
        <v>0</v>
      </c>
      <c r="L83" s="20">
        <v>11</v>
      </c>
      <c r="M83" s="9">
        <v>5.4455445544554455E-2</v>
      </c>
      <c r="N83" s="20">
        <v>53</v>
      </c>
      <c r="O83" s="9">
        <v>0.26237623762376239</v>
      </c>
      <c r="P83" s="20">
        <v>20</v>
      </c>
      <c r="Q83" s="9">
        <v>9.9009900990099015E-2</v>
      </c>
    </row>
    <row r="84" spans="4:17" x14ac:dyDescent="0.25">
      <c r="D84" s="7" t="s">
        <v>544</v>
      </c>
      <c r="E84" s="20">
        <v>2524</v>
      </c>
      <c r="F84" s="20">
        <v>1551</v>
      </c>
      <c r="G84" s="9">
        <v>0.61450079239302691</v>
      </c>
      <c r="H84" s="20">
        <v>1398</v>
      </c>
      <c r="I84" s="9">
        <v>0.90135396518375244</v>
      </c>
      <c r="J84" s="20">
        <v>0</v>
      </c>
      <c r="K84" s="9">
        <v>0</v>
      </c>
      <c r="L84" s="20">
        <v>56</v>
      </c>
      <c r="M84" s="9">
        <v>3.6105738233397806E-2</v>
      </c>
      <c r="N84" s="20">
        <v>436</v>
      </c>
      <c r="O84" s="9">
        <v>0.28110896196002577</v>
      </c>
      <c r="P84" s="20">
        <v>30</v>
      </c>
      <c r="Q84" s="9">
        <v>1.9342359767891684E-2</v>
      </c>
    </row>
    <row r="85" spans="4:17" x14ac:dyDescent="0.25">
      <c r="D85" s="8" t="s">
        <v>545</v>
      </c>
      <c r="E85" s="20">
        <v>130</v>
      </c>
      <c r="F85" s="20">
        <v>39</v>
      </c>
      <c r="G85" s="9">
        <v>0.3</v>
      </c>
      <c r="H85" s="20">
        <v>36</v>
      </c>
      <c r="I85" s="9">
        <v>0.92307692307692313</v>
      </c>
      <c r="J85" s="20">
        <v>0</v>
      </c>
      <c r="K85" s="9">
        <v>0</v>
      </c>
      <c r="L85" s="20">
        <v>14</v>
      </c>
      <c r="M85" s="9">
        <v>0.35897435897435898</v>
      </c>
      <c r="N85" s="20">
        <v>26</v>
      </c>
      <c r="O85" s="9">
        <v>0.66666666666666663</v>
      </c>
      <c r="P85" s="20">
        <v>4</v>
      </c>
      <c r="Q85" s="9">
        <v>0.10256410256410256</v>
      </c>
    </row>
    <row r="86" spans="4:17" x14ac:dyDescent="0.25">
      <c r="D86" s="8" t="s">
        <v>551</v>
      </c>
      <c r="E86" s="20">
        <v>240</v>
      </c>
      <c r="F86" s="20">
        <v>75</v>
      </c>
      <c r="G86" s="9">
        <v>0.3125</v>
      </c>
      <c r="H86" s="20">
        <v>90</v>
      </c>
      <c r="I86" s="9">
        <v>1.2</v>
      </c>
      <c r="J86" s="20">
        <v>0</v>
      </c>
      <c r="K86" s="9">
        <v>0</v>
      </c>
      <c r="L86" s="20">
        <v>6</v>
      </c>
      <c r="M86" s="9">
        <v>0.08</v>
      </c>
      <c r="N86" s="20">
        <v>72</v>
      </c>
      <c r="O86" s="9">
        <v>0.96</v>
      </c>
      <c r="P86" s="20">
        <v>4</v>
      </c>
      <c r="Q86" s="9">
        <v>5.3333333333333337E-2</v>
      </c>
    </row>
    <row r="87" spans="4:17" x14ac:dyDescent="0.25">
      <c r="D87" s="8" t="s">
        <v>560</v>
      </c>
      <c r="E87" s="20">
        <v>616</v>
      </c>
      <c r="F87" s="20">
        <v>225</v>
      </c>
      <c r="G87" s="9">
        <v>0.36525974025974028</v>
      </c>
      <c r="H87" s="20">
        <v>296</v>
      </c>
      <c r="I87" s="9">
        <v>1.3155555555555556</v>
      </c>
      <c r="J87" s="20">
        <v>0</v>
      </c>
      <c r="K87" s="9">
        <v>0</v>
      </c>
      <c r="L87" s="20">
        <v>4</v>
      </c>
      <c r="M87" s="9">
        <v>1.7777777777777778E-2</v>
      </c>
      <c r="N87" s="20">
        <v>138</v>
      </c>
      <c r="O87" s="9">
        <v>0.61333333333333329</v>
      </c>
      <c r="P87" s="20">
        <v>2</v>
      </c>
      <c r="Q87" s="9">
        <v>8.8888888888888889E-3</v>
      </c>
    </row>
    <row r="88" spans="4:17" x14ac:dyDescent="0.25">
      <c r="D88" s="8" t="s">
        <v>562</v>
      </c>
      <c r="E88" s="20">
        <v>530</v>
      </c>
      <c r="F88" s="20">
        <v>382</v>
      </c>
      <c r="G88" s="9">
        <v>0.72075471698113203</v>
      </c>
      <c r="H88" s="20">
        <v>286</v>
      </c>
      <c r="I88" s="9">
        <v>0.74869109947643975</v>
      </c>
      <c r="J88" s="20">
        <v>0</v>
      </c>
      <c r="K88" s="9">
        <v>0</v>
      </c>
      <c r="L88" s="20">
        <v>26</v>
      </c>
      <c r="M88" s="9">
        <v>6.8062827225130892E-2</v>
      </c>
      <c r="N88" s="20">
        <v>96</v>
      </c>
      <c r="O88" s="9">
        <v>0.2513089005235602</v>
      </c>
      <c r="P88" s="20">
        <v>10</v>
      </c>
      <c r="Q88" s="9">
        <v>2.6178010471204188E-2</v>
      </c>
    </row>
    <row r="89" spans="4:17" x14ac:dyDescent="0.25">
      <c r="D89" s="8" t="s">
        <v>563</v>
      </c>
      <c r="E89" s="20">
        <v>908</v>
      </c>
      <c r="F89" s="20">
        <v>800</v>
      </c>
      <c r="G89" s="9">
        <v>0.88105726872246692</v>
      </c>
      <c r="H89" s="20">
        <v>658</v>
      </c>
      <c r="I89" s="9">
        <v>0.82250000000000001</v>
      </c>
      <c r="J89" s="20">
        <v>0</v>
      </c>
      <c r="K89" s="9">
        <v>0</v>
      </c>
      <c r="L89" s="20">
        <v>4</v>
      </c>
      <c r="M89" s="9">
        <v>5.0000000000000001E-3</v>
      </c>
      <c r="N89" s="20">
        <v>74</v>
      </c>
      <c r="O89" s="9">
        <v>9.2499999999999999E-2</v>
      </c>
      <c r="P89" s="20">
        <v>10</v>
      </c>
      <c r="Q89" s="9">
        <v>1.2500000000000001E-2</v>
      </c>
    </row>
    <row r="90" spans="4:17" x14ac:dyDescent="0.25">
      <c r="D90" s="8" t="s">
        <v>580</v>
      </c>
      <c r="E90" s="20">
        <v>100</v>
      </c>
      <c r="F90" s="20">
        <v>30</v>
      </c>
      <c r="G90" s="9">
        <v>0.3</v>
      </c>
      <c r="H90" s="20">
        <v>32</v>
      </c>
      <c r="I90" s="9">
        <v>1.0666666666666667</v>
      </c>
      <c r="J90" s="20">
        <v>0</v>
      </c>
      <c r="K90" s="9">
        <v>0</v>
      </c>
      <c r="L90" s="20">
        <v>2</v>
      </c>
      <c r="M90" s="9">
        <v>6.6666666666666666E-2</v>
      </c>
      <c r="N90" s="20">
        <v>30</v>
      </c>
      <c r="O90" s="9">
        <v>1</v>
      </c>
      <c r="P90" s="20">
        <v>0</v>
      </c>
      <c r="Q90" s="9">
        <v>0</v>
      </c>
    </row>
    <row r="91" spans="4:17" x14ac:dyDescent="0.25">
      <c r="D91" s="7" t="s">
        <v>552</v>
      </c>
      <c r="E91" s="20">
        <v>2519</v>
      </c>
      <c r="F91" s="20">
        <v>1601</v>
      </c>
      <c r="G91" s="9">
        <v>0.63556967050416835</v>
      </c>
      <c r="H91" s="20">
        <v>1191</v>
      </c>
      <c r="I91" s="9">
        <v>0.74391005621486572</v>
      </c>
      <c r="J91" s="20">
        <v>0</v>
      </c>
      <c r="K91" s="9">
        <v>0</v>
      </c>
      <c r="L91" s="20">
        <v>66</v>
      </c>
      <c r="M91" s="9">
        <v>4.1224234853216739E-2</v>
      </c>
      <c r="N91" s="20">
        <v>450</v>
      </c>
      <c r="O91" s="9">
        <v>0.28107432854465958</v>
      </c>
      <c r="P91" s="20">
        <v>80</v>
      </c>
      <c r="Q91" s="9">
        <v>4.996876951905059E-2</v>
      </c>
    </row>
    <row r="92" spans="4:17" x14ac:dyDescent="0.25">
      <c r="D92" s="8" t="s">
        <v>553</v>
      </c>
      <c r="E92" s="20">
        <v>642</v>
      </c>
      <c r="F92" s="20">
        <v>512</v>
      </c>
      <c r="G92" s="9">
        <v>0.79750778816199375</v>
      </c>
      <c r="H92" s="20">
        <v>368</v>
      </c>
      <c r="I92" s="9">
        <v>0.71875</v>
      </c>
      <c r="J92" s="20">
        <v>0</v>
      </c>
      <c r="K92" s="9">
        <v>0</v>
      </c>
      <c r="L92" s="20">
        <v>14</v>
      </c>
      <c r="M92" s="9">
        <v>2.734375E-2</v>
      </c>
      <c r="N92" s="20">
        <v>88</v>
      </c>
      <c r="O92" s="9">
        <v>0.171875</v>
      </c>
      <c r="P92" s="20">
        <v>14</v>
      </c>
      <c r="Q92" s="9">
        <v>2.734375E-2</v>
      </c>
    </row>
    <row r="93" spans="4:17" x14ac:dyDescent="0.25">
      <c r="D93" s="8" t="s">
        <v>565</v>
      </c>
      <c r="E93" s="20">
        <v>351</v>
      </c>
      <c r="F93" s="20">
        <v>247</v>
      </c>
      <c r="G93" s="9">
        <v>0.70370370370370372</v>
      </c>
      <c r="H93" s="20">
        <v>169</v>
      </c>
      <c r="I93" s="9">
        <v>0.68421052631578949</v>
      </c>
      <c r="J93" s="20">
        <v>0</v>
      </c>
      <c r="K93" s="9">
        <v>0</v>
      </c>
      <c r="L93" s="20">
        <v>2</v>
      </c>
      <c r="M93" s="9">
        <v>8.0971659919028341E-3</v>
      </c>
      <c r="N93" s="20">
        <v>64</v>
      </c>
      <c r="O93" s="9">
        <v>0.25910931174089069</v>
      </c>
      <c r="P93" s="20">
        <v>26</v>
      </c>
      <c r="Q93" s="9">
        <v>0.10526315789473684</v>
      </c>
    </row>
    <row r="94" spans="4:17" x14ac:dyDescent="0.25">
      <c r="D94" s="8" t="s">
        <v>567</v>
      </c>
      <c r="E94" s="20">
        <v>126</v>
      </c>
      <c r="F94" s="20">
        <v>84</v>
      </c>
      <c r="G94" s="9">
        <v>0.66666666666666663</v>
      </c>
      <c r="H94" s="20">
        <v>44</v>
      </c>
      <c r="I94" s="9">
        <v>0.52380952380952384</v>
      </c>
      <c r="J94" s="20">
        <v>0</v>
      </c>
      <c r="K94" s="9">
        <v>0</v>
      </c>
      <c r="L94" s="20">
        <v>0</v>
      </c>
      <c r="M94" s="9">
        <v>0</v>
      </c>
      <c r="N94" s="20">
        <v>28</v>
      </c>
      <c r="O94" s="9">
        <v>0.33333333333333331</v>
      </c>
      <c r="P94" s="20">
        <v>10</v>
      </c>
      <c r="Q94" s="9">
        <v>0.11904761904761904</v>
      </c>
    </row>
    <row r="95" spans="4:17" x14ac:dyDescent="0.25">
      <c r="D95" s="8" t="s">
        <v>574</v>
      </c>
      <c r="E95" s="20">
        <v>298</v>
      </c>
      <c r="F95" s="20">
        <v>103</v>
      </c>
      <c r="G95" s="9">
        <v>0.34563758389261745</v>
      </c>
      <c r="H95" s="20">
        <v>138</v>
      </c>
      <c r="I95" s="9">
        <v>1.3398058252427185</v>
      </c>
      <c r="J95" s="20">
        <v>0</v>
      </c>
      <c r="K95" s="9">
        <v>0</v>
      </c>
      <c r="L95" s="20">
        <v>14</v>
      </c>
      <c r="M95" s="9">
        <v>0.13592233009708737</v>
      </c>
      <c r="N95" s="20">
        <v>52</v>
      </c>
      <c r="O95" s="9">
        <v>0.50485436893203883</v>
      </c>
      <c r="P95" s="20">
        <v>0</v>
      </c>
      <c r="Q95" s="9">
        <v>0</v>
      </c>
    </row>
    <row r="96" spans="4:17" x14ac:dyDescent="0.25">
      <c r="D96" s="8" t="s">
        <v>575</v>
      </c>
      <c r="E96" s="20">
        <v>822</v>
      </c>
      <c r="F96" s="20">
        <v>544</v>
      </c>
      <c r="G96" s="9">
        <v>0.66180048661800484</v>
      </c>
      <c r="H96" s="20">
        <v>288</v>
      </c>
      <c r="I96" s="9">
        <v>0.52941176470588236</v>
      </c>
      <c r="J96" s="20">
        <v>0</v>
      </c>
      <c r="K96" s="9">
        <v>0</v>
      </c>
      <c r="L96" s="20">
        <v>26</v>
      </c>
      <c r="M96" s="9">
        <v>4.779411764705882E-2</v>
      </c>
      <c r="N96" s="20">
        <v>188</v>
      </c>
      <c r="O96" s="9">
        <v>0.34558823529411764</v>
      </c>
      <c r="P96" s="20">
        <v>22</v>
      </c>
      <c r="Q96" s="9">
        <v>4.0441176470588237E-2</v>
      </c>
    </row>
    <row r="97" spans="4:17" x14ac:dyDescent="0.25">
      <c r="D97" s="8" t="s">
        <v>577</v>
      </c>
      <c r="E97" s="20">
        <v>280</v>
      </c>
      <c r="F97" s="20">
        <v>111</v>
      </c>
      <c r="G97" s="9">
        <v>0.39642857142857141</v>
      </c>
      <c r="H97" s="20">
        <v>184</v>
      </c>
      <c r="I97" s="9">
        <v>1.6576576576576576</v>
      </c>
      <c r="J97" s="20">
        <v>0</v>
      </c>
      <c r="K97" s="9">
        <v>0</v>
      </c>
      <c r="L97" s="20">
        <v>10</v>
      </c>
      <c r="M97" s="9">
        <v>9.0090090090090086E-2</v>
      </c>
      <c r="N97" s="20">
        <v>30</v>
      </c>
      <c r="O97" s="9">
        <v>0.27027027027027029</v>
      </c>
      <c r="P97" s="20">
        <v>8</v>
      </c>
      <c r="Q97" s="9">
        <v>7.2072072072072071E-2</v>
      </c>
    </row>
    <row r="98" spans="4:17" x14ac:dyDescent="0.25">
      <c r="D98" s="7" t="s">
        <v>549</v>
      </c>
      <c r="E98" s="20">
        <v>598</v>
      </c>
      <c r="F98" s="20">
        <v>371</v>
      </c>
      <c r="G98" s="9">
        <v>0.62040133779264217</v>
      </c>
      <c r="H98" s="20">
        <v>176</v>
      </c>
      <c r="I98" s="9">
        <v>0.47439353099730458</v>
      </c>
      <c r="J98" s="20">
        <v>0</v>
      </c>
      <c r="K98" s="9">
        <v>0</v>
      </c>
      <c r="L98" s="20">
        <v>68</v>
      </c>
      <c r="M98" s="9">
        <v>0.18328840970350405</v>
      </c>
      <c r="N98" s="20">
        <v>108</v>
      </c>
      <c r="O98" s="9">
        <v>0.29110512129380056</v>
      </c>
      <c r="P98" s="20">
        <v>19</v>
      </c>
      <c r="Q98" s="9">
        <v>5.1212938005390833E-2</v>
      </c>
    </row>
    <row r="99" spans="4:17" x14ac:dyDescent="0.25">
      <c r="D99" s="8" t="s">
        <v>550</v>
      </c>
      <c r="E99" s="20">
        <v>41</v>
      </c>
      <c r="F99" s="20">
        <v>28</v>
      </c>
      <c r="G99" s="9">
        <v>0.68292682926829273</v>
      </c>
      <c r="H99" s="20">
        <v>11</v>
      </c>
      <c r="I99" s="9">
        <v>0.39285714285714285</v>
      </c>
      <c r="J99" s="20">
        <v>0</v>
      </c>
      <c r="K99" s="9">
        <v>0</v>
      </c>
      <c r="L99" s="20">
        <v>4</v>
      </c>
      <c r="M99" s="9">
        <v>0.14285714285714285</v>
      </c>
      <c r="N99" s="20">
        <v>8</v>
      </c>
      <c r="O99" s="9">
        <v>0.2857142857142857</v>
      </c>
      <c r="P99" s="20">
        <v>0</v>
      </c>
      <c r="Q99" s="9">
        <v>0</v>
      </c>
    </row>
    <row r="100" spans="4:17" x14ac:dyDescent="0.25">
      <c r="D100" s="8" t="s">
        <v>568</v>
      </c>
      <c r="E100" s="20">
        <v>403</v>
      </c>
      <c r="F100" s="20">
        <v>276</v>
      </c>
      <c r="G100" s="9">
        <v>0.68486352357320102</v>
      </c>
      <c r="H100" s="20">
        <v>137</v>
      </c>
      <c r="I100" s="9">
        <v>0.49637681159420288</v>
      </c>
      <c r="J100" s="20">
        <v>0</v>
      </c>
      <c r="K100" s="9">
        <v>0</v>
      </c>
      <c r="L100" s="20">
        <v>18</v>
      </c>
      <c r="M100" s="9">
        <v>6.5217391304347824E-2</v>
      </c>
      <c r="N100" s="20">
        <v>81</v>
      </c>
      <c r="O100" s="9">
        <v>0.29347826086956524</v>
      </c>
      <c r="P100" s="20">
        <v>12</v>
      </c>
      <c r="Q100" s="9">
        <v>4.3478260869565216E-2</v>
      </c>
    </row>
    <row r="101" spans="4:17" x14ac:dyDescent="0.25">
      <c r="D101" s="8" t="s">
        <v>569</v>
      </c>
      <c r="E101" s="20">
        <v>154</v>
      </c>
      <c r="F101" s="20">
        <v>67</v>
      </c>
      <c r="G101" s="9">
        <v>0.43506493506493504</v>
      </c>
      <c r="H101" s="20">
        <v>28</v>
      </c>
      <c r="I101" s="9">
        <v>0.41791044776119401</v>
      </c>
      <c r="J101" s="20">
        <v>0</v>
      </c>
      <c r="K101" s="9">
        <v>0</v>
      </c>
      <c r="L101" s="20">
        <v>46</v>
      </c>
      <c r="M101" s="9">
        <v>0.68656716417910446</v>
      </c>
      <c r="N101" s="20">
        <v>19</v>
      </c>
      <c r="O101" s="9">
        <v>0.28358208955223879</v>
      </c>
      <c r="P101" s="20">
        <v>7</v>
      </c>
      <c r="Q101" s="9">
        <v>0.1044776119402985</v>
      </c>
    </row>
    <row r="102" spans="4:17" x14ac:dyDescent="0.25">
      <c r="D102" s="7" t="s">
        <v>555</v>
      </c>
      <c r="E102" s="20">
        <v>846</v>
      </c>
      <c r="F102" s="20">
        <v>578</v>
      </c>
      <c r="G102" s="9">
        <v>0.68321513002364065</v>
      </c>
      <c r="H102" s="20">
        <v>401</v>
      </c>
      <c r="I102" s="9">
        <v>0.69377162629757783</v>
      </c>
      <c r="J102" s="20">
        <v>0</v>
      </c>
      <c r="K102" s="9">
        <v>0</v>
      </c>
      <c r="L102" s="20">
        <v>26</v>
      </c>
      <c r="M102" s="9">
        <v>4.4982698961937718E-2</v>
      </c>
      <c r="N102" s="20">
        <v>139</v>
      </c>
      <c r="O102" s="9">
        <v>0.24048442906574394</v>
      </c>
      <c r="P102" s="20">
        <v>50</v>
      </c>
      <c r="Q102" s="9">
        <v>8.6505190311418678E-2</v>
      </c>
    </row>
    <row r="103" spans="4:17" x14ac:dyDescent="0.25">
      <c r="D103" s="8" t="s">
        <v>556</v>
      </c>
      <c r="E103" s="20">
        <v>143</v>
      </c>
      <c r="F103" s="20">
        <v>97</v>
      </c>
      <c r="G103" s="9">
        <v>0.67832167832167833</v>
      </c>
      <c r="H103" s="20">
        <v>62</v>
      </c>
      <c r="I103" s="9">
        <v>0.63917525773195871</v>
      </c>
      <c r="J103" s="20">
        <v>0</v>
      </c>
      <c r="K103" s="9">
        <v>0</v>
      </c>
      <c r="L103" s="20">
        <v>0</v>
      </c>
      <c r="M103" s="9">
        <v>0</v>
      </c>
      <c r="N103" s="20">
        <v>34</v>
      </c>
      <c r="O103" s="9">
        <v>0.35051546391752575</v>
      </c>
      <c r="P103" s="20">
        <v>8</v>
      </c>
      <c r="Q103" s="9">
        <v>8.247422680412371E-2</v>
      </c>
    </row>
    <row r="104" spans="4:17" x14ac:dyDescent="0.25">
      <c r="D104" s="8" t="s">
        <v>572</v>
      </c>
      <c r="E104" s="20">
        <v>33</v>
      </c>
      <c r="F104" s="20">
        <v>15</v>
      </c>
      <c r="G104" s="9">
        <v>0.45454545454545453</v>
      </c>
      <c r="H104" s="20">
        <v>5</v>
      </c>
      <c r="I104" s="9">
        <v>0.33333333333333331</v>
      </c>
      <c r="J104" s="20">
        <v>0</v>
      </c>
      <c r="K104" s="9">
        <v>0</v>
      </c>
      <c r="L104" s="20">
        <v>7</v>
      </c>
      <c r="M104" s="9">
        <v>0.46666666666666667</v>
      </c>
      <c r="N104" s="20">
        <v>4</v>
      </c>
      <c r="O104" s="9">
        <v>0.26666666666666666</v>
      </c>
      <c r="P104" s="20">
        <v>2</v>
      </c>
      <c r="Q104" s="9">
        <v>0.13333333333333333</v>
      </c>
    </row>
    <row r="105" spans="4:17" x14ac:dyDescent="0.25">
      <c r="D105" s="8" t="s">
        <v>581</v>
      </c>
      <c r="E105" s="20">
        <v>378</v>
      </c>
      <c r="F105" s="20">
        <v>265</v>
      </c>
      <c r="G105" s="9">
        <v>0.70105820105820105</v>
      </c>
      <c r="H105" s="20">
        <v>191</v>
      </c>
      <c r="I105" s="9">
        <v>0.72075471698113203</v>
      </c>
      <c r="J105" s="20">
        <v>0</v>
      </c>
      <c r="K105" s="9">
        <v>0</v>
      </c>
      <c r="L105" s="20">
        <v>13</v>
      </c>
      <c r="M105" s="9">
        <v>4.9056603773584909E-2</v>
      </c>
      <c r="N105" s="20">
        <v>61</v>
      </c>
      <c r="O105" s="9">
        <v>0.23018867924528302</v>
      </c>
      <c r="P105" s="20">
        <v>16</v>
      </c>
      <c r="Q105" s="9">
        <v>6.0377358490566038E-2</v>
      </c>
    </row>
    <row r="106" spans="4:17" x14ac:dyDescent="0.25">
      <c r="D106" s="8" t="s">
        <v>582</v>
      </c>
      <c r="E106" s="20">
        <v>96</v>
      </c>
      <c r="F106" s="20">
        <v>53</v>
      </c>
      <c r="G106" s="9">
        <v>0.55208333333333337</v>
      </c>
      <c r="H106" s="20">
        <v>34</v>
      </c>
      <c r="I106" s="9">
        <v>0.64150943396226412</v>
      </c>
      <c r="J106" s="20">
        <v>0</v>
      </c>
      <c r="K106" s="9">
        <v>0</v>
      </c>
      <c r="L106" s="20">
        <v>4</v>
      </c>
      <c r="M106" s="9">
        <v>7.5471698113207544E-2</v>
      </c>
      <c r="N106" s="20">
        <v>22</v>
      </c>
      <c r="O106" s="9">
        <v>0.41509433962264153</v>
      </c>
      <c r="P106" s="20">
        <v>10</v>
      </c>
      <c r="Q106" s="9">
        <v>0.18867924528301888</v>
      </c>
    </row>
    <row r="107" spans="4:17" x14ac:dyDescent="0.25">
      <c r="D107" s="8" t="s">
        <v>583</v>
      </c>
      <c r="E107" s="20">
        <v>196</v>
      </c>
      <c r="F107" s="20">
        <v>148</v>
      </c>
      <c r="G107" s="9">
        <v>0.75510204081632648</v>
      </c>
      <c r="H107" s="20">
        <v>109</v>
      </c>
      <c r="I107" s="9">
        <v>0.73648648648648651</v>
      </c>
      <c r="J107" s="20">
        <v>0</v>
      </c>
      <c r="K107" s="9">
        <v>0</v>
      </c>
      <c r="L107" s="20">
        <v>2</v>
      </c>
      <c r="M107" s="9">
        <v>1.3513513513513514E-2</v>
      </c>
      <c r="N107" s="20">
        <v>18</v>
      </c>
      <c r="O107" s="9">
        <v>0.12162162162162163</v>
      </c>
      <c r="P107" s="20">
        <v>14</v>
      </c>
      <c r="Q107" s="9">
        <v>9.45945945945946E-2</v>
      </c>
    </row>
    <row r="108" spans="4:17" x14ac:dyDescent="0.25">
      <c r="D108" s="7" t="s">
        <v>450</v>
      </c>
      <c r="E108" s="20">
        <v>805</v>
      </c>
      <c r="F108" s="20">
        <v>627</v>
      </c>
      <c r="G108" s="9">
        <v>0.77888198757763971</v>
      </c>
      <c r="H108" s="20">
        <v>448</v>
      </c>
      <c r="I108" s="9">
        <v>0.71451355661881977</v>
      </c>
      <c r="J108" s="20">
        <v>1</v>
      </c>
      <c r="K108" s="9">
        <v>1.594896331738437E-3</v>
      </c>
      <c r="L108" s="20">
        <v>19</v>
      </c>
      <c r="M108" s="9">
        <v>3.0303030303030304E-2</v>
      </c>
      <c r="N108" s="20">
        <v>113</v>
      </c>
      <c r="O108" s="9">
        <v>0.18022328548644337</v>
      </c>
      <c r="P108" s="20">
        <v>19</v>
      </c>
      <c r="Q108" s="9">
        <v>3.0303030303030304E-2</v>
      </c>
    </row>
    <row r="109" spans="4:17" x14ac:dyDescent="0.25">
      <c r="D109" s="8" t="s">
        <v>538</v>
      </c>
      <c r="E109" s="20">
        <v>88</v>
      </c>
      <c r="F109" s="20">
        <v>73</v>
      </c>
      <c r="G109" s="9">
        <v>0.82954545454545459</v>
      </c>
      <c r="H109" s="20">
        <v>50</v>
      </c>
      <c r="I109" s="9">
        <v>0.68493150684931503</v>
      </c>
      <c r="J109" s="20">
        <v>0</v>
      </c>
      <c r="K109" s="9">
        <v>0</v>
      </c>
      <c r="L109" s="20">
        <v>0</v>
      </c>
      <c r="M109" s="9">
        <v>0</v>
      </c>
      <c r="N109" s="20">
        <v>10</v>
      </c>
      <c r="O109" s="9">
        <v>0.13698630136986301</v>
      </c>
      <c r="P109" s="20">
        <v>4</v>
      </c>
      <c r="Q109" s="9">
        <v>5.4794520547945202E-2</v>
      </c>
    </row>
    <row r="110" spans="4:17" x14ac:dyDescent="0.25">
      <c r="D110" s="8" t="s">
        <v>451</v>
      </c>
      <c r="E110" s="20">
        <v>156</v>
      </c>
      <c r="F110" s="20">
        <v>102</v>
      </c>
      <c r="G110" s="9">
        <v>0.65384615384615385</v>
      </c>
      <c r="H110" s="20">
        <v>64</v>
      </c>
      <c r="I110" s="9">
        <v>0.62745098039215685</v>
      </c>
      <c r="J110" s="20">
        <v>0</v>
      </c>
      <c r="K110" s="9">
        <v>0</v>
      </c>
      <c r="L110" s="20">
        <v>2</v>
      </c>
      <c r="M110" s="9">
        <v>1.9607843137254902E-2</v>
      </c>
      <c r="N110" s="20">
        <v>43</v>
      </c>
      <c r="O110" s="9">
        <v>0.42156862745098039</v>
      </c>
      <c r="P110" s="20">
        <v>4</v>
      </c>
      <c r="Q110" s="9">
        <v>3.9215686274509803E-2</v>
      </c>
    </row>
    <row r="111" spans="4:17" x14ac:dyDescent="0.25">
      <c r="D111" s="8" t="s">
        <v>570</v>
      </c>
      <c r="E111" s="20">
        <v>233</v>
      </c>
      <c r="F111" s="20">
        <v>206</v>
      </c>
      <c r="G111" s="9">
        <v>0.88412017167381973</v>
      </c>
      <c r="H111" s="20">
        <v>154</v>
      </c>
      <c r="I111" s="9">
        <v>0.74757281553398058</v>
      </c>
      <c r="J111" s="20">
        <v>1</v>
      </c>
      <c r="K111" s="9">
        <v>4.8543689320388345E-3</v>
      </c>
      <c r="L111" s="20">
        <v>5</v>
      </c>
      <c r="M111" s="9">
        <v>2.4271844660194174E-2</v>
      </c>
      <c r="N111" s="20">
        <v>16</v>
      </c>
      <c r="O111" s="9">
        <v>7.7669902912621352E-2</v>
      </c>
      <c r="P111" s="20">
        <v>0</v>
      </c>
      <c r="Q111" s="9">
        <v>0</v>
      </c>
    </row>
    <row r="112" spans="4:17" x14ac:dyDescent="0.25">
      <c r="D112" s="8" t="s">
        <v>573</v>
      </c>
      <c r="E112" s="20">
        <v>328</v>
      </c>
      <c r="F112" s="20">
        <v>246</v>
      </c>
      <c r="G112" s="9">
        <v>0.75</v>
      </c>
      <c r="H112" s="20">
        <v>180</v>
      </c>
      <c r="I112" s="9">
        <v>0.73170731707317072</v>
      </c>
      <c r="J112" s="20">
        <v>0</v>
      </c>
      <c r="K112" s="9">
        <v>0</v>
      </c>
      <c r="L112" s="20">
        <v>12</v>
      </c>
      <c r="M112" s="9">
        <v>4.878048780487805E-2</v>
      </c>
      <c r="N112" s="20">
        <v>44</v>
      </c>
      <c r="O112" s="9">
        <v>0.17886178861788618</v>
      </c>
      <c r="P112" s="20">
        <v>11</v>
      </c>
      <c r="Q112" s="9">
        <v>4.4715447154471545E-2</v>
      </c>
    </row>
    <row r="113" spans="4:17" x14ac:dyDescent="0.25">
      <c r="D113" s="6" t="s">
        <v>452</v>
      </c>
      <c r="E113" s="20">
        <v>5038</v>
      </c>
      <c r="F113" s="20">
        <v>3973</v>
      </c>
      <c r="G113" s="9">
        <v>0.78860658991663357</v>
      </c>
      <c r="H113" s="20">
        <v>2610</v>
      </c>
      <c r="I113" s="9">
        <v>0.65693430656934304</v>
      </c>
      <c r="J113" s="20">
        <v>0</v>
      </c>
      <c r="K113" s="9">
        <v>0</v>
      </c>
      <c r="L113" s="20">
        <v>117</v>
      </c>
      <c r="M113" s="9">
        <v>2.9448779260005033E-2</v>
      </c>
      <c r="N113" s="20">
        <v>343</v>
      </c>
      <c r="O113" s="9">
        <v>8.6332746035741259E-2</v>
      </c>
      <c r="P113" s="20">
        <v>349</v>
      </c>
      <c r="Q113" s="9">
        <v>8.7842939843946644E-2</v>
      </c>
    </row>
    <row r="114" spans="4:17" x14ac:dyDescent="0.25">
      <c r="D114" s="7" t="s">
        <v>587</v>
      </c>
      <c r="E114" s="20">
        <v>708</v>
      </c>
      <c r="F114" s="20">
        <v>544</v>
      </c>
      <c r="G114" s="9">
        <v>0.76836158192090398</v>
      </c>
      <c r="H114" s="20">
        <v>357</v>
      </c>
      <c r="I114" s="9">
        <v>0.65625</v>
      </c>
      <c r="J114" s="20">
        <v>0</v>
      </c>
      <c r="K114" s="9">
        <v>0</v>
      </c>
      <c r="L114" s="20">
        <v>26</v>
      </c>
      <c r="M114" s="9">
        <v>4.779411764705882E-2</v>
      </c>
      <c r="N114" s="20">
        <v>55</v>
      </c>
      <c r="O114" s="9">
        <v>0.10110294117647059</v>
      </c>
      <c r="P114" s="20">
        <v>43</v>
      </c>
      <c r="Q114" s="9">
        <v>7.904411764705882E-2</v>
      </c>
    </row>
    <row r="115" spans="4:17" x14ac:dyDescent="0.25">
      <c r="D115" s="8" t="s">
        <v>588</v>
      </c>
      <c r="E115" s="20">
        <v>58</v>
      </c>
      <c r="F115" s="20">
        <v>48</v>
      </c>
      <c r="G115" s="9">
        <v>0.82758620689655171</v>
      </c>
      <c r="H115" s="20">
        <v>35</v>
      </c>
      <c r="I115" s="9">
        <v>0.72916666666666663</v>
      </c>
      <c r="J115" s="20">
        <v>0</v>
      </c>
      <c r="K115" s="9">
        <v>0</v>
      </c>
      <c r="L115" s="20">
        <v>2</v>
      </c>
      <c r="M115" s="9">
        <v>4.1666666666666664E-2</v>
      </c>
      <c r="N115" s="20">
        <v>5</v>
      </c>
      <c r="O115" s="9">
        <v>0.10416666666666667</v>
      </c>
      <c r="P115" s="20">
        <v>1</v>
      </c>
      <c r="Q115" s="9">
        <v>2.0833333333333332E-2</v>
      </c>
    </row>
    <row r="116" spans="4:17" x14ac:dyDescent="0.25">
      <c r="D116" s="8" t="s">
        <v>589</v>
      </c>
      <c r="E116" s="20">
        <v>44</v>
      </c>
      <c r="F116" s="20">
        <v>31</v>
      </c>
      <c r="G116" s="9">
        <v>0.70454545454545459</v>
      </c>
      <c r="H116" s="20">
        <v>22</v>
      </c>
      <c r="I116" s="9">
        <v>0.70967741935483875</v>
      </c>
      <c r="J116" s="20">
        <v>0</v>
      </c>
      <c r="K116" s="9">
        <v>0</v>
      </c>
      <c r="L116" s="20">
        <v>0</v>
      </c>
      <c r="M116" s="9">
        <v>0</v>
      </c>
      <c r="N116" s="20">
        <v>0</v>
      </c>
      <c r="O116" s="9">
        <v>0</v>
      </c>
      <c r="P116" s="20">
        <v>11</v>
      </c>
      <c r="Q116" s="9">
        <v>0.35483870967741937</v>
      </c>
    </row>
    <row r="117" spans="4:17" x14ac:dyDescent="0.25">
      <c r="D117" s="8" t="s">
        <v>591</v>
      </c>
      <c r="E117" s="20">
        <v>123</v>
      </c>
      <c r="F117" s="20">
        <v>94</v>
      </c>
      <c r="G117" s="9">
        <v>0.76422764227642281</v>
      </c>
      <c r="H117" s="20">
        <v>61</v>
      </c>
      <c r="I117" s="9">
        <v>0.64893617021276595</v>
      </c>
      <c r="J117" s="20">
        <v>0</v>
      </c>
      <c r="K117" s="9">
        <v>0</v>
      </c>
      <c r="L117" s="20">
        <v>6</v>
      </c>
      <c r="M117" s="9">
        <v>6.3829787234042548E-2</v>
      </c>
      <c r="N117" s="20">
        <v>11</v>
      </c>
      <c r="O117" s="9">
        <v>0.11702127659574468</v>
      </c>
      <c r="P117" s="20">
        <v>3</v>
      </c>
      <c r="Q117" s="9">
        <v>3.1914893617021274E-2</v>
      </c>
    </row>
    <row r="118" spans="4:17" x14ac:dyDescent="0.25">
      <c r="D118" s="8" t="s">
        <v>598</v>
      </c>
      <c r="E118" s="20">
        <v>62</v>
      </c>
      <c r="F118" s="20">
        <v>44</v>
      </c>
      <c r="G118" s="9">
        <v>0.70967741935483875</v>
      </c>
      <c r="H118" s="20">
        <v>30</v>
      </c>
      <c r="I118" s="9">
        <v>0.68181818181818177</v>
      </c>
      <c r="J118" s="20">
        <v>0</v>
      </c>
      <c r="K118" s="9">
        <v>0</v>
      </c>
      <c r="L118" s="20">
        <v>1</v>
      </c>
      <c r="M118" s="9">
        <v>2.2727272727272728E-2</v>
      </c>
      <c r="N118" s="20">
        <v>8</v>
      </c>
      <c r="O118" s="9">
        <v>0.18181818181818182</v>
      </c>
      <c r="P118" s="20">
        <v>4</v>
      </c>
      <c r="Q118" s="9">
        <v>9.0909090909090912E-2</v>
      </c>
    </row>
    <row r="119" spans="4:17" x14ac:dyDescent="0.25">
      <c r="D119" s="8" t="s">
        <v>607</v>
      </c>
      <c r="E119" s="20">
        <v>65</v>
      </c>
      <c r="F119" s="20">
        <v>46</v>
      </c>
      <c r="G119" s="9">
        <v>0.70769230769230773</v>
      </c>
      <c r="H119" s="20">
        <v>30</v>
      </c>
      <c r="I119" s="9">
        <v>0.65217391304347827</v>
      </c>
      <c r="J119" s="20">
        <v>0</v>
      </c>
      <c r="K119" s="9">
        <v>0</v>
      </c>
      <c r="L119" s="20">
        <v>3</v>
      </c>
      <c r="M119" s="9">
        <v>6.5217391304347824E-2</v>
      </c>
      <c r="N119" s="20">
        <v>4</v>
      </c>
      <c r="O119" s="9">
        <v>8.6956521739130432E-2</v>
      </c>
      <c r="P119" s="20">
        <v>11</v>
      </c>
      <c r="Q119" s="9">
        <v>0.2391304347826087</v>
      </c>
    </row>
    <row r="120" spans="4:17" x14ac:dyDescent="0.25">
      <c r="D120" s="8" t="s">
        <v>608</v>
      </c>
      <c r="E120" s="20">
        <v>81</v>
      </c>
      <c r="F120" s="20">
        <v>59</v>
      </c>
      <c r="G120" s="9">
        <v>0.72839506172839508</v>
      </c>
      <c r="H120" s="20">
        <v>43</v>
      </c>
      <c r="I120" s="9">
        <v>0.72881355932203384</v>
      </c>
      <c r="J120" s="20">
        <v>0</v>
      </c>
      <c r="K120" s="9">
        <v>0</v>
      </c>
      <c r="L120" s="20">
        <v>7</v>
      </c>
      <c r="M120" s="9">
        <v>0.11864406779661017</v>
      </c>
      <c r="N120" s="20">
        <v>0</v>
      </c>
      <c r="O120" s="9">
        <v>0</v>
      </c>
      <c r="P120" s="20">
        <v>6</v>
      </c>
      <c r="Q120" s="9">
        <v>0.10169491525423729</v>
      </c>
    </row>
    <row r="121" spans="4:17" x14ac:dyDescent="0.25">
      <c r="D121" s="8" t="s">
        <v>610</v>
      </c>
      <c r="E121" s="20">
        <v>158</v>
      </c>
      <c r="F121" s="20">
        <v>124</v>
      </c>
      <c r="G121" s="9">
        <v>0.78481012658227844</v>
      </c>
      <c r="H121" s="20">
        <v>76</v>
      </c>
      <c r="I121" s="9">
        <v>0.61290322580645162</v>
      </c>
      <c r="J121" s="20">
        <v>0</v>
      </c>
      <c r="K121" s="9">
        <v>0</v>
      </c>
      <c r="L121" s="20">
        <v>7</v>
      </c>
      <c r="M121" s="9">
        <v>5.6451612903225805E-2</v>
      </c>
      <c r="N121" s="20">
        <v>17</v>
      </c>
      <c r="O121" s="9">
        <v>0.13709677419354838</v>
      </c>
      <c r="P121" s="20">
        <v>4</v>
      </c>
      <c r="Q121" s="9">
        <v>3.2258064516129031E-2</v>
      </c>
    </row>
    <row r="122" spans="4:17" x14ac:dyDescent="0.25">
      <c r="D122" s="8" t="s">
        <v>613</v>
      </c>
      <c r="E122" s="20">
        <v>117</v>
      </c>
      <c r="F122" s="20">
        <v>98</v>
      </c>
      <c r="G122" s="9">
        <v>0.83760683760683763</v>
      </c>
      <c r="H122" s="20">
        <v>60</v>
      </c>
      <c r="I122" s="9">
        <v>0.61224489795918369</v>
      </c>
      <c r="J122" s="20">
        <v>0</v>
      </c>
      <c r="K122" s="9">
        <v>0</v>
      </c>
      <c r="L122" s="20">
        <v>0</v>
      </c>
      <c r="M122" s="9">
        <v>0</v>
      </c>
      <c r="N122" s="20">
        <v>10</v>
      </c>
      <c r="O122" s="9">
        <v>0.10204081632653061</v>
      </c>
      <c r="P122" s="20">
        <v>3</v>
      </c>
      <c r="Q122" s="9">
        <v>3.0612244897959183E-2</v>
      </c>
    </row>
    <row r="123" spans="4:17" x14ac:dyDescent="0.25">
      <c r="D123" s="7" t="s">
        <v>602</v>
      </c>
      <c r="E123" s="20">
        <v>716</v>
      </c>
      <c r="F123" s="20">
        <v>584</v>
      </c>
      <c r="G123" s="9">
        <v>0.81564245810055869</v>
      </c>
      <c r="H123" s="20">
        <v>392</v>
      </c>
      <c r="I123" s="9">
        <v>0.67123287671232879</v>
      </c>
      <c r="J123" s="20">
        <v>0</v>
      </c>
      <c r="K123" s="9">
        <v>0</v>
      </c>
      <c r="L123" s="20">
        <v>10</v>
      </c>
      <c r="M123" s="9">
        <v>1.7123287671232876E-2</v>
      </c>
      <c r="N123" s="20">
        <v>59</v>
      </c>
      <c r="O123" s="9">
        <v>0.10102739726027397</v>
      </c>
      <c r="P123" s="20">
        <v>29</v>
      </c>
      <c r="Q123" s="9">
        <v>4.965753424657534E-2</v>
      </c>
    </row>
    <row r="124" spans="4:17" x14ac:dyDescent="0.25">
      <c r="D124" s="8" t="s">
        <v>603</v>
      </c>
      <c r="E124" s="20">
        <v>317</v>
      </c>
      <c r="F124" s="20">
        <v>244</v>
      </c>
      <c r="G124" s="9">
        <v>0.7697160883280757</v>
      </c>
      <c r="H124" s="20">
        <v>162</v>
      </c>
      <c r="I124" s="9">
        <v>0.66393442622950816</v>
      </c>
      <c r="J124" s="20">
        <v>0</v>
      </c>
      <c r="K124" s="9">
        <v>0</v>
      </c>
      <c r="L124" s="20">
        <v>5</v>
      </c>
      <c r="M124" s="9">
        <v>2.0491803278688523E-2</v>
      </c>
      <c r="N124" s="20">
        <v>36</v>
      </c>
      <c r="O124" s="9">
        <v>0.14754098360655737</v>
      </c>
      <c r="P124" s="20">
        <v>13</v>
      </c>
      <c r="Q124" s="9">
        <v>5.3278688524590161E-2</v>
      </c>
    </row>
    <row r="125" spans="4:17" x14ac:dyDescent="0.25">
      <c r="D125" s="8" t="s">
        <v>614</v>
      </c>
      <c r="E125" s="20">
        <v>158</v>
      </c>
      <c r="F125" s="20">
        <v>129</v>
      </c>
      <c r="G125" s="9">
        <v>0.81645569620253167</v>
      </c>
      <c r="H125" s="20">
        <v>81</v>
      </c>
      <c r="I125" s="9">
        <v>0.62790697674418605</v>
      </c>
      <c r="J125" s="20">
        <v>0</v>
      </c>
      <c r="K125" s="9">
        <v>0</v>
      </c>
      <c r="L125" s="20">
        <v>2</v>
      </c>
      <c r="M125" s="9">
        <v>1.5503875968992248E-2</v>
      </c>
      <c r="N125" s="20">
        <v>6</v>
      </c>
      <c r="O125" s="9">
        <v>4.6511627906976744E-2</v>
      </c>
      <c r="P125" s="20">
        <v>14</v>
      </c>
      <c r="Q125" s="9">
        <v>0.10852713178294573</v>
      </c>
    </row>
    <row r="126" spans="4:17" x14ac:dyDescent="0.25">
      <c r="D126" s="8" t="s">
        <v>620</v>
      </c>
      <c r="E126" s="20">
        <v>241</v>
      </c>
      <c r="F126" s="20">
        <v>211</v>
      </c>
      <c r="G126" s="9">
        <v>0.87551867219917012</v>
      </c>
      <c r="H126" s="20">
        <v>149</v>
      </c>
      <c r="I126" s="9">
        <v>0.70616113744075826</v>
      </c>
      <c r="J126" s="20">
        <v>0</v>
      </c>
      <c r="K126" s="9">
        <v>0</v>
      </c>
      <c r="L126" s="20">
        <v>3</v>
      </c>
      <c r="M126" s="9">
        <v>1.4218009478672985E-2</v>
      </c>
      <c r="N126" s="20">
        <v>17</v>
      </c>
      <c r="O126" s="9">
        <v>8.0568720379146919E-2</v>
      </c>
      <c r="P126" s="20">
        <v>2</v>
      </c>
      <c r="Q126" s="9">
        <v>9.4786729857819912E-3</v>
      </c>
    </row>
    <row r="127" spans="4:17" x14ac:dyDescent="0.25">
      <c r="D127" s="7" t="s">
        <v>453</v>
      </c>
      <c r="E127" s="20">
        <v>1643</v>
      </c>
      <c r="F127" s="20">
        <v>1221</v>
      </c>
      <c r="G127" s="9">
        <v>0.74315276932440655</v>
      </c>
      <c r="H127" s="20">
        <v>757</v>
      </c>
      <c r="I127" s="9">
        <v>0.61998361998361995</v>
      </c>
      <c r="J127" s="20">
        <v>0</v>
      </c>
      <c r="K127" s="9">
        <v>0</v>
      </c>
      <c r="L127" s="20">
        <v>15</v>
      </c>
      <c r="M127" s="9">
        <v>1.2285012285012284E-2</v>
      </c>
      <c r="N127" s="20">
        <v>165</v>
      </c>
      <c r="O127" s="9">
        <v>0.13513513513513514</v>
      </c>
      <c r="P127" s="20">
        <v>149</v>
      </c>
      <c r="Q127" s="9">
        <v>0.12203112203112203</v>
      </c>
    </row>
    <row r="128" spans="4:17" x14ac:dyDescent="0.25">
      <c r="D128" s="8" t="s">
        <v>584</v>
      </c>
      <c r="E128" s="20">
        <v>68</v>
      </c>
      <c r="F128" s="20">
        <v>46</v>
      </c>
      <c r="G128" s="9">
        <v>0.67647058823529416</v>
      </c>
      <c r="H128" s="20">
        <v>28</v>
      </c>
      <c r="I128" s="9">
        <v>0.60869565217391308</v>
      </c>
      <c r="J128" s="20">
        <v>0</v>
      </c>
      <c r="K128" s="9">
        <v>0</v>
      </c>
      <c r="L128" s="20">
        <v>0</v>
      </c>
      <c r="M128" s="9">
        <v>0</v>
      </c>
      <c r="N128" s="20">
        <v>7</v>
      </c>
      <c r="O128" s="9">
        <v>0.15217391304347827</v>
      </c>
      <c r="P128" s="20">
        <v>11</v>
      </c>
      <c r="Q128" s="9">
        <v>0.2391304347826087</v>
      </c>
    </row>
    <row r="129" spans="4:17" x14ac:dyDescent="0.25">
      <c r="D129" s="8" t="s">
        <v>590</v>
      </c>
      <c r="E129" s="20">
        <v>130</v>
      </c>
      <c r="F129" s="20">
        <v>98</v>
      </c>
      <c r="G129" s="9">
        <v>0.75384615384615383</v>
      </c>
      <c r="H129" s="20">
        <v>65</v>
      </c>
      <c r="I129" s="9">
        <v>0.66326530612244894</v>
      </c>
      <c r="J129" s="20">
        <v>0</v>
      </c>
      <c r="K129" s="9">
        <v>0</v>
      </c>
      <c r="L129" s="20">
        <v>1</v>
      </c>
      <c r="M129" s="9">
        <v>1.020408163265306E-2</v>
      </c>
      <c r="N129" s="20">
        <v>18</v>
      </c>
      <c r="O129" s="9">
        <v>0.18367346938775511</v>
      </c>
      <c r="P129" s="20">
        <v>4</v>
      </c>
      <c r="Q129" s="9">
        <v>4.0816326530612242E-2</v>
      </c>
    </row>
    <row r="130" spans="4:17" x14ac:dyDescent="0.25">
      <c r="D130" s="8" t="s">
        <v>592</v>
      </c>
      <c r="E130" s="20">
        <v>75</v>
      </c>
      <c r="F130" s="20">
        <v>53</v>
      </c>
      <c r="G130" s="9">
        <v>0.70666666666666667</v>
      </c>
      <c r="H130" s="20">
        <v>34</v>
      </c>
      <c r="I130" s="9">
        <v>0.64150943396226412</v>
      </c>
      <c r="J130" s="20">
        <v>0</v>
      </c>
      <c r="K130" s="9">
        <v>0</v>
      </c>
      <c r="L130" s="20">
        <v>0</v>
      </c>
      <c r="M130" s="9">
        <v>0</v>
      </c>
      <c r="N130" s="20">
        <v>14</v>
      </c>
      <c r="O130" s="9">
        <v>0.26415094339622641</v>
      </c>
      <c r="P130" s="20">
        <v>3</v>
      </c>
      <c r="Q130" s="9">
        <v>5.6603773584905662E-2</v>
      </c>
    </row>
    <row r="131" spans="4:17" x14ac:dyDescent="0.25">
      <c r="D131" s="8" t="s">
        <v>454</v>
      </c>
      <c r="E131" s="20">
        <v>138</v>
      </c>
      <c r="F131" s="20">
        <v>104</v>
      </c>
      <c r="G131" s="9">
        <v>0.75362318840579712</v>
      </c>
      <c r="H131" s="20">
        <v>58</v>
      </c>
      <c r="I131" s="9">
        <v>0.55769230769230771</v>
      </c>
      <c r="J131" s="20">
        <v>0</v>
      </c>
      <c r="K131" s="9">
        <v>0</v>
      </c>
      <c r="L131" s="20">
        <v>0</v>
      </c>
      <c r="M131" s="9">
        <v>0</v>
      </c>
      <c r="N131" s="20">
        <v>14</v>
      </c>
      <c r="O131" s="9">
        <v>0.13461538461538461</v>
      </c>
      <c r="P131" s="20">
        <v>16</v>
      </c>
      <c r="Q131" s="9">
        <v>0.15384615384615385</v>
      </c>
    </row>
    <row r="132" spans="4:17" x14ac:dyDescent="0.25">
      <c r="D132" s="8" t="s">
        <v>594</v>
      </c>
      <c r="E132" s="20">
        <v>39</v>
      </c>
      <c r="F132" s="20">
        <v>31</v>
      </c>
      <c r="G132" s="9">
        <v>0.79487179487179482</v>
      </c>
      <c r="H132" s="20">
        <v>21</v>
      </c>
      <c r="I132" s="9">
        <v>0.67741935483870963</v>
      </c>
      <c r="J132" s="20">
        <v>0</v>
      </c>
      <c r="K132" s="9">
        <v>0</v>
      </c>
      <c r="L132" s="20">
        <v>2</v>
      </c>
      <c r="M132" s="9">
        <v>6.4516129032258063E-2</v>
      </c>
      <c r="N132" s="20">
        <v>3</v>
      </c>
      <c r="O132" s="9">
        <v>9.6774193548387094E-2</v>
      </c>
      <c r="P132" s="20">
        <v>1</v>
      </c>
      <c r="Q132" s="9">
        <v>3.2258064516129031E-2</v>
      </c>
    </row>
    <row r="133" spans="4:17" x14ac:dyDescent="0.25">
      <c r="D133" s="8" t="s">
        <v>597</v>
      </c>
      <c r="E133" s="20">
        <v>132</v>
      </c>
      <c r="F133" s="20">
        <v>96</v>
      </c>
      <c r="G133" s="9">
        <v>0.72727272727272729</v>
      </c>
      <c r="H133" s="20">
        <v>56</v>
      </c>
      <c r="I133" s="9">
        <v>0.58333333333333337</v>
      </c>
      <c r="J133" s="20">
        <v>0</v>
      </c>
      <c r="K133" s="9">
        <v>0</v>
      </c>
      <c r="L133" s="20">
        <v>0</v>
      </c>
      <c r="M133" s="9">
        <v>0</v>
      </c>
      <c r="N133" s="20">
        <v>14</v>
      </c>
      <c r="O133" s="9">
        <v>0.14583333333333334</v>
      </c>
      <c r="P133" s="20">
        <v>19</v>
      </c>
      <c r="Q133" s="9">
        <v>0.19791666666666666</v>
      </c>
    </row>
    <row r="134" spans="4:17" x14ac:dyDescent="0.25">
      <c r="D134" s="8" t="s">
        <v>599</v>
      </c>
      <c r="E134" s="20">
        <v>67</v>
      </c>
      <c r="F134" s="20">
        <v>41</v>
      </c>
      <c r="G134" s="9">
        <v>0.61194029850746268</v>
      </c>
      <c r="H134" s="20">
        <v>25</v>
      </c>
      <c r="I134" s="9">
        <v>0.6097560975609756</v>
      </c>
      <c r="J134" s="20">
        <v>0</v>
      </c>
      <c r="K134" s="9">
        <v>0</v>
      </c>
      <c r="L134" s="20">
        <v>0</v>
      </c>
      <c r="M134" s="9">
        <v>0</v>
      </c>
      <c r="N134" s="20">
        <v>9</v>
      </c>
      <c r="O134" s="9">
        <v>0.21951219512195122</v>
      </c>
      <c r="P134" s="20">
        <v>9</v>
      </c>
      <c r="Q134" s="9">
        <v>0.21951219512195122</v>
      </c>
    </row>
    <row r="135" spans="4:17" x14ac:dyDescent="0.25">
      <c r="D135" s="8" t="s">
        <v>457</v>
      </c>
      <c r="E135" s="20">
        <v>213</v>
      </c>
      <c r="F135" s="20">
        <v>161</v>
      </c>
      <c r="G135" s="9">
        <v>0.755868544600939</v>
      </c>
      <c r="H135" s="20">
        <v>102</v>
      </c>
      <c r="I135" s="9">
        <v>0.63354037267080743</v>
      </c>
      <c r="J135" s="20">
        <v>0</v>
      </c>
      <c r="K135" s="9">
        <v>0</v>
      </c>
      <c r="L135" s="20">
        <v>3</v>
      </c>
      <c r="M135" s="9">
        <v>1.8633540372670808E-2</v>
      </c>
      <c r="N135" s="20">
        <v>15</v>
      </c>
      <c r="O135" s="9">
        <v>9.3167701863354033E-2</v>
      </c>
      <c r="P135" s="20">
        <v>21</v>
      </c>
      <c r="Q135" s="9">
        <v>0.13043478260869565</v>
      </c>
    </row>
    <row r="136" spans="4:17" x14ac:dyDescent="0.25">
      <c r="D136" s="8" t="s">
        <v>600</v>
      </c>
      <c r="E136" s="20">
        <v>245</v>
      </c>
      <c r="F136" s="20">
        <v>187</v>
      </c>
      <c r="G136" s="9">
        <v>0.76326530612244903</v>
      </c>
      <c r="H136" s="20">
        <v>125</v>
      </c>
      <c r="I136" s="9">
        <v>0.66844919786096257</v>
      </c>
      <c r="J136" s="20">
        <v>0</v>
      </c>
      <c r="K136" s="9">
        <v>0</v>
      </c>
      <c r="L136" s="20">
        <v>3</v>
      </c>
      <c r="M136" s="9">
        <v>1.6042780748663103E-2</v>
      </c>
      <c r="N136" s="20">
        <v>31</v>
      </c>
      <c r="O136" s="9">
        <v>0.16577540106951871</v>
      </c>
      <c r="P136" s="20">
        <v>9</v>
      </c>
      <c r="Q136" s="9">
        <v>4.8128342245989303E-2</v>
      </c>
    </row>
    <row r="137" spans="4:17" x14ac:dyDescent="0.25">
      <c r="D137" s="8" t="s">
        <v>604</v>
      </c>
      <c r="E137" s="20">
        <v>49</v>
      </c>
      <c r="F137" s="20">
        <v>37</v>
      </c>
      <c r="G137" s="9">
        <v>0.75510204081632648</v>
      </c>
      <c r="H137" s="20">
        <v>24</v>
      </c>
      <c r="I137" s="9">
        <v>0.64864864864864868</v>
      </c>
      <c r="J137" s="20">
        <v>0</v>
      </c>
      <c r="K137" s="9">
        <v>0</v>
      </c>
      <c r="L137" s="20">
        <v>1</v>
      </c>
      <c r="M137" s="9">
        <v>2.7027027027027029E-2</v>
      </c>
      <c r="N137" s="20">
        <v>7</v>
      </c>
      <c r="O137" s="9">
        <v>0.1891891891891892</v>
      </c>
      <c r="P137" s="20">
        <v>0</v>
      </c>
      <c r="Q137" s="9">
        <v>0</v>
      </c>
    </row>
    <row r="138" spans="4:17" x14ac:dyDescent="0.25">
      <c r="D138" s="8" t="s">
        <v>605</v>
      </c>
      <c r="E138" s="20">
        <v>150</v>
      </c>
      <c r="F138" s="20">
        <v>112</v>
      </c>
      <c r="G138" s="9">
        <v>0.7466666666666667</v>
      </c>
      <c r="H138" s="20">
        <v>67</v>
      </c>
      <c r="I138" s="9">
        <v>0.5982142857142857</v>
      </c>
      <c r="J138" s="20">
        <v>0</v>
      </c>
      <c r="K138" s="9">
        <v>0</v>
      </c>
      <c r="L138" s="20">
        <v>1</v>
      </c>
      <c r="M138" s="9">
        <v>8.9285714285714281E-3</v>
      </c>
      <c r="N138" s="20">
        <v>2</v>
      </c>
      <c r="O138" s="9">
        <v>1.7857142857142856E-2</v>
      </c>
      <c r="P138" s="20">
        <v>32</v>
      </c>
      <c r="Q138" s="9">
        <v>0.2857142857142857</v>
      </c>
    </row>
    <row r="139" spans="4:17" x14ac:dyDescent="0.25">
      <c r="D139" s="8" t="s">
        <v>458</v>
      </c>
      <c r="E139" s="20">
        <v>65</v>
      </c>
      <c r="F139" s="20">
        <v>46</v>
      </c>
      <c r="G139" s="9">
        <v>0.70769230769230773</v>
      </c>
      <c r="H139" s="20">
        <v>22</v>
      </c>
      <c r="I139" s="9">
        <v>0.47826086956521741</v>
      </c>
      <c r="J139" s="20">
        <v>0</v>
      </c>
      <c r="K139" s="9">
        <v>0</v>
      </c>
      <c r="L139" s="20">
        <v>1</v>
      </c>
      <c r="M139" s="9">
        <v>2.1739130434782608E-2</v>
      </c>
      <c r="N139" s="20">
        <v>5</v>
      </c>
      <c r="O139" s="9">
        <v>0.10869565217391304</v>
      </c>
      <c r="P139" s="20">
        <v>5</v>
      </c>
      <c r="Q139" s="9">
        <v>0.10869565217391304</v>
      </c>
    </row>
    <row r="140" spans="4:17" x14ac:dyDescent="0.25">
      <c r="D140" s="8" t="s">
        <v>612</v>
      </c>
      <c r="E140" s="20">
        <v>201</v>
      </c>
      <c r="F140" s="20">
        <v>162</v>
      </c>
      <c r="G140" s="9">
        <v>0.80597014925373134</v>
      </c>
      <c r="H140" s="20">
        <v>105</v>
      </c>
      <c r="I140" s="9">
        <v>0.64814814814814814</v>
      </c>
      <c r="J140" s="20">
        <v>0</v>
      </c>
      <c r="K140" s="9">
        <v>0</v>
      </c>
      <c r="L140" s="20">
        <v>2</v>
      </c>
      <c r="M140" s="9">
        <v>1.2345679012345678E-2</v>
      </c>
      <c r="N140" s="20">
        <v>22</v>
      </c>
      <c r="O140" s="9">
        <v>0.13580246913580246</v>
      </c>
      <c r="P140" s="20">
        <v>6</v>
      </c>
      <c r="Q140" s="9">
        <v>3.7037037037037035E-2</v>
      </c>
    </row>
    <row r="141" spans="4:17" x14ac:dyDescent="0.25">
      <c r="D141" s="8" t="s">
        <v>615</v>
      </c>
      <c r="E141" s="20">
        <v>71</v>
      </c>
      <c r="F141" s="20">
        <v>47</v>
      </c>
      <c r="G141" s="9">
        <v>0.6619718309859155</v>
      </c>
      <c r="H141" s="20">
        <v>25</v>
      </c>
      <c r="I141" s="9">
        <v>0.53191489361702127</v>
      </c>
      <c r="J141" s="20">
        <v>0</v>
      </c>
      <c r="K141" s="9">
        <v>0</v>
      </c>
      <c r="L141" s="20">
        <v>1</v>
      </c>
      <c r="M141" s="9">
        <v>2.1276595744680851E-2</v>
      </c>
      <c r="N141" s="20">
        <v>4</v>
      </c>
      <c r="O141" s="9">
        <v>8.5106382978723402E-2</v>
      </c>
      <c r="P141" s="20">
        <v>13</v>
      </c>
      <c r="Q141" s="9">
        <v>0.27659574468085107</v>
      </c>
    </row>
    <row r="142" spans="4:17" x14ac:dyDescent="0.25">
      <c r="D142" s="7" t="s">
        <v>455</v>
      </c>
      <c r="E142" s="20">
        <v>1971</v>
      </c>
      <c r="F142" s="20">
        <v>1624</v>
      </c>
      <c r="G142" s="9">
        <v>0.82394723490613897</v>
      </c>
      <c r="H142" s="20">
        <v>1104</v>
      </c>
      <c r="I142" s="9">
        <v>0.67980295566502458</v>
      </c>
      <c r="J142" s="20">
        <v>0</v>
      </c>
      <c r="K142" s="9">
        <v>0</v>
      </c>
      <c r="L142" s="20">
        <v>66</v>
      </c>
      <c r="M142" s="9">
        <v>4.064039408866995E-2</v>
      </c>
      <c r="N142" s="20">
        <v>64</v>
      </c>
      <c r="O142" s="9">
        <v>3.9408866995073892E-2</v>
      </c>
      <c r="P142" s="20">
        <v>128</v>
      </c>
      <c r="Q142" s="9">
        <v>7.8817733990147784E-2</v>
      </c>
    </row>
    <row r="143" spans="4:17" x14ac:dyDescent="0.25">
      <c r="D143" s="8" t="s">
        <v>585</v>
      </c>
      <c r="E143" s="20">
        <v>100</v>
      </c>
      <c r="F143" s="20">
        <v>83</v>
      </c>
      <c r="G143" s="9">
        <v>0.83</v>
      </c>
      <c r="H143" s="20">
        <v>61</v>
      </c>
      <c r="I143" s="9">
        <v>0.73493975903614461</v>
      </c>
      <c r="J143" s="20">
        <v>0</v>
      </c>
      <c r="K143" s="9">
        <v>0</v>
      </c>
      <c r="L143" s="20">
        <v>3</v>
      </c>
      <c r="M143" s="9">
        <v>3.614457831325301E-2</v>
      </c>
      <c r="N143" s="20">
        <v>2</v>
      </c>
      <c r="O143" s="9">
        <v>2.4096385542168676E-2</v>
      </c>
      <c r="P143" s="20">
        <v>4</v>
      </c>
      <c r="Q143" s="9">
        <v>4.8192771084337352E-2</v>
      </c>
    </row>
    <row r="144" spans="4:17" x14ac:dyDescent="0.25">
      <c r="D144" s="8" t="s">
        <v>586</v>
      </c>
      <c r="E144" s="20">
        <v>89</v>
      </c>
      <c r="F144" s="20">
        <v>71</v>
      </c>
      <c r="G144" s="9">
        <v>0.797752808988764</v>
      </c>
      <c r="H144" s="20">
        <v>43</v>
      </c>
      <c r="I144" s="9">
        <v>0.60563380281690138</v>
      </c>
      <c r="J144" s="20">
        <v>0</v>
      </c>
      <c r="K144" s="9">
        <v>0</v>
      </c>
      <c r="L144" s="20">
        <v>3</v>
      </c>
      <c r="M144" s="9">
        <v>4.2253521126760563E-2</v>
      </c>
      <c r="N144" s="20">
        <v>6</v>
      </c>
      <c r="O144" s="9">
        <v>8.4507042253521125E-2</v>
      </c>
      <c r="P144" s="20">
        <v>4</v>
      </c>
      <c r="Q144" s="9">
        <v>5.6338028169014086E-2</v>
      </c>
    </row>
    <row r="145" spans="4:17" x14ac:dyDescent="0.25">
      <c r="D145" s="8" t="s">
        <v>593</v>
      </c>
      <c r="E145" s="20">
        <v>282</v>
      </c>
      <c r="F145" s="20">
        <v>247</v>
      </c>
      <c r="G145" s="9">
        <v>0.87588652482269502</v>
      </c>
      <c r="H145" s="20">
        <v>187</v>
      </c>
      <c r="I145" s="9">
        <v>0.75708502024291502</v>
      </c>
      <c r="J145" s="20">
        <v>0</v>
      </c>
      <c r="K145" s="9">
        <v>0</v>
      </c>
      <c r="L145" s="20">
        <v>7</v>
      </c>
      <c r="M145" s="9">
        <v>2.8340080971659919E-2</v>
      </c>
      <c r="N145" s="20">
        <v>5</v>
      </c>
      <c r="O145" s="9">
        <v>2.0242914979757085E-2</v>
      </c>
      <c r="P145" s="20">
        <v>12</v>
      </c>
      <c r="Q145" s="9">
        <v>4.8582995951417005E-2</v>
      </c>
    </row>
    <row r="146" spans="4:17" x14ac:dyDescent="0.25">
      <c r="D146" s="8" t="s">
        <v>595</v>
      </c>
      <c r="E146" s="20">
        <v>125</v>
      </c>
      <c r="F146" s="20">
        <v>111</v>
      </c>
      <c r="G146" s="9">
        <v>0.88800000000000001</v>
      </c>
      <c r="H146" s="20">
        <v>81</v>
      </c>
      <c r="I146" s="9">
        <v>0.72972972972972971</v>
      </c>
      <c r="J146" s="20">
        <v>0</v>
      </c>
      <c r="K146" s="9">
        <v>0</v>
      </c>
      <c r="L146" s="20">
        <v>3</v>
      </c>
      <c r="M146" s="9">
        <v>2.7027027027027029E-2</v>
      </c>
      <c r="N146" s="20">
        <v>2</v>
      </c>
      <c r="O146" s="9">
        <v>1.8018018018018018E-2</v>
      </c>
      <c r="P146" s="20">
        <v>7</v>
      </c>
      <c r="Q146" s="9">
        <v>6.3063063063063057E-2</v>
      </c>
    </row>
    <row r="147" spans="4:17" x14ac:dyDescent="0.25">
      <c r="D147" s="8" t="s">
        <v>596</v>
      </c>
      <c r="E147" s="20">
        <v>39</v>
      </c>
      <c r="F147" s="20">
        <v>26</v>
      </c>
      <c r="G147" s="9">
        <v>0.66666666666666663</v>
      </c>
      <c r="H147" s="20">
        <v>17</v>
      </c>
      <c r="I147" s="9">
        <v>0.65384615384615385</v>
      </c>
      <c r="J147" s="20">
        <v>0</v>
      </c>
      <c r="K147" s="9">
        <v>0</v>
      </c>
      <c r="L147" s="20">
        <v>2</v>
      </c>
      <c r="M147" s="9">
        <v>7.6923076923076927E-2</v>
      </c>
      <c r="N147" s="20">
        <v>5</v>
      </c>
      <c r="O147" s="9">
        <v>0.19230769230769232</v>
      </c>
      <c r="P147" s="20">
        <v>2</v>
      </c>
      <c r="Q147" s="9">
        <v>7.6923076923076927E-2</v>
      </c>
    </row>
    <row r="148" spans="4:17" x14ac:dyDescent="0.25">
      <c r="D148" s="8" t="s">
        <v>456</v>
      </c>
      <c r="E148" s="20">
        <v>190</v>
      </c>
      <c r="F148" s="20">
        <v>162</v>
      </c>
      <c r="G148" s="9">
        <v>0.85263157894736841</v>
      </c>
      <c r="H148" s="20">
        <v>105</v>
      </c>
      <c r="I148" s="9">
        <v>0.64814814814814814</v>
      </c>
      <c r="J148" s="20">
        <v>0</v>
      </c>
      <c r="K148" s="9">
        <v>0</v>
      </c>
      <c r="L148" s="20">
        <v>7</v>
      </c>
      <c r="M148" s="9">
        <v>4.3209876543209874E-2</v>
      </c>
      <c r="N148" s="20">
        <v>3</v>
      </c>
      <c r="O148" s="9">
        <v>1.8518518518518517E-2</v>
      </c>
      <c r="P148" s="20">
        <v>14</v>
      </c>
      <c r="Q148" s="9">
        <v>8.6419753086419748E-2</v>
      </c>
    </row>
    <row r="149" spans="4:17" x14ac:dyDescent="0.25">
      <c r="D149" s="8" t="s">
        <v>601</v>
      </c>
      <c r="E149" s="20">
        <v>274</v>
      </c>
      <c r="F149" s="20">
        <v>233</v>
      </c>
      <c r="G149" s="9">
        <v>0.85036496350364965</v>
      </c>
      <c r="H149" s="20">
        <v>154</v>
      </c>
      <c r="I149" s="9">
        <v>0.66094420600858372</v>
      </c>
      <c r="J149" s="20">
        <v>0</v>
      </c>
      <c r="K149" s="9">
        <v>0</v>
      </c>
      <c r="L149" s="20">
        <v>6</v>
      </c>
      <c r="M149" s="9">
        <v>2.575107296137339E-2</v>
      </c>
      <c r="N149" s="20">
        <v>2</v>
      </c>
      <c r="O149" s="9">
        <v>8.5836909871244635E-3</v>
      </c>
      <c r="P149" s="20">
        <v>24</v>
      </c>
      <c r="Q149" s="9">
        <v>0.10300429184549356</v>
      </c>
    </row>
    <row r="150" spans="4:17" x14ac:dyDescent="0.25">
      <c r="D150" s="8" t="s">
        <v>606</v>
      </c>
      <c r="E150" s="20">
        <v>74</v>
      </c>
      <c r="F150" s="20">
        <v>56</v>
      </c>
      <c r="G150" s="9">
        <v>0.7567567567567568</v>
      </c>
      <c r="H150" s="20">
        <v>33</v>
      </c>
      <c r="I150" s="9">
        <v>0.5892857142857143</v>
      </c>
      <c r="J150" s="20">
        <v>0</v>
      </c>
      <c r="K150" s="9">
        <v>0</v>
      </c>
      <c r="L150" s="20">
        <v>1</v>
      </c>
      <c r="M150" s="9">
        <v>1.7857142857142856E-2</v>
      </c>
      <c r="N150" s="20">
        <v>5</v>
      </c>
      <c r="O150" s="9">
        <v>8.9285714285714288E-2</v>
      </c>
      <c r="P150" s="20">
        <v>10</v>
      </c>
      <c r="Q150" s="9">
        <v>0.17857142857142858</v>
      </c>
    </row>
    <row r="151" spans="4:17" x14ac:dyDescent="0.25">
      <c r="D151" s="8" t="s">
        <v>609</v>
      </c>
      <c r="E151" s="20">
        <v>87</v>
      </c>
      <c r="F151" s="20">
        <v>72</v>
      </c>
      <c r="G151" s="9">
        <v>0.82758620689655171</v>
      </c>
      <c r="H151" s="20">
        <v>45</v>
      </c>
      <c r="I151" s="9">
        <v>0.625</v>
      </c>
      <c r="J151" s="20">
        <v>0</v>
      </c>
      <c r="K151" s="9">
        <v>0</v>
      </c>
      <c r="L151" s="20">
        <v>5</v>
      </c>
      <c r="M151" s="9">
        <v>6.9444444444444448E-2</v>
      </c>
      <c r="N151" s="20">
        <v>3</v>
      </c>
      <c r="O151" s="9">
        <v>4.1666666666666664E-2</v>
      </c>
      <c r="P151" s="20">
        <v>0</v>
      </c>
      <c r="Q151" s="9">
        <v>0</v>
      </c>
    </row>
    <row r="152" spans="4:17" x14ac:dyDescent="0.25">
      <c r="D152" s="8" t="s">
        <v>611</v>
      </c>
      <c r="E152" s="20">
        <v>89</v>
      </c>
      <c r="F152" s="20">
        <v>76</v>
      </c>
      <c r="G152" s="9">
        <v>0.8539325842696629</v>
      </c>
      <c r="H152" s="20">
        <v>58</v>
      </c>
      <c r="I152" s="9">
        <v>0.76315789473684215</v>
      </c>
      <c r="J152" s="20">
        <v>0</v>
      </c>
      <c r="K152" s="9">
        <v>0</v>
      </c>
      <c r="L152" s="20">
        <v>4</v>
      </c>
      <c r="M152" s="9">
        <v>5.2631578947368418E-2</v>
      </c>
      <c r="N152" s="20">
        <v>3</v>
      </c>
      <c r="O152" s="9">
        <v>3.9473684210526314E-2</v>
      </c>
      <c r="P152" s="20">
        <v>5</v>
      </c>
      <c r="Q152" s="9">
        <v>6.5789473684210523E-2</v>
      </c>
    </row>
    <row r="153" spans="4:17" x14ac:dyDescent="0.25">
      <c r="D153" s="8" t="s">
        <v>616</v>
      </c>
      <c r="E153" s="20">
        <v>198</v>
      </c>
      <c r="F153" s="20">
        <v>147</v>
      </c>
      <c r="G153" s="9">
        <v>0.74242424242424243</v>
      </c>
      <c r="H153" s="20">
        <v>95</v>
      </c>
      <c r="I153" s="9">
        <v>0.6462585034013606</v>
      </c>
      <c r="J153" s="20">
        <v>0</v>
      </c>
      <c r="K153" s="9">
        <v>0</v>
      </c>
      <c r="L153" s="20">
        <v>5</v>
      </c>
      <c r="M153" s="9">
        <v>3.4013605442176874E-2</v>
      </c>
      <c r="N153" s="20">
        <v>17</v>
      </c>
      <c r="O153" s="9">
        <v>0.11564625850340136</v>
      </c>
      <c r="P153" s="20">
        <v>16</v>
      </c>
      <c r="Q153" s="9">
        <v>0.10884353741496598</v>
      </c>
    </row>
    <row r="154" spans="4:17" x14ac:dyDescent="0.25">
      <c r="D154" s="8" t="s">
        <v>617</v>
      </c>
      <c r="E154" s="20">
        <v>107</v>
      </c>
      <c r="F154" s="20">
        <v>88</v>
      </c>
      <c r="G154" s="9">
        <v>0.82242990654205606</v>
      </c>
      <c r="H154" s="20">
        <v>67</v>
      </c>
      <c r="I154" s="9">
        <v>0.76136363636363635</v>
      </c>
      <c r="J154" s="20">
        <v>0</v>
      </c>
      <c r="K154" s="9">
        <v>0</v>
      </c>
      <c r="L154" s="20">
        <v>4</v>
      </c>
      <c r="M154" s="9">
        <v>4.5454545454545456E-2</v>
      </c>
      <c r="N154" s="20">
        <v>0</v>
      </c>
      <c r="O154" s="9">
        <v>0</v>
      </c>
      <c r="P154" s="20">
        <v>8</v>
      </c>
      <c r="Q154" s="9">
        <v>9.0909090909090912E-2</v>
      </c>
    </row>
    <row r="155" spans="4:17" x14ac:dyDescent="0.25">
      <c r="D155" s="8" t="s">
        <v>618</v>
      </c>
      <c r="E155" s="20">
        <v>88</v>
      </c>
      <c r="F155" s="20">
        <v>76</v>
      </c>
      <c r="G155" s="9">
        <v>0.86363636363636365</v>
      </c>
      <c r="H155" s="20">
        <v>56</v>
      </c>
      <c r="I155" s="9">
        <v>0.73684210526315785</v>
      </c>
      <c r="J155" s="20">
        <v>0</v>
      </c>
      <c r="K155" s="9">
        <v>0</v>
      </c>
      <c r="L155" s="20">
        <v>0</v>
      </c>
      <c r="M155" s="9">
        <v>0</v>
      </c>
      <c r="N155" s="20">
        <v>4</v>
      </c>
      <c r="O155" s="9">
        <v>5.2631578947368418E-2</v>
      </c>
      <c r="P155" s="20">
        <v>5</v>
      </c>
      <c r="Q155" s="9">
        <v>6.5789473684210523E-2</v>
      </c>
    </row>
    <row r="156" spans="4:17" x14ac:dyDescent="0.25">
      <c r="D156" s="8" t="s">
        <v>619</v>
      </c>
      <c r="E156" s="20">
        <v>64</v>
      </c>
      <c r="F156" s="20">
        <v>53</v>
      </c>
      <c r="G156" s="9">
        <v>0.828125</v>
      </c>
      <c r="H156" s="20">
        <v>32</v>
      </c>
      <c r="I156" s="9">
        <v>0.60377358490566035</v>
      </c>
      <c r="J156" s="20">
        <v>0</v>
      </c>
      <c r="K156" s="9">
        <v>0</v>
      </c>
      <c r="L156" s="20">
        <v>5</v>
      </c>
      <c r="M156" s="9">
        <v>9.4339622641509441E-2</v>
      </c>
      <c r="N156" s="20">
        <v>1</v>
      </c>
      <c r="O156" s="9">
        <v>1.8867924528301886E-2</v>
      </c>
      <c r="P156" s="20">
        <v>4</v>
      </c>
      <c r="Q156" s="9">
        <v>7.5471698113207544E-2</v>
      </c>
    </row>
    <row r="157" spans="4:17" x14ac:dyDescent="0.25">
      <c r="D157" s="8" t="s">
        <v>621</v>
      </c>
      <c r="E157" s="20">
        <v>165</v>
      </c>
      <c r="F157" s="20">
        <v>123</v>
      </c>
      <c r="G157" s="9">
        <v>0.74545454545454548</v>
      </c>
      <c r="H157" s="20">
        <v>70</v>
      </c>
      <c r="I157" s="9">
        <v>0.56910569105691056</v>
      </c>
      <c r="J157" s="20">
        <v>0</v>
      </c>
      <c r="K157" s="9">
        <v>0</v>
      </c>
      <c r="L157" s="20">
        <v>11</v>
      </c>
      <c r="M157" s="9">
        <v>8.943089430894309E-2</v>
      </c>
      <c r="N157" s="20">
        <v>6</v>
      </c>
      <c r="O157" s="9">
        <v>4.878048780487805E-2</v>
      </c>
      <c r="P157" s="20">
        <v>13</v>
      </c>
      <c r="Q157" s="9">
        <v>0.10569105691056911</v>
      </c>
    </row>
    <row r="158" spans="4:17" x14ac:dyDescent="0.25">
      <c r="D158" s="6" t="s">
        <v>405</v>
      </c>
      <c r="E158" s="20">
        <v>8325</v>
      </c>
      <c r="F158" s="20">
        <v>5830</v>
      </c>
      <c r="G158" s="9">
        <v>0.70030030030030033</v>
      </c>
      <c r="H158" s="20">
        <v>3433</v>
      </c>
      <c r="I158" s="9">
        <v>0.58885077186963974</v>
      </c>
      <c r="J158" s="20">
        <v>0</v>
      </c>
      <c r="K158" s="9">
        <v>0</v>
      </c>
      <c r="L158" s="20">
        <v>225</v>
      </c>
      <c r="M158" s="9">
        <v>3.8593481989708404E-2</v>
      </c>
      <c r="N158" s="20">
        <v>1079</v>
      </c>
      <c r="O158" s="9">
        <v>0.18507718696397943</v>
      </c>
      <c r="P158" s="20">
        <v>683</v>
      </c>
      <c r="Q158" s="9">
        <v>0.11715265866209262</v>
      </c>
    </row>
    <row r="159" spans="4:17" x14ac:dyDescent="0.25">
      <c r="D159" s="7" t="s">
        <v>406</v>
      </c>
      <c r="E159" s="20">
        <v>1324</v>
      </c>
      <c r="F159" s="20">
        <v>911</v>
      </c>
      <c r="G159" s="9">
        <v>0.6880664652567976</v>
      </c>
      <c r="H159" s="20">
        <v>487</v>
      </c>
      <c r="I159" s="9">
        <v>0.53457738748627881</v>
      </c>
      <c r="J159" s="20">
        <v>0</v>
      </c>
      <c r="K159" s="9">
        <v>0</v>
      </c>
      <c r="L159" s="20">
        <v>26</v>
      </c>
      <c r="M159" s="9">
        <v>2.8540065861690452E-2</v>
      </c>
      <c r="N159" s="20">
        <v>197</v>
      </c>
      <c r="O159" s="9">
        <v>0.21624588364434688</v>
      </c>
      <c r="P159" s="20">
        <v>96</v>
      </c>
      <c r="Q159" s="9">
        <v>0.10537870472008781</v>
      </c>
    </row>
    <row r="160" spans="4:17" x14ac:dyDescent="0.25">
      <c r="D160" s="8" t="s">
        <v>407</v>
      </c>
      <c r="E160" s="20">
        <v>238</v>
      </c>
      <c r="F160" s="20">
        <v>169</v>
      </c>
      <c r="G160" s="9">
        <v>0.71008403361344541</v>
      </c>
      <c r="H160" s="20">
        <v>90</v>
      </c>
      <c r="I160" s="9">
        <v>0.53254437869822491</v>
      </c>
      <c r="J160" s="20">
        <v>0</v>
      </c>
      <c r="K160" s="9">
        <v>0</v>
      </c>
      <c r="L160" s="20">
        <v>2</v>
      </c>
      <c r="M160" s="9">
        <v>1.1834319526627219E-2</v>
      </c>
      <c r="N160" s="20">
        <v>26</v>
      </c>
      <c r="O160" s="9">
        <v>0.15384615384615385</v>
      </c>
      <c r="P160" s="20">
        <v>19</v>
      </c>
      <c r="Q160" s="9">
        <v>0.11242603550295859</v>
      </c>
    </row>
    <row r="161" spans="4:17" x14ac:dyDescent="0.25">
      <c r="D161" s="8" t="s">
        <v>408</v>
      </c>
      <c r="E161" s="20">
        <v>125</v>
      </c>
      <c r="F161" s="20">
        <v>75</v>
      </c>
      <c r="G161" s="9">
        <v>0.6</v>
      </c>
      <c r="H161" s="20">
        <v>35</v>
      </c>
      <c r="I161" s="9">
        <v>0.46666666666666667</v>
      </c>
      <c r="J161" s="20">
        <v>0</v>
      </c>
      <c r="K161" s="9">
        <v>0</v>
      </c>
      <c r="L161" s="20">
        <v>2</v>
      </c>
      <c r="M161" s="9">
        <v>2.6666666666666668E-2</v>
      </c>
      <c r="N161" s="20">
        <v>25</v>
      </c>
      <c r="O161" s="9">
        <v>0.33333333333333331</v>
      </c>
      <c r="P161" s="20">
        <v>11</v>
      </c>
      <c r="Q161" s="9">
        <v>0.14666666666666667</v>
      </c>
    </row>
    <row r="162" spans="4:17" x14ac:dyDescent="0.25">
      <c r="D162" s="8" t="s">
        <v>409</v>
      </c>
      <c r="E162" s="20">
        <v>301</v>
      </c>
      <c r="F162" s="20">
        <v>199</v>
      </c>
      <c r="G162" s="9">
        <v>0.66112956810631229</v>
      </c>
      <c r="H162" s="20">
        <v>104</v>
      </c>
      <c r="I162" s="9">
        <v>0.52261306532663321</v>
      </c>
      <c r="J162" s="20">
        <v>0</v>
      </c>
      <c r="K162" s="9">
        <v>0</v>
      </c>
      <c r="L162" s="20">
        <v>3</v>
      </c>
      <c r="M162" s="9">
        <v>1.507537688442211E-2</v>
      </c>
      <c r="N162" s="20">
        <v>70</v>
      </c>
      <c r="O162" s="9">
        <v>0.35175879396984927</v>
      </c>
      <c r="P162" s="20">
        <v>10</v>
      </c>
      <c r="Q162" s="9">
        <v>5.0251256281407038E-2</v>
      </c>
    </row>
    <row r="163" spans="4:17" x14ac:dyDescent="0.25">
      <c r="D163" s="8" t="s">
        <v>410</v>
      </c>
      <c r="E163" s="20">
        <v>210</v>
      </c>
      <c r="F163" s="20">
        <v>145</v>
      </c>
      <c r="G163" s="9">
        <v>0.69047619047619047</v>
      </c>
      <c r="H163" s="20">
        <v>84</v>
      </c>
      <c r="I163" s="9">
        <v>0.57931034482758625</v>
      </c>
      <c r="J163" s="20">
        <v>0</v>
      </c>
      <c r="K163" s="9">
        <v>0</v>
      </c>
      <c r="L163" s="20">
        <v>1</v>
      </c>
      <c r="M163" s="9">
        <v>6.8965517241379309E-3</v>
      </c>
      <c r="N163" s="20">
        <v>31</v>
      </c>
      <c r="O163" s="9">
        <v>0.21379310344827587</v>
      </c>
      <c r="P163" s="20">
        <v>21</v>
      </c>
      <c r="Q163" s="9">
        <v>0.14482758620689656</v>
      </c>
    </row>
    <row r="164" spans="4:17" x14ac:dyDescent="0.25">
      <c r="D164" s="8" t="s">
        <v>411</v>
      </c>
      <c r="E164" s="20">
        <v>188</v>
      </c>
      <c r="F164" s="20">
        <v>129</v>
      </c>
      <c r="G164" s="9">
        <v>0.68617021276595747</v>
      </c>
      <c r="H164" s="20">
        <v>64</v>
      </c>
      <c r="I164" s="9">
        <v>0.49612403100775193</v>
      </c>
      <c r="J164" s="20">
        <v>0</v>
      </c>
      <c r="K164" s="9">
        <v>0</v>
      </c>
      <c r="L164" s="20">
        <v>3</v>
      </c>
      <c r="M164" s="9">
        <v>2.3255813953488372E-2</v>
      </c>
      <c r="N164" s="20">
        <v>26</v>
      </c>
      <c r="O164" s="9">
        <v>0.20155038759689922</v>
      </c>
      <c r="P164" s="20">
        <v>16</v>
      </c>
      <c r="Q164" s="9">
        <v>0.12403100775193798</v>
      </c>
    </row>
    <row r="165" spans="4:17" x14ac:dyDescent="0.25">
      <c r="D165" s="8" t="s">
        <v>412</v>
      </c>
      <c r="E165" s="20">
        <v>165</v>
      </c>
      <c r="F165" s="20">
        <v>127</v>
      </c>
      <c r="G165" s="9">
        <v>0.76969696969696966</v>
      </c>
      <c r="H165" s="20">
        <v>69</v>
      </c>
      <c r="I165" s="9">
        <v>0.54330708661417326</v>
      </c>
      <c r="J165" s="20">
        <v>0</v>
      </c>
      <c r="K165" s="9">
        <v>0</v>
      </c>
      <c r="L165" s="20">
        <v>0</v>
      </c>
      <c r="M165" s="9">
        <v>0</v>
      </c>
      <c r="N165" s="20">
        <v>11</v>
      </c>
      <c r="O165" s="9">
        <v>8.6614173228346455E-2</v>
      </c>
      <c r="P165" s="20">
        <v>17</v>
      </c>
      <c r="Q165" s="9">
        <v>0.13385826771653545</v>
      </c>
    </row>
    <row r="166" spans="4:17" x14ac:dyDescent="0.25">
      <c r="D166" s="8" t="s">
        <v>648</v>
      </c>
      <c r="E166" s="20">
        <v>97</v>
      </c>
      <c r="F166" s="20">
        <v>67</v>
      </c>
      <c r="G166" s="9">
        <v>0.69072164948453607</v>
      </c>
      <c r="H166" s="20">
        <v>41</v>
      </c>
      <c r="I166" s="9">
        <v>0.61194029850746268</v>
      </c>
      <c r="J166" s="20">
        <v>0</v>
      </c>
      <c r="K166" s="9">
        <v>0</v>
      </c>
      <c r="L166" s="20">
        <v>15</v>
      </c>
      <c r="M166" s="9">
        <v>0.22388059701492538</v>
      </c>
      <c r="N166" s="20">
        <v>8</v>
      </c>
      <c r="O166" s="9">
        <v>0.11940298507462686</v>
      </c>
      <c r="P166" s="20">
        <v>2</v>
      </c>
      <c r="Q166" s="9">
        <v>2.9850746268656716E-2</v>
      </c>
    </row>
    <row r="167" spans="4:17" x14ac:dyDescent="0.25">
      <c r="D167" s="7" t="s">
        <v>463</v>
      </c>
      <c r="E167" s="20">
        <v>963</v>
      </c>
      <c r="F167" s="20">
        <v>646</v>
      </c>
      <c r="G167" s="9">
        <v>0.67082035306334376</v>
      </c>
      <c r="H167" s="20">
        <v>372</v>
      </c>
      <c r="I167" s="9">
        <v>0.57585139318885448</v>
      </c>
      <c r="J167" s="20">
        <v>0</v>
      </c>
      <c r="K167" s="9">
        <v>0</v>
      </c>
      <c r="L167" s="20">
        <v>4</v>
      </c>
      <c r="M167" s="9">
        <v>6.1919504643962852E-3</v>
      </c>
      <c r="N167" s="20">
        <v>116</v>
      </c>
      <c r="O167" s="9">
        <v>0.17956656346749225</v>
      </c>
      <c r="P167" s="20">
        <v>135</v>
      </c>
      <c r="Q167" s="9">
        <v>0.20897832817337461</v>
      </c>
    </row>
    <row r="168" spans="4:17" x14ac:dyDescent="0.25">
      <c r="D168" s="8" t="s">
        <v>642</v>
      </c>
      <c r="E168" s="20">
        <v>367</v>
      </c>
      <c r="F168" s="20">
        <v>229</v>
      </c>
      <c r="G168" s="9">
        <v>0.62397820163487738</v>
      </c>
      <c r="H168" s="20">
        <v>116</v>
      </c>
      <c r="I168" s="9">
        <v>0.50655021834061131</v>
      </c>
      <c r="J168" s="20">
        <v>0</v>
      </c>
      <c r="K168" s="9">
        <v>0</v>
      </c>
      <c r="L168" s="20">
        <v>2</v>
      </c>
      <c r="M168" s="9">
        <v>8.7336244541484712E-3</v>
      </c>
      <c r="N168" s="20">
        <v>77</v>
      </c>
      <c r="O168" s="9">
        <v>0.33624454148471616</v>
      </c>
      <c r="P168" s="20">
        <v>34</v>
      </c>
      <c r="Q168" s="9">
        <v>0.14847161572052403</v>
      </c>
    </row>
    <row r="169" spans="4:17" x14ac:dyDescent="0.25">
      <c r="D169" s="8" t="s">
        <v>473</v>
      </c>
      <c r="E169" s="20">
        <v>288</v>
      </c>
      <c r="F169" s="20">
        <v>186</v>
      </c>
      <c r="G169" s="9">
        <v>0.64583333333333337</v>
      </c>
      <c r="H169" s="20">
        <v>100</v>
      </c>
      <c r="I169" s="9">
        <v>0.5376344086021505</v>
      </c>
      <c r="J169" s="20">
        <v>0</v>
      </c>
      <c r="K169" s="9">
        <v>0</v>
      </c>
      <c r="L169" s="20">
        <v>2</v>
      </c>
      <c r="M169" s="9">
        <v>1.0752688172043012E-2</v>
      </c>
      <c r="N169" s="20">
        <v>26</v>
      </c>
      <c r="O169" s="9">
        <v>0.13978494623655913</v>
      </c>
      <c r="P169" s="20">
        <v>54</v>
      </c>
      <c r="Q169" s="9">
        <v>0.29032258064516131</v>
      </c>
    </row>
    <row r="170" spans="4:17" x14ac:dyDescent="0.25">
      <c r="D170" s="8" t="s">
        <v>464</v>
      </c>
      <c r="E170" s="20">
        <v>308</v>
      </c>
      <c r="F170" s="20">
        <v>231</v>
      </c>
      <c r="G170" s="9">
        <v>0.75</v>
      </c>
      <c r="H170" s="20">
        <v>156</v>
      </c>
      <c r="I170" s="9">
        <v>0.67532467532467533</v>
      </c>
      <c r="J170" s="20">
        <v>0</v>
      </c>
      <c r="K170" s="9">
        <v>0</v>
      </c>
      <c r="L170" s="20">
        <v>0</v>
      </c>
      <c r="M170" s="9">
        <v>0</v>
      </c>
      <c r="N170" s="20">
        <v>13</v>
      </c>
      <c r="O170" s="9">
        <v>5.627705627705628E-2</v>
      </c>
      <c r="P170" s="20">
        <v>47</v>
      </c>
      <c r="Q170" s="9">
        <v>0.20346320346320346</v>
      </c>
    </row>
    <row r="171" spans="4:17" x14ac:dyDescent="0.25">
      <c r="D171" s="7" t="s">
        <v>467</v>
      </c>
      <c r="E171" s="20">
        <v>909</v>
      </c>
      <c r="F171" s="20">
        <v>647</v>
      </c>
      <c r="G171" s="9">
        <v>0.71177117711771176</v>
      </c>
      <c r="H171" s="20">
        <v>396</v>
      </c>
      <c r="I171" s="9">
        <v>0.61205564142194746</v>
      </c>
      <c r="J171" s="20">
        <v>0</v>
      </c>
      <c r="K171" s="9">
        <v>0</v>
      </c>
      <c r="L171" s="20">
        <v>29</v>
      </c>
      <c r="M171" s="9">
        <v>4.482225656877898E-2</v>
      </c>
      <c r="N171" s="20">
        <v>103</v>
      </c>
      <c r="O171" s="9">
        <v>0.15919629057187018</v>
      </c>
      <c r="P171" s="20">
        <v>73</v>
      </c>
      <c r="Q171" s="9">
        <v>0.11282843894899536</v>
      </c>
    </row>
    <row r="172" spans="4:17" x14ac:dyDescent="0.25">
      <c r="D172" s="8" t="s">
        <v>623</v>
      </c>
      <c r="E172" s="20">
        <v>120</v>
      </c>
      <c r="F172" s="20">
        <v>75</v>
      </c>
      <c r="G172" s="9">
        <v>0.625</v>
      </c>
      <c r="H172" s="20">
        <v>41</v>
      </c>
      <c r="I172" s="9">
        <v>0.54666666666666663</v>
      </c>
      <c r="J172" s="20">
        <v>0</v>
      </c>
      <c r="K172" s="9">
        <v>0</v>
      </c>
      <c r="L172" s="20">
        <v>1</v>
      </c>
      <c r="M172" s="9">
        <v>1.3333333333333334E-2</v>
      </c>
      <c r="N172" s="20">
        <v>21</v>
      </c>
      <c r="O172" s="9">
        <v>0.28000000000000003</v>
      </c>
      <c r="P172" s="20">
        <v>14</v>
      </c>
      <c r="Q172" s="9">
        <v>0.18666666666666668</v>
      </c>
    </row>
    <row r="173" spans="4:17" x14ac:dyDescent="0.25">
      <c r="D173" s="8" t="s">
        <v>625</v>
      </c>
      <c r="E173" s="20">
        <v>327</v>
      </c>
      <c r="F173" s="20">
        <v>242</v>
      </c>
      <c r="G173" s="9">
        <v>0.74006116207951067</v>
      </c>
      <c r="H173" s="20">
        <v>152</v>
      </c>
      <c r="I173" s="9">
        <v>0.62809917355371903</v>
      </c>
      <c r="J173" s="20">
        <v>0</v>
      </c>
      <c r="K173" s="9">
        <v>0</v>
      </c>
      <c r="L173" s="20">
        <v>10</v>
      </c>
      <c r="M173" s="9">
        <v>4.1322314049586778E-2</v>
      </c>
      <c r="N173" s="20">
        <v>32</v>
      </c>
      <c r="O173" s="9">
        <v>0.13223140495867769</v>
      </c>
      <c r="P173" s="20">
        <v>26</v>
      </c>
      <c r="Q173" s="9">
        <v>0.10743801652892562</v>
      </c>
    </row>
    <row r="174" spans="4:17" x14ac:dyDescent="0.25">
      <c r="D174" s="8" t="s">
        <v>636</v>
      </c>
      <c r="E174" s="20">
        <v>305</v>
      </c>
      <c r="F174" s="20">
        <v>211</v>
      </c>
      <c r="G174" s="9">
        <v>0.69180327868852454</v>
      </c>
      <c r="H174" s="20">
        <v>143</v>
      </c>
      <c r="I174" s="9">
        <v>0.67772511848341233</v>
      </c>
      <c r="J174" s="20">
        <v>0</v>
      </c>
      <c r="K174" s="9">
        <v>0</v>
      </c>
      <c r="L174" s="20">
        <v>16</v>
      </c>
      <c r="M174" s="9">
        <v>7.582938388625593E-2</v>
      </c>
      <c r="N174" s="20">
        <v>41</v>
      </c>
      <c r="O174" s="9">
        <v>0.19431279620853081</v>
      </c>
      <c r="P174" s="20">
        <v>20</v>
      </c>
      <c r="Q174" s="9">
        <v>9.4786729857819899E-2</v>
      </c>
    </row>
    <row r="175" spans="4:17" x14ac:dyDescent="0.25">
      <c r="D175" s="8" t="s">
        <v>468</v>
      </c>
      <c r="E175" s="20">
        <v>157</v>
      </c>
      <c r="F175" s="20">
        <v>119</v>
      </c>
      <c r="G175" s="9">
        <v>0.7579617834394905</v>
      </c>
      <c r="H175" s="20">
        <v>60</v>
      </c>
      <c r="I175" s="9">
        <v>0.50420168067226889</v>
      </c>
      <c r="J175" s="20">
        <v>0</v>
      </c>
      <c r="K175" s="9">
        <v>0</v>
      </c>
      <c r="L175" s="20">
        <v>2</v>
      </c>
      <c r="M175" s="9">
        <v>1.680672268907563E-2</v>
      </c>
      <c r="N175" s="20">
        <v>9</v>
      </c>
      <c r="O175" s="9">
        <v>7.5630252100840331E-2</v>
      </c>
      <c r="P175" s="20">
        <v>13</v>
      </c>
      <c r="Q175" s="9">
        <v>0.1092436974789916</v>
      </c>
    </row>
    <row r="176" spans="4:17" x14ac:dyDescent="0.25">
      <c r="D176" s="7" t="s">
        <v>470</v>
      </c>
      <c r="E176" s="20">
        <v>634</v>
      </c>
      <c r="F176" s="20">
        <v>465</v>
      </c>
      <c r="G176" s="9">
        <v>0.7334384858044164</v>
      </c>
      <c r="H176" s="20">
        <v>263</v>
      </c>
      <c r="I176" s="9">
        <v>0.56559139784946233</v>
      </c>
      <c r="J176" s="20">
        <v>0</v>
      </c>
      <c r="K176" s="9">
        <v>0</v>
      </c>
      <c r="L176" s="20">
        <v>25</v>
      </c>
      <c r="M176" s="9">
        <v>5.3763440860215055E-2</v>
      </c>
      <c r="N176" s="20">
        <v>55</v>
      </c>
      <c r="O176" s="9">
        <v>0.11827956989247312</v>
      </c>
      <c r="P176" s="20">
        <v>50</v>
      </c>
      <c r="Q176" s="9">
        <v>0.10752688172043011</v>
      </c>
    </row>
    <row r="177" spans="4:17" x14ac:dyDescent="0.25">
      <c r="D177" s="8" t="s">
        <v>624</v>
      </c>
      <c r="E177" s="20">
        <v>61</v>
      </c>
      <c r="F177" s="20">
        <v>41</v>
      </c>
      <c r="G177" s="9">
        <v>0.67213114754098358</v>
      </c>
      <c r="H177" s="20">
        <v>20</v>
      </c>
      <c r="I177" s="9">
        <v>0.48780487804878048</v>
      </c>
      <c r="J177" s="20">
        <v>0</v>
      </c>
      <c r="K177" s="9">
        <v>0</v>
      </c>
      <c r="L177" s="20">
        <v>0</v>
      </c>
      <c r="M177" s="9">
        <v>0</v>
      </c>
      <c r="N177" s="20">
        <v>10</v>
      </c>
      <c r="O177" s="9">
        <v>0.24390243902439024</v>
      </c>
      <c r="P177" s="20">
        <v>9</v>
      </c>
      <c r="Q177" s="9">
        <v>0.21951219512195122</v>
      </c>
    </row>
    <row r="178" spans="4:17" x14ac:dyDescent="0.25">
      <c r="D178" s="8" t="s">
        <v>629</v>
      </c>
      <c r="E178" s="20">
        <v>56</v>
      </c>
      <c r="F178" s="20">
        <v>48</v>
      </c>
      <c r="G178" s="9">
        <v>0.8571428571428571</v>
      </c>
      <c r="H178" s="20">
        <v>39</v>
      </c>
      <c r="I178" s="9">
        <v>0.8125</v>
      </c>
      <c r="J178" s="20">
        <v>0</v>
      </c>
      <c r="K178" s="9">
        <v>0</v>
      </c>
      <c r="L178" s="20">
        <v>3</v>
      </c>
      <c r="M178" s="9">
        <v>6.25E-2</v>
      </c>
      <c r="N178" s="20">
        <v>2</v>
      </c>
      <c r="O178" s="9">
        <v>4.1666666666666664E-2</v>
      </c>
      <c r="P178" s="20">
        <v>2</v>
      </c>
      <c r="Q178" s="9">
        <v>4.1666666666666664E-2</v>
      </c>
    </row>
    <row r="179" spans="4:17" x14ac:dyDescent="0.25">
      <c r="D179" s="8" t="s">
        <v>641</v>
      </c>
      <c r="E179" s="20">
        <v>76</v>
      </c>
      <c r="F179" s="20">
        <v>52</v>
      </c>
      <c r="G179" s="9">
        <v>0.68421052631578949</v>
      </c>
      <c r="H179" s="20">
        <v>24</v>
      </c>
      <c r="I179" s="9">
        <v>0.46153846153846156</v>
      </c>
      <c r="J179" s="20">
        <v>0</v>
      </c>
      <c r="K179" s="9">
        <v>0</v>
      </c>
      <c r="L179" s="20">
        <v>6</v>
      </c>
      <c r="M179" s="9">
        <v>0.11538461538461539</v>
      </c>
      <c r="N179" s="20">
        <v>6</v>
      </c>
      <c r="O179" s="9">
        <v>0.11538461538461539</v>
      </c>
      <c r="P179" s="20">
        <v>7</v>
      </c>
      <c r="Q179" s="9">
        <v>0.13461538461538461</v>
      </c>
    </row>
    <row r="180" spans="4:17" x14ac:dyDescent="0.25">
      <c r="D180" s="8" t="s">
        <v>643</v>
      </c>
      <c r="E180" s="20">
        <v>217</v>
      </c>
      <c r="F180" s="20">
        <v>167</v>
      </c>
      <c r="G180" s="9">
        <v>0.7695852534562212</v>
      </c>
      <c r="H180" s="20">
        <v>91</v>
      </c>
      <c r="I180" s="9">
        <v>0.54491017964071853</v>
      </c>
      <c r="J180" s="20">
        <v>0</v>
      </c>
      <c r="K180" s="9">
        <v>0</v>
      </c>
      <c r="L180" s="20">
        <v>5</v>
      </c>
      <c r="M180" s="9">
        <v>2.9940119760479042E-2</v>
      </c>
      <c r="N180" s="20">
        <v>25</v>
      </c>
      <c r="O180" s="9">
        <v>0.1497005988023952</v>
      </c>
      <c r="P180" s="20">
        <v>10</v>
      </c>
      <c r="Q180" s="9">
        <v>5.9880239520958084E-2</v>
      </c>
    </row>
    <row r="181" spans="4:17" x14ac:dyDescent="0.25">
      <c r="D181" s="8" t="s">
        <v>471</v>
      </c>
      <c r="E181" s="20">
        <v>75</v>
      </c>
      <c r="F181" s="20">
        <v>56</v>
      </c>
      <c r="G181" s="9">
        <v>0.7466666666666667</v>
      </c>
      <c r="H181" s="20">
        <v>28</v>
      </c>
      <c r="I181" s="9">
        <v>0.5</v>
      </c>
      <c r="J181" s="20">
        <v>0</v>
      </c>
      <c r="K181" s="9">
        <v>0</v>
      </c>
      <c r="L181" s="20">
        <v>3</v>
      </c>
      <c r="M181" s="9">
        <v>5.3571428571428568E-2</v>
      </c>
      <c r="N181" s="20">
        <v>5</v>
      </c>
      <c r="O181" s="9">
        <v>8.9285714285714288E-2</v>
      </c>
      <c r="P181" s="20">
        <v>6</v>
      </c>
      <c r="Q181" s="9">
        <v>0.10714285714285714</v>
      </c>
    </row>
    <row r="182" spans="4:17" x14ac:dyDescent="0.25">
      <c r="D182" s="8" t="s">
        <v>474</v>
      </c>
      <c r="E182" s="20">
        <v>149</v>
      </c>
      <c r="F182" s="20">
        <v>101</v>
      </c>
      <c r="G182" s="9">
        <v>0.67785234899328861</v>
      </c>
      <c r="H182" s="20">
        <v>61</v>
      </c>
      <c r="I182" s="9">
        <v>0.60396039603960394</v>
      </c>
      <c r="J182" s="20">
        <v>0</v>
      </c>
      <c r="K182" s="9">
        <v>0</v>
      </c>
      <c r="L182" s="20">
        <v>8</v>
      </c>
      <c r="M182" s="9">
        <v>7.9207920792079209E-2</v>
      </c>
      <c r="N182" s="20">
        <v>7</v>
      </c>
      <c r="O182" s="9">
        <v>6.9306930693069313E-2</v>
      </c>
      <c r="P182" s="20">
        <v>16</v>
      </c>
      <c r="Q182" s="9">
        <v>0.15841584158415842</v>
      </c>
    </row>
    <row r="183" spans="4:17" x14ac:dyDescent="0.25">
      <c r="D183" s="7" t="s">
        <v>461</v>
      </c>
      <c r="E183" s="20">
        <v>792</v>
      </c>
      <c r="F183" s="20">
        <v>590</v>
      </c>
      <c r="G183" s="9">
        <v>0.74494949494949492</v>
      </c>
      <c r="H183" s="20">
        <v>331</v>
      </c>
      <c r="I183" s="9">
        <v>0.56101694915254241</v>
      </c>
      <c r="J183" s="20">
        <v>0</v>
      </c>
      <c r="K183" s="9">
        <v>0</v>
      </c>
      <c r="L183" s="20">
        <v>12</v>
      </c>
      <c r="M183" s="9">
        <v>2.0338983050847456E-2</v>
      </c>
      <c r="N183" s="20">
        <v>66</v>
      </c>
      <c r="O183" s="9">
        <v>0.11186440677966102</v>
      </c>
      <c r="P183" s="20">
        <v>80</v>
      </c>
      <c r="Q183" s="9">
        <v>0.13559322033898305</v>
      </c>
    </row>
    <row r="184" spans="4:17" x14ac:dyDescent="0.25">
      <c r="D184" s="8" t="s">
        <v>462</v>
      </c>
      <c r="E184" s="20">
        <v>28</v>
      </c>
      <c r="F184" s="20">
        <v>17</v>
      </c>
      <c r="G184" s="9">
        <v>0.6071428571428571</v>
      </c>
      <c r="H184" s="20">
        <v>7</v>
      </c>
      <c r="I184" s="9">
        <v>0.41176470588235292</v>
      </c>
      <c r="J184" s="20">
        <v>0</v>
      </c>
      <c r="K184" s="9">
        <v>0</v>
      </c>
      <c r="L184" s="20">
        <v>1</v>
      </c>
      <c r="M184" s="9">
        <v>5.8823529411764705E-2</v>
      </c>
      <c r="N184" s="20">
        <v>3</v>
      </c>
      <c r="O184" s="9">
        <v>0.17647058823529413</v>
      </c>
      <c r="P184" s="20">
        <v>3</v>
      </c>
      <c r="Q184" s="9">
        <v>0.17647058823529413</v>
      </c>
    </row>
    <row r="185" spans="4:17" x14ac:dyDescent="0.25">
      <c r="D185" s="8" t="s">
        <v>633</v>
      </c>
      <c r="E185" s="20">
        <v>120</v>
      </c>
      <c r="F185" s="20">
        <v>103</v>
      </c>
      <c r="G185" s="9">
        <v>0.85833333333333328</v>
      </c>
      <c r="H185" s="20">
        <v>47</v>
      </c>
      <c r="I185" s="9">
        <v>0.4563106796116505</v>
      </c>
      <c r="J185" s="20">
        <v>0</v>
      </c>
      <c r="K185" s="9">
        <v>0</v>
      </c>
      <c r="L185" s="20">
        <v>1</v>
      </c>
      <c r="M185" s="9">
        <v>9.7087378640776691E-3</v>
      </c>
      <c r="N185" s="20">
        <v>8</v>
      </c>
      <c r="O185" s="9">
        <v>7.7669902912621352E-2</v>
      </c>
      <c r="P185" s="20">
        <v>1</v>
      </c>
      <c r="Q185" s="9">
        <v>9.7087378640776691E-3</v>
      </c>
    </row>
    <row r="186" spans="4:17" x14ac:dyDescent="0.25">
      <c r="D186" s="8" t="s">
        <v>638</v>
      </c>
      <c r="E186" s="20">
        <v>129</v>
      </c>
      <c r="F186" s="20">
        <v>91</v>
      </c>
      <c r="G186" s="9">
        <v>0.70542635658914732</v>
      </c>
      <c r="H186" s="20">
        <v>49</v>
      </c>
      <c r="I186" s="9">
        <v>0.53846153846153844</v>
      </c>
      <c r="J186" s="20">
        <v>0</v>
      </c>
      <c r="K186" s="9">
        <v>0</v>
      </c>
      <c r="L186" s="20">
        <v>4</v>
      </c>
      <c r="M186" s="9">
        <v>4.3956043956043959E-2</v>
      </c>
      <c r="N186" s="20">
        <v>18</v>
      </c>
      <c r="O186" s="9">
        <v>0.19780219780219779</v>
      </c>
      <c r="P186" s="20">
        <v>10</v>
      </c>
      <c r="Q186" s="9">
        <v>0.10989010989010989</v>
      </c>
    </row>
    <row r="187" spans="4:17" x14ac:dyDescent="0.25">
      <c r="D187" s="8" t="s">
        <v>644</v>
      </c>
      <c r="E187" s="20">
        <v>242</v>
      </c>
      <c r="F187" s="20">
        <v>176</v>
      </c>
      <c r="G187" s="9">
        <v>0.72727272727272729</v>
      </c>
      <c r="H187" s="20">
        <v>106</v>
      </c>
      <c r="I187" s="9">
        <v>0.60227272727272729</v>
      </c>
      <c r="J187" s="20">
        <v>0</v>
      </c>
      <c r="K187" s="9">
        <v>0</v>
      </c>
      <c r="L187" s="20">
        <v>1</v>
      </c>
      <c r="M187" s="9">
        <v>5.681818181818182E-3</v>
      </c>
      <c r="N187" s="20">
        <v>26</v>
      </c>
      <c r="O187" s="9">
        <v>0.14772727272727273</v>
      </c>
      <c r="P187" s="20">
        <v>22</v>
      </c>
      <c r="Q187" s="9">
        <v>0.125</v>
      </c>
    </row>
    <row r="188" spans="4:17" x14ac:dyDescent="0.25">
      <c r="D188" s="8" t="s">
        <v>649</v>
      </c>
      <c r="E188" s="20">
        <v>32</v>
      </c>
      <c r="F188" s="20">
        <v>19</v>
      </c>
      <c r="G188" s="9">
        <v>0.59375</v>
      </c>
      <c r="H188" s="20">
        <v>12</v>
      </c>
      <c r="I188" s="9">
        <v>0.63157894736842102</v>
      </c>
      <c r="J188" s="20">
        <v>0</v>
      </c>
      <c r="K188" s="9">
        <v>0</v>
      </c>
      <c r="L188" s="20">
        <v>0</v>
      </c>
      <c r="M188" s="9">
        <v>0</v>
      </c>
      <c r="N188" s="20">
        <v>3</v>
      </c>
      <c r="O188" s="9">
        <v>0.15789473684210525</v>
      </c>
      <c r="P188" s="20">
        <v>8</v>
      </c>
      <c r="Q188" s="9">
        <v>0.42105263157894735</v>
      </c>
    </row>
    <row r="189" spans="4:17" x14ac:dyDescent="0.25">
      <c r="D189" s="8" t="s">
        <v>652</v>
      </c>
      <c r="E189" s="20">
        <v>241</v>
      </c>
      <c r="F189" s="20">
        <v>184</v>
      </c>
      <c r="G189" s="9">
        <v>0.76348547717842319</v>
      </c>
      <c r="H189" s="20">
        <v>110</v>
      </c>
      <c r="I189" s="9">
        <v>0.59782608695652173</v>
      </c>
      <c r="J189" s="20">
        <v>0</v>
      </c>
      <c r="K189" s="9">
        <v>0</v>
      </c>
      <c r="L189" s="20">
        <v>5</v>
      </c>
      <c r="M189" s="9">
        <v>2.717391304347826E-2</v>
      </c>
      <c r="N189" s="20">
        <v>8</v>
      </c>
      <c r="O189" s="9">
        <v>4.3478260869565216E-2</v>
      </c>
      <c r="P189" s="20">
        <v>36</v>
      </c>
      <c r="Q189" s="9">
        <v>0.19565217391304349</v>
      </c>
    </row>
    <row r="190" spans="4:17" x14ac:dyDescent="0.25">
      <c r="D190" s="7" t="s">
        <v>459</v>
      </c>
      <c r="E190" s="20">
        <v>775</v>
      </c>
      <c r="F190" s="20">
        <v>525</v>
      </c>
      <c r="G190" s="9">
        <v>0.67741935483870963</v>
      </c>
      <c r="H190" s="20">
        <v>292</v>
      </c>
      <c r="I190" s="9">
        <v>0.55619047619047624</v>
      </c>
      <c r="J190" s="20">
        <v>0</v>
      </c>
      <c r="K190" s="9">
        <v>0</v>
      </c>
      <c r="L190" s="20">
        <v>5</v>
      </c>
      <c r="M190" s="9">
        <v>9.5238095238095247E-3</v>
      </c>
      <c r="N190" s="20">
        <v>160</v>
      </c>
      <c r="O190" s="9">
        <v>0.30476190476190479</v>
      </c>
      <c r="P190" s="20">
        <v>41</v>
      </c>
      <c r="Q190" s="9">
        <v>7.8095238095238093E-2</v>
      </c>
    </row>
    <row r="191" spans="4:17" x14ac:dyDescent="0.25">
      <c r="D191" s="8" t="s">
        <v>460</v>
      </c>
      <c r="E191" s="20">
        <v>298</v>
      </c>
      <c r="F191" s="20">
        <v>205</v>
      </c>
      <c r="G191" s="9">
        <v>0.68791946308724827</v>
      </c>
      <c r="H191" s="20">
        <v>108</v>
      </c>
      <c r="I191" s="9">
        <v>0.52682926829268295</v>
      </c>
      <c r="J191" s="20">
        <v>0</v>
      </c>
      <c r="K191" s="9">
        <v>0</v>
      </c>
      <c r="L191" s="20">
        <v>1</v>
      </c>
      <c r="M191" s="9">
        <v>4.8780487804878049E-3</v>
      </c>
      <c r="N191" s="20">
        <v>48</v>
      </c>
      <c r="O191" s="9">
        <v>0.23414634146341465</v>
      </c>
      <c r="P191" s="20">
        <v>23</v>
      </c>
      <c r="Q191" s="9">
        <v>0.11219512195121951</v>
      </c>
    </row>
    <row r="192" spans="4:17" x14ac:dyDescent="0.25">
      <c r="D192" s="8" t="s">
        <v>634</v>
      </c>
      <c r="E192" s="20">
        <v>153</v>
      </c>
      <c r="F192" s="20">
        <v>98</v>
      </c>
      <c r="G192" s="9">
        <v>0.64052287581699341</v>
      </c>
      <c r="H192" s="20">
        <v>53</v>
      </c>
      <c r="I192" s="9">
        <v>0.54081632653061229</v>
      </c>
      <c r="J192" s="20">
        <v>0</v>
      </c>
      <c r="K192" s="9">
        <v>0</v>
      </c>
      <c r="L192" s="20">
        <v>1</v>
      </c>
      <c r="M192" s="9">
        <v>1.020408163265306E-2</v>
      </c>
      <c r="N192" s="20">
        <v>33</v>
      </c>
      <c r="O192" s="9">
        <v>0.33673469387755101</v>
      </c>
      <c r="P192" s="20">
        <v>17</v>
      </c>
      <c r="Q192" s="9">
        <v>0.17346938775510204</v>
      </c>
    </row>
    <row r="193" spans="4:17" x14ac:dyDescent="0.25">
      <c r="D193" s="8" t="s">
        <v>651</v>
      </c>
      <c r="E193" s="20">
        <v>324</v>
      </c>
      <c r="F193" s="20">
        <v>222</v>
      </c>
      <c r="G193" s="9">
        <v>0.68518518518518523</v>
      </c>
      <c r="H193" s="20">
        <v>131</v>
      </c>
      <c r="I193" s="9">
        <v>0.59009009009009006</v>
      </c>
      <c r="J193" s="20">
        <v>0</v>
      </c>
      <c r="K193" s="9">
        <v>0</v>
      </c>
      <c r="L193" s="20">
        <v>3</v>
      </c>
      <c r="M193" s="9">
        <v>1.3513513513513514E-2</v>
      </c>
      <c r="N193" s="20">
        <v>79</v>
      </c>
      <c r="O193" s="9">
        <v>0.35585585585585583</v>
      </c>
      <c r="P193" s="20">
        <v>1</v>
      </c>
      <c r="Q193" s="9">
        <v>4.5045045045045045E-3</v>
      </c>
    </row>
    <row r="194" spans="4:17" x14ac:dyDescent="0.25">
      <c r="D194" s="7" t="s">
        <v>631</v>
      </c>
      <c r="E194" s="20">
        <v>797</v>
      </c>
      <c r="F194" s="20">
        <v>560</v>
      </c>
      <c r="G194" s="9">
        <v>0.70263488080301129</v>
      </c>
      <c r="H194" s="20">
        <v>357</v>
      </c>
      <c r="I194" s="9">
        <v>0.63749999999999996</v>
      </c>
      <c r="J194" s="20">
        <v>0</v>
      </c>
      <c r="K194" s="9">
        <v>0</v>
      </c>
      <c r="L194" s="20">
        <v>57</v>
      </c>
      <c r="M194" s="9">
        <v>0.10178571428571428</v>
      </c>
      <c r="N194" s="20">
        <v>92</v>
      </c>
      <c r="O194" s="9">
        <v>0.16428571428571428</v>
      </c>
      <c r="P194" s="20">
        <v>44</v>
      </c>
      <c r="Q194" s="9">
        <v>7.857142857142857E-2</v>
      </c>
    </row>
    <row r="195" spans="4:17" x14ac:dyDescent="0.25">
      <c r="D195" s="8" t="s">
        <v>632</v>
      </c>
      <c r="E195" s="20">
        <v>132</v>
      </c>
      <c r="F195" s="20">
        <v>97</v>
      </c>
      <c r="G195" s="9">
        <v>0.73484848484848486</v>
      </c>
      <c r="H195" s="20">
        <v>63</v>
      </c>
      <c r="I195" s="9">
        <v>0.64948453608247425</v>
      </c>
      <c r="J195" s="20">
        <v>0</v>
      </c>
      <c r="K195" s="9">
        <v>0</v>
      </c>
      <c r="L195" s="20">
        <v>18</v>
      </c>
      <c r="M195" s="9">
        <v>0.18556701030927836</v>
      </c>
      <c r="N195" s="20">
        <v>4</v>
      </c>
      <c r="O195" s="9">
        <v>4.1237113402061855E-2</v>
      </c>
      <c r="P195" s="20">
        <v>10</v>
      </c>
      <c r="Q195" s="9">
        <v>0.10309278350515463</v>
      </c>
    </row>
    <row r="196" spans="4:17" x14ac:dyDescent="0.25">
      <c r="D196" s="8" t="s">
        <v>635</v>
      </c>
      <c r="E196" s="20">
        <v>167</v>
      </c>
      <c r="F196" s="20">
        <v>123</v>
      </c>
      <c r="G196" s="9">
        <v>0.73652694610778446</v>
      </c>
      <c r="H196" s="20">
        <v>85</v>
      </c>
      <c r="I196" s="9">
        <v>0.69105691056910568</v>
      </c>
      <c r="J196" s="20">
        <v>0</v>
      </c>
      <c r="K196" s="9">
        <v>0</v>
      </c>
      <c r="L196" s="20">
        <v>8</v>
      </c>
      <c r="M196" s="9">
        <v>6.5040650406504072E-2</v>
      </c>
      <c r="N196" s="20">
        <v>19</v>
      </c>
      <c r="O196" s="9">
        <v>0.15447154471544716</v>
      </c>
      <c r="P196" s="20">
        <v>2</v>
      </c>
      <c r="Q196" s="9">
        <v>1.6260162601626018E-2</v>
      </c>
    </row>
    <row r="197" spans="4:17" x14ac:dyDescent="0.25">
      <c r="D197" s="8" t="s">
        <v>646</v>
      </c>
      <c r="E197" s="20">
        <v>149</v>
      </c>
      <c r="F197" s="20">
        <v>109</v>
      </c>
      <c r="G197" s="9">
        <v>0.73154362416107388</v>
      </c>
      <c r="H197" s="20">
        <v>72</v>
      </c>
      <c r="I197" s="9">
        <v>0.66055045871559637</v>
      </c>
      <c r="J197" s="20">
        <v>0</v>
      </c>
      <c r="K197" s="9">
        <v>0</v>
      </c>
      <c r="L197" s="20">
        <v>8</v>
      </c>
      <c r="M197" s="9">
        <v>7.3394495412844041E-2</v>
      </c>
      <c r="N197" s="20">
        <v>19</v>
      </c>
      <c r="O197" s="9">
        <v>0.1743119266055046</v>
      </c>
      <c r="P197" s="20">
        <v>9</v>
      </c>
      <c r="Q197" s="9">
        <v>8.2568807339449546E-2</v>
      </c>
    </row>
    <row r="198" spans="4:17" x14ac:dyDescent="0.25">
      <c r="D198" s="8" t="s">
        <v>647</v>
      </c>
      <c r="E198" s="20">
        <v>142</v>
      </c>
      <c r="F198" s="20">
        <v>90</v>
      </c>
      <c r="G198" s="9">
        <v>0.63380281690140849</v>
      </c>
      <c r="H198" s="20">
        <v>52</v>
      </c>
      <c r="I198" s="9">
        <v>0.57777777777777772</v>
      </c>
      <c r="J198" s="20">
        <v>0</v>
      </c>
      <c r="K198" s="9">
        <v>0</v>
      </c>
      <c r="L198" s="20">
        <v>9</v>
      </c>
      <c r="M198" s="9">
        <v>0.1</v>
      </c>
      <c r="N198" s="20">
        <v>25</v>
      </c>
      <c r="O198" s="9">
        <v>0.27777777777777779</v>
      </c>
      <c r="P198" s="20">
        <v>13</v>
      </c>
      <c r="Q198" s="9">
        <v>0.14444444444444443</v>
      </c>
    </row>
    <row r="199" spans="4:17" x14ac:dyDescent="0.25">
      <c r="D199" s="8" t="s">
        <v>650</v>
      </c>
      <c r="E199" s="20">
        <v>207</v>
      </c>
      <c r="F199" s="20">
        <v>141</v>
      </c>
      <c r="G199" s="9">
        <v>0.6811594202898551</v>
      </c>
      <c r="H199" s="20">
        <v>85</v>
      </c>
      <c r="I199" s="9">
        <v>0.6028368794326241</v>
      </c>
      <c r="J199" s="20">
        <v>0</v>
      </c>
      <c r="K199" s="9">
        <v>0</v>
      </c>
      <c r="L199" s="20">
        <v>14</v>
      </c>
      <c r="M199" s="9">
        <v>9.9290780141843976E-2</v>
      </c>
      <c r="N199" s="20">
        <v>25</v>
      </c>
      <c r="O199" s="9">
        <v>0.1773049645390071</v>
      </c>
      <c r="P199" s="20">
        <v>10</v>
      </c>
      <c r="Q199" s="9">
        <v>7.0921985815602842E-2</v>
      </c>
    </row>
    <row r="200" spans="4:17" x14ac:dyDescent="0.25">
      <c r="D200" s="7" t="s">
        <v>626</v>
      </c>
      <c r="E200" s="20">
        <v>830</v>
      </c>
      <c r="F200" s="20">
        <v>537</v>
      </c>
      <c r="G200" s="9">
        <v>0.6469879518072289</v>
      </c>
      <c r="H200" s="20">
        <v>311</v>
      </c>
      <c r="I200" s="9">
        <v>0.57914338919925512</v>
      </c>
      <c r="J200" s="20">
        <v>0</v>
      </c>
      <c r="K200" s="9">
        <v>0</v>
      </c>
      <c r="L200" s="20">
        <v>31</v>
      </c>
      <c r="M200" s="9">
        <v>5.7728119180633149E-2</v>
      </c>
      <c r="N200" s="20">
        <v>147</v>
      </c>
      <c r="O200" s="9">
        <v>0.27374301675977653</v>
      </c>
      <c r="P200" s="20">
        <v>61</v>
      </c>
      <c r="Q200" s="9">
        <v>0.11359404096834265</v>
      </c>
    </row>
    <row r="201" spans="4:17" x14ac:dyDescent="0.25">
      <c r="D201" s="8" t="s">
        <v>627</v>
      </c>
      <c r="E201" s="20">
        <v>76</v>
      </c>
      <c r="F201" s="20">
        <v>45</v>
      </c>
      <c r="G201" s="9">
        <v>0.59210526315789469</v>
      </c>
      <c r="H201" s="20">
        <v>31</v>
      </c>
      <c r="I201" s="9">
        <v>0.68888888888888888</v>
      </c>
      <c r="J201" s="20">
        <v>0</v>
      </c>
      <c r="K201" s="9">
        <v>0</v>
      </c>
      <c r="L201" s="20">
        <v>6</v>
      </c>
      <c r="M201" s="9">
        <v>0.13333333333333333</v>
      </c>
      <c r="N201" s="20">
        <v>17</v>
      </c>
      <c r="O201" s="9">
        <v>0.37777777777777777</v>
      </c>
      <c r="P201" s="20">
        <v>4</v>
      </c>
      <c r="Q201" s="9">
        <v>8.8888888888888892E-2</v>
      </c>
    </row>
    <row r="202" spans="4:17" x14ac:dyDescent="0.25">
      <c r="D202" s="8" t="s">
        <v>628</v>
      </c>
      <c r="E202" s="20">
        <v>152</v>
      </c>
      <c r="F202" s="20">
        <v>94</v>
      </c>
      <c r="G202" s="9">
        <v>0.61842105263157898</v>
      </c>
      <c r="H202" s="20">
        <v>39</v>
      </c>
      <c r="I202" s="9">
        <v>0.41489361702127658</v>
      </c>
      <c r="J202" s="20">
        <v>0</v>
      </c>
      <c r="K202" s="9">
        <v>0</v>
      </c>
      <c r="L202" s="20">
        <v>7</v>
      </c>
      <c r="M202" s="9">
        <v>7.4468085106382975E-2</v>
      </c>
      <c r="N202" s="20">
        <v>34</v>
      </c>
      <c r="O202" s="9">
        <v>0.36170212765957449</v>
      </c>
      <c r="P202" s="20">
        <v>7</v>
      </c>
      <c r="Q202" s="9">
        <v>7.4468085106382975E-2</v>
      </c>
    </row>
    <row r="203" spans="4:17" x14ac:dyDescent="0.25">
      <c r="D203" s="8" t="s">
        <v>630</v>
      </c>
      <c r="E203" s="20">
        <v>108</v>
      </c>
      <c r="F203" s="20">
        <v>72</v>
      </c>
      <c r="G203" s="9">
        <v>0.66666666666666663</v>
      </c>
      <c r="H203" s="20">
        <v>40</v>
      </c>
      <c r="I203" s="9">
        <v>0.55555555555555558</v>
      </c>
      <c r="J203" s="20">
        <v>0</v>
      </c>
      <c r="K203" s="9">
        <v>0</v>
      </c>
      <c r="L203" s="20">
        <v>1</v>
      </c>
      <c r="M203" s="9">
        <v>1.3888888888888888E-2</v>
      </c>
      <c r="N203" s="20">
        <v>22</v>
      </c>
      <c r="O203" s="9">
        <v>0.30555555555555558</v>
      </c>
      <c r="P203" s="20">
        <v>6</v>
      </c>
      <c r="Q203" s="9">
        <v>8.3333333333333329E-2</v>
      </c>
    </row>
    <row r="204" spans="4:17" x14ac:dyDescent="0.25">
      <c r="D204" s="8" t="s">
        <v>637</v>
      </c>
      <c r="E204" s="20">
        <v>143</v>
      </c>
      <c r="F204" s="20">
        <v>82</v>
      </c>
      <c r="G204" s="9">
        <v>0.57342657342657344</v>
      </c>
      <c r="H204" s="20">
        <v>46</v>
      </c>
      <c r="I204" s="9">
        <v>0.56097560975609762</v>
      </c>
      <c r="J204" s="20">
        <v>0</v>
      </c>
      <c r="K204" s="9">
        <v>0</v>
      </c>
      <c r="L204" s="20">
        <v>11</v>
      </c>
      <c r="M204" s="9">
        <v>0.13414634146341464</v>
      </c>
      <c r="N204" s="20">
        <v>11</v>
      </c>
      <c r="O204" s="9">
        <v>0.13414634146341464</v>
      </c>
      <c r="P204" s="20">
        <v>24</v>
      </c>
      <c r="Q204" s="9">
        <v>0.29268292682926828</v>
      </c>
    </row>
    <row r="205" spans="4:17" x14ac:dyDescent="0.25">
      <c r="D205" s="8" t="s">
        <v>645</v>
      </c>
      <c r="E205" s="20">
        <v>351</v>
      </c>
      <c r="F205" s="20">
        <v>244</v>
      </c>
      <c r="G205" s="9">
        <v>0.6951566951566952</v>
      </c>
      <c r="H205" s="20">
        <v>155</v>
      </c>
      <c r="I205" s="9">
        <v>0.63524590163934425</v>
      </c>
      <c r="J205" s="20">
        <v>0</v>
      </c>
      <c r="K205" s="9">
        <v>0</v>
      </c>
      <c r="L205" s="20">
        <v>6</v>
      </c>
      <c r="M205" s="9">
        <v>2.4590163934426229E-2</v>
      </c>
      <c r="N205" s="20">
        <v>63</v>
      </c>
      <c r="O205" s="9">
        <v>0.25819672131147542</v>
      </c>
      <c r="P205" s="20">
        <v>20</v>
      </c>
      <c r="Q205" s="9">
        <v>8.1967213114754092E-2</v>
      </c>
    </row>
    <row r="206" spans="4:17" x14ac:dyDescent="0.25">
      <c r="D206" s="7" t="s">
        <v>465</v>
      </c>
      <c r="E206" s="20">
        <v>1301</v>
      </c>
      <c r="F206" s="20">
        <v>949</v>
      </c>
      <c r="G206" s="9">
        <v>0.72943889315910837</v>
      </c>
      <c r="H206" s="20">
        <v>624</v>
      </c>
      <c r="I206" s="9">
        <v>0.65753424657534243</v>
      </c>
      <c r="J206" s="20">
        <v>0</v>
      </c>
      <c r="K206" s="9">
        <v>0</v>
      </c>
      <c r="L206" s="20">
        <v>36</v>
      </c>
      <c r="M206" s="9">
        <v>3.7934668071654375E-2</v>
      </c>
      <c r="N206" s="20">
        <v>143</v>
      </c>
      <c r="O206" s="9">
        <v>0.15068493150684931</v>
      </c>
      <c r="P206" s="20">
        <v>103</v>
      </c>
      <c r="Q206" s="9">
        <v>0.10853530031612224</v>
      </c>
    </row>
    <row r="207" spans="4:17" x14ac:dyDescent="0.25">
      <c r="D207" s="8" t="s">
        <v>622</v>
      </c>
      <c r="E207" s="20">
        <v>160</v>
      </c>
      <c r="F207" s="20">
        <v>107</v>
      </c>
      <c r="G207" s="9">
        <v>0.66874999999999996</v>
      </c>
      <c r="H207" s="20">
        <v>60</v>
      </c>
      <c r="I207" s="9">
        <v>0.56074766355140182</v>
      </c>
      <c r="J207" s="20">
        <v>0</v>
      </c>
      <c r="K207" s="9">
        <v>0</v>
      </c>
      <c r="L207" s="20">
        <v>3</v>
      </c>
      <c r="M207" s="9">
        <v>2.8037383177570093E-2</v>
      </c>
      <c r="N207" s="20">
        <v>15</v>
      </c>
      <c r="O207" s="9">
        <v>0.14018691588785046</v>
      </c>
      <c r="P207" s="20">
        <v>27</v>
      </c>
      <c r="Q207" s="9">
        <v>0.25233644859813081</v>
      </c>
    </row>
    <row r="208" spans="4:17" x14ac:dyDescent="0.25">
      <c r="D208" s="8" t="s">
        <v>466</v>
      </c>
      <c r="E208" s="20">
        <v>245</v>
      </c>
      <c r="F208" s="20">
        <v>166</v>
      </c>
      <c r="G208" s="9">
        <v>0.67755102040816328</v>
      </c>
      <c r="H208" s="20">
        <v>94</v>
      </c>
      <c r="I208" s="9">
        <v>0.5662650602409639</v>
      </c>
      <c r="J208" s="20">
        <v>0</v>
      </c>
      <c r="K208" s="9">
        <v>0</v>
      </c>
      <c r="L208" s="20">
        <v>2</v>
      </c>
      <c r="M208" s="9">
        <v>1.2048192771084338E-2</v>
      </c>
      <c r="N208" s="20">
        <v>29</v>
      </c>
      <c r="O208" s="9">
        <v>0.1746987951807229</v>
      </c>
      <c r="P208" s="20">
        <v>26</v>
      </c>
      <c r="Q208" s="9">
        <v>0.15662650602409639</v>
      </c>
    </row>
    <row r="209" spans="4:17" x14ac:dyDescent="0.25">
      <c r="D209" s="8" t="s">
        <v>639</v>
      </c>
      <c r="E209" s="20">
        <v>510</v>
      </c>
      <c r="F209" s="20">
        <v>411</v>
      </c>
      <c r="G209" s="9">
        <v>0.80588235294117649</v>
      </c>
      <c r="H209" s="20">
        <v>306</v>
      </c>
      <c r="I209" s="9">
        <v>0.74452554744525545</v>
      </c>
      <c r="J209" s="20">
        <v>0</v>
      </c>
      <c r="K209" s="9">
        <v>0</v>
      </c>
      <c r="L209" s="20">
        <v>15</v>
      </c>
      <c r="M209" s="9">
        <v>3.6496350364963501E-2</v>
      </c>
      <c r="N209" s="20">
        <v>60</v>
      </c>
      <c r="O209" s="9">
        <v>0.145985401459854</v>
      </c>
      <c r="P209" s="20">
        <v>7</v>
      </c>
      <c r="Q209" s="9">
        <v>1.7031630170316302E-2</v>
      </c>
    </row>
    <row r="210" spans="4:17" x14ac:dyDescent="0.25">
      <c r="D210" s="8" t="s">
        <v>640</v>
      </c>
      <c r="E210" s="20">
        <v>61</v>
      </c>
      <c r="F210" s="20">
        <v>32</v>
      </c>
      <c r="G210" s="9">
        <v>0.52459016393442626</v>
      </c>
      <c r="H210" s="20">
        <v>19</v>
      </c>
      <c r="I210" s="9">
        <v>0.59375</v>
      </c>
      <c r="J210" s="20">
        <v>0</v>
      </c>
      <c r="K210" s="9">
        <v>0</v>
      </c>
      <c r="L210" s="20">
        <v>9</v>
      </c>
      <c r="M210" s="9">
        <v>0.28125</v>
      </c>
      <c r="N210" s="20">
        <v>10</v>
      </c>
      <c r="O210" s="9">
        <v>0.3125</v>
      </c>
      <c r="P210" s="20">
        <v>1</v>
      </c>
      <c r="Q210" s="9">
        <v>3.125E-2</v>
      </c>
    </row>
    <row r="211" spans="4:17" x14ac:dyDescent="0.25">
      <c r="D211" s="8" t="s">
        <v>469</v>
      </c>
      <c r="E211" s="20">
        <v>203</v>
      </c>
      <c r="F211" s="20">
        <v>149</v>
      </c>
      <c r="G211" s="9">
        <v>0.73399014778325122</v>
      </c>
      <c r="H211" s="20">
        <v>97</v>
      </c>
      <c r="I211" s="9">
        <v>0.65100671140939592</v>
      </c>
      <c r="J211" s="20">
        <v>0</v>
      </c>
      <c r="K211" s="9">
        <v>0</v>
      </c>
      <c r="L211" s="20">
        <v>1</v>
      </c>
      <c r="M211" s="9">
        <v>6.7114093959731542E-3</v>
      </c>
      <c r="N211" s="20">
        <v>21</v>
      </c>
      <c r="O211" s="9">
        <v>0.14093959731543623</v>
      </c>
      <c r="P211" s="20">
        <v>22</v>
      </c>
      <c r="Q211" s="9">
        <v>0.1476510067114094</v>
      </c>
    </row>
    <row r="212" spans="4:17" x14ac:dyDescent="0.25">
      <c r="D212" s="8" t="s">
        <v>472</v>
      </c>
      <c r="E212" s="20">
        <v>122</v>
      </c>
      <c r="F212" s="20">
        <v>84</v>
      </c>
      <c r="G212" s="9">
        <v>0.68852459016393441</v>
      </c>
      <c r="H212" s="20">
        <v>48</v>
      </c>
      <c r="I212" s="9">
        <v>0.5714285714285714</v>
      </c>
      <c r="J212" s="20">
        <v>0</v>
      </c>
      <c r="K212" s="9">
        <v>0</v>
      </c>
      <c r="L212" s="20">
        <v>6</v>
      </c>
      <c r="M212" s="9">
        <v>7.1428571428571425E-2</v>
      </c>
      <c r="N212" s="20">
        <v>8</v>
      </c>
      <c r="O212" s="9">
        <v>9.5238095238095233E-2</v>
      </c>
      <c r="P212" s="20">
        <v>20</v>
      </c>
      <c r="Q212" s="9">
        <v>0.23809523809523808</v>
      </c>
    </row>
    <row r="213" spans="4:17" x14ac:dyDescent="0.25">
      <c r="D213" s="6" t="s">
        <v>475</v>
      </c>
      <c r="E213" s="20">
        <v>6461</v>
      </c>
      <c r="F213" s="20">
        <v>5005</v>
      </c>
      <c r="G213" s="9">
        <v>0.77464788732394363</v>
      </c>
      <c r="H213" s="20">
        <v>3018</v>
      </c>
      <c r="I213" s="9">
        <v>0.60299700299700298</v>
      </c>
      <c r="J213" s="20">
        <v>0</v>
      </c>
      <c r="K213" s="9">
        <v>0</v>
      </c>
      <c r="L213" s="20">
        <v>101</v>
      </c>
      <c r="M213" s="9">
        <v>2.0179820179820181E-2</v>
      </c>
      <c r="N213" s="20">
        <v>699</v>
      </c>
      <c r="O213" s="9">
        <v>0.13966033966033967</v>
      </c>
      <c r="P213" s="20">
        <v>331</v>
      </c>
      <c r="Q213" s="9">
        <v>6.613386613386614E-2</v>
      </c>
    </row>
    <row r="214" spans="4:17" x14ac:dyDescent="0.25">
      <c r="D214" s="7" t="s">
        <v>481</v>
      </c>
      <c r="E214" s="20">
        <v>1099</v>
      </c>
      <c r="F214" s="20">
        <v>859</v>
      </c>
      <c r="G214" s="9">
        <v>0.78161965423111923</v>
      </c>
      <c r="H214" s="20">
        <v>459</v>
      </c>
      <c r="I214" s="9">
        <v>0.53434225844004657</v>
      </c>
      <c r="J214" s="20">
        <v>0</v>
      </c>
      <c r="K214" s="9">
        <v>0</v>
      </c>
      <c r="L214" s="20">
        <v>9</v>
      </c>
      <c r="M214" s="9">
        <v>1.0477299185098952E-2</v>
      </c>
      <c r="N214" s="20">
        <v>102</v>
      </c>
      <c r="O214" s="9">
        <v>0.11874272409778813</v>
      </c>
      <c r="P214" s="20">
        <v>57</v>
      </c>
      <c r="Q214" s="9">
        <v>6.6356228172293363E-2</v>
      </c>
    </row>
    <row r="215" spans="4:17" x14ac:dyDescent="0.25">
      <c r="D215" s="8" t="s">
        <v>654</v>
      </c>
      <c r="E215" s="20">
        <v>141</v>
      </c>
      <c r="F215" s="20">
        <v>115</v>
      </c>
      <c r="G215" s="9">
        <v>0.81560283687943258</v>
      </c>
      <c r="H215" s="20">
        <v>66</v>
      </c>
      <c r="I215" s="9">
        <v>0.57391304347826089</v>
      </c>
      <c r="J215" s="20">
        <v>0</v>
      </c>
      <c r="K215" s="9">
        <v>0</v>
      </c>
      <c r="L215" s="20">
        <v>1</v>
      </c>
      <c r="M215" s="9">
        <v>8.6956521739130436E-3</v>
      </c>
      <c r="N215" s="20">
        <v>18</v>
      </c>
      <c r="O215" s="9">
        <v>0.15652173913043479</v>
      </c>
      <c r="P215" s="20">
        <v>0</v>
      </c>
      <c r="Q215" s="9">
        <v>0</v>
      </c>
    </row>
    <row r="216" spans="4:17" x14ac:dyDescent="0.25">
      <c r="D216" s="8" t="s">
        <v>657</v>
      </c>
      <c r="E216" s="20">
        <v>92</v>
      </c>
      <c r="F216" s="20">
        <v>69</v>
      </c>
      <c r="G216" s="9">
        <v>0.75</v>
      </c>
      <c r="H216" s="20">
        <v>38</v>
      </c>
      <c r="I216" s="9">
        <v>0.55072463768115942</v>
      </c>
      <c r="J216" s="20">
        <v>0</v>
      </c>
      <c r="K216" s="9">
        <v>0</v>
      </c>
      <c r="L216" s="20">
        <v>1</v>
      </c>
      <c r="M216" s="9">
        <v>1.4492753623188406E-2</v>
      </c>
      <c r="N216" s="20">
        <v>12</v>
      </c>
      <c r="O216" s="9">
        <v>0.17391304347826086</v>
      </c>
      <c r="P216" s="20">
        <v>0</v>
      </c>
      <c r="Q216" s="9">
        <v>0</v>
      </c>
    </row>
    <row r="217" spans="4:17" x14ac:dyDescent="0.25">
      <c r="D217" s="8" t="s">
        <v>482</v>
      </c>
      <c r="E217" s="20">
        <v>203</v>
      </c>
      <c r="F217" s="20">
        <v>158</v>
      </c>
      <c r="G217" s="9">
        <v>0.77832512315270941</v>
      </c>
      <c r="H217" s="20">
        <v>86</v>
      </c>
      <c r="I217" s="9">
        <v>0.54430379746835444</v>
      </c>
      <c r="J217" s="20">
        <v>0</v>
      </c>
      <c r="K217" s="9">
        <v>0</v>
      </c>
      <c r="L217" s="20">
        <v>1</v>
      </c>
      <c r="M217" s="9">
        <v>6.3291139240506328E-3</v>
      </c>
      <c r="N217" s="20">
        <v>22</v>
      </c>
      <c r="O217" s="9">
        <v>0.13924050632911392</v>
      </c>
      <c r="P217" s="20">
        <v>6</v>
      </c>
      <c r="Q217" s="9">
        <v>3.7974683544303799E-2</v>
      </c>
    </row>
    <row r="218" spans="4:17" x14ac:dyDescent="0.25">
      <c r="D218" s="8" t="s">
        <v>663</v>
      </c>
      <c r="E218" s="20">
        <v>170</v>
      </c>
      <c r="F218" s="20">
        <v>136</v>
      </c>
      <c r="G218" s="9">
        <v>0.8</v>
      </c>
      <c r="H218" s="20">
        <v>96</v>
      </c>
      <c r="I218" s="9">
        <v>0.70588235294117652</v>
      </c>
      <c r="J218" s="20">
        <v>0</v>
      </c>
      <c r="K218" s="9">
        <v>0</v>
      </c>
      <c r="L218" s="20">
        <v>4</v>
      </c>
      <c r="M218" s="9">
        <v>2.9411764705882353E-2</v>
      </c>
      <c r="N218" s="20">
        <v>12</v>
      </c>
      <c r="O218" s="9">
        <v>8.8235294117647065E-2</v>
      </c>
      <c r="P218" s="20">
        <v>10</v>
      </c>
      <c r="Q218" s="9">
        <v>7.3529411764705885E-2</v>
      </c>
    </row>
    <row r="219" spans="4:17" x14ac:dyDescent="0.25">
      <c r="D219" s="8" t="s">
        <v>486</v>
      </c>
      <c r="E219" s="20">
        <v>193</v>
      </c>
      <c r="F219" s="20">
        <v>159</v>
      </c>
      <c r="G219" s="9">
        <v>0.82383419689119175</v>
      </c>
      <c r="H219" s="20">
        <v>93</v>
      </c>
      <c r="I219" s="9">
        <v>0.58490566037735847</v>
      </c>
      <c r="J219" s="20">
        <v>0</v>
      </c>
      <c r="K219" s="9">
        <v>0</v>
      </c>
      <c r="L219" s="20">
        <v>2</v>
      </c>
      <c r="M219" s="9">
        <v>1.2578616352201259E-2</v>
      </c>
      <c r="N219" s="20">
        <v>13</v>
      </c>
      <c r="O219" s="9">
        <v>8.1761006289308172E-2</v>
      </c>
      <c r="P219" s="20">
        <v>5</v>
      </c>
      <c r="Q219" s="9">
        <v>3.1446540880503145E-2</v>
      </c>
    </row>
    <row r="220" spans="4:17" x14ac:dyDescent="0.25">
      <c r="D220" s="8" t="s">
        <v>669</v>
      </c>
      <c r="E220" s="20">
        <v>93</v>
      </c>
      <c r="F220" s="20">
        <v>70</v>
      </c>
      <c r="G220" s="9">
        <v>0.75268817204301075</v>
      </c>
      <c r="H220" s="20">
        <v>37</v>
      </c>
      <c r="I220" s="9">
        <v>0.52857142857142858</v>
      </c>
      <c r="J220" s="20">
        <v>0</v>
      </c>
      <c r="K220" s="9">
        <v>0</v>
      </c>
      <c r="L220" s="20">
        <v>0</v>
      </c>
      <c r="M220" s="9">
        <v>0</v>
      </c>
      <c r="N220" s="20">
        <v>14</v>
      </c>
      <c r="O220" s="9">
        <v>0.2</v>
      </c>
      <c r="P220" s="20">
        <v>7</v>
      </c>
      <c r="Q220" s="9">
        <v>0.1</v>
      </c>
    </row>
    <row r="221" spans="4:17" x14ac:dyDescent="0.25">
      <c r="D221" s="8" t="s">
        <v>498</v>
      </c>
      <c r="E221" s="20">
        <v>97</v>
      </c>
      <c r="F221" s="20">
        <v>74</v>
      </c>
      <c r="G221" s="9">
        <v>0.76288659793814428</v>
      </c>
      <c r="H221" s="20">
        <v>35</v>
      </c>
      <c r="I221" s="9">
        <v>0.47297297297297297</v>
      </c>
      <c r="J221" s="20">
        <v>0</v>
      </c>
      <c r="K221" s="9">
        <v>0</v>
      </c>
      <c r="L221" s="20">
        <v>0</v>
      </c>
      <c r="M221" s="9">
        <v>0</v>
      </c>
      <c r="N221" s="20">
        <v>3</v>
      </c>
      <c r="O221" s="9">
        <v>4.0540540540540543E-2</v>
      </c>
      <c r="P221" s="20">
        <v>15</v>
      </c>
      <c r="Q221" s="9">
        <v>0.20270270270270271</v>
      </c>
    </row>
    <row r="222" spans="4:17" x14ac:dyDescent="0.25">
      <c r="D222" s="8" t="s">
        <v>500</v>
      </c>
      <c r="E222" s="20">
        <v>110</v>
      </c>
      <c r="F222" s="20">
        <v>78</v>
      </c>
      <c r="G222" s="9">
        <v>0.70909090909090911</v>
      </c>
      <c r="H222" s="20">
        <v>8</v>
      </c>
      <c r="I222" s="9">
        <v>0.10256410256410256</v>
      </c>
      <c r="J222" s="20"/>
      <c r="K222" s="9">
        <v>0</v>
      </c>
      <c r="L222" s="20"/>
      <c r="M222" s="9">
        <v>0</v>
      </c>
      <c r="N222" s="20">
        <v>8</v>
      </c>
      <c r="O222" s="9">
        <v>0.10256410256410256</v>
      </c>
      <c r="P222" s="20">
        <v>14</v>
      </c>
      <c r="Q222" s="9">
        <v>0.17948717948717949</v>
      </c>
    </row>
    <row r="223" spans="4:17" x14ac:dyDescent="0.25">
      <c r="D223" s="7" t="s">
        <v>489</v>
      </c>
      <c r="E223" s="20">
        <v>754</v>
      </c>
      <c r="F223" s="20">
        <v>589</v>
      </c>
      <c r="G223" s="9">
        <v>0.78116710875331563</v>
      </c>
      <c r="H223" s="20">
        <v>337</v>
      </c>
      <c r="I223" s="9">
        <v>0.57215619694397279</v>
      </c>
      <c r="J223" s="20">
        <v>0</v>
      </c>
      <c r="K223" s="9">
        <v>0</v>
      </c>
      <c r="L223" s="20">
        <v>12</v>
      </c>
      <c r="M223" s="9">
        <v>2.037351443123939E-2</v>
      </c>
      <c r="N223" s="20">
        <v>95</v>
      </c>
      <c r="O223" s="9">
        <v>0.16129032258064516</v>
      </c>
      <c r="P223" s="20">
        <v>30</v>
      </c>
      <c r="Q223" s="9">
        <v>5.0933786078098474E-2</v>
      </c>
    </row>
    <row r="224" spans="4:17" x14ac:dyDescent="0.25">
      <c r="D224" s="8" t="s">
        <v>658</v>
      </c>
      <c r="E224" s="20">
        <v>105</v>
      </c>
      <c r="F224" s="20">
        <v>87</v>
      </c>
      <c r="G224" s="9">
        <v>0.82857142857142863</v>
      </c>
      <c r="H224" s="20">
        <v>51</v>
      </c>
      <c r="I224" s="9">
        <v>0.58620689655172409</v>
      </c>
      <c r="J224" s="20">
        <v>0</v>
      </c>
      <c r="K224" s="9">
        <v>0</v>
      </c>
      <c r="L224" s="20">
        <v>4</v>
      </c>
      <c r="M224" s="9">
        <v>4.5977011494252873E-2</v>
      </c>
      <c r="N224" s="20">
        <v>4</v>
      </c>
      <c r="O224" s="9">
        <v>4.5977011494252873E-2</v>
      </c>
      <c r="P224" s="20">
        <v>8</v>
      </c>
      <c r="Q224" s="9">
        <v>9.1954022988505746E-2</v>
      </c>
    </row>
    <row r="225" spans="4:17" x14ac:dyDescent="0.25">
      <c r="D225" s="8" t="s">
        <v>660</v>
      </c>
      <c r="E225" s="20">
        <v>110</v>
      </c>
      <c r="F225" s="20">
        <v>84</v>
      </c>
      <c r="G225" s="9">
        <v>0.76363636363636367</v>
      </c>
      <c r="H225" s="20">
        <v>51</v>
      </c>
      <c r="I225" s="9">
        <v>0.6071428571428571</v>
      </c>
      <c r="J225" s="20">
        <v>0</v>
      </c>
      <c r="K225" s="9">
        <v>0</v>
      </c>
      <c r="L225" s="20">
        <v>0</v>
      </c>
      <c r="M225" s="9">
        <v>0</v>
      </c>
      <c r="N225" s="20">
        <v>16</v>
      </c>
      <c r="O225" s="9">
        <v>0.19047619047619047</v>
      </c>
      <c r="P225" s="20">
        <v>3</v>
      </c>
      <c r="Q225" s="9">
        <v>3.5714285714285712E-2</v>
      </c>
    </row>
    <row r="226" spans="4:17" x14ac:dyDescent="0.25">
      <c r="D226" s="8" t="s">
        <v>661</v>
      </c>
      <c r="E226" s="20">
        <v>229</v>
      </c>
      <c r="F226" s="20">
        <v>176</v>
      </c>
      <c r="G226" s="9">
        <v>0.76855895196506552</v>
      </c>
      <c r="H226" s="20">
        <v>99</v>
      </c>
      <c r="I226" s="9">
        <v>0.5625</v>
      </c>
      <c r="J226" s="20">
        <v>0</v>
      </c>
      <c r="K226" s="9">
        <v>0</v>
      </c>
      <c r="L226" s="20">
        <v>2</v>
      </c>
      <c r="M226" s="9">
        <v>1.1363636363636364E-2</v>
      </c>
      <c r="N226" s="20">
        <v>37</v>
      </c>
      <c r="O226" s="9">
        <v>0.21022727272727273</v>
      </c>
      <c r="P226" s="20">
        <v>6</v>
      </c>
      <c r="Q226" s="9">
        <v>3.4090909090909088E-2</v>
      </c>
    </row>
    <row r="227" spans="4:17" x14ac:dyDescent="0.25">
      <c r="D227" s="8" t="s">
        <v>662</v>
      </c>
      <c r="E227" s="20">
        <v>83</v>
      </c>
      <c r="F227" s="20">
        <v>68</v>
      </c>
      <c r="G227" s="9">
        <v>0.81927710843373491</v>
      </c>
      <c r="H227" s="20">
        <v>39</v>
      </c>
      <c r="I227" s="9">
        <v>0.57352941176470584</v>
      </c>
      <c r="J227" s="20">
        <v>0</v>
      </c>
      <c r="K227" s="9">
        <v>0</v>
      </c>
      <c r="L227" s="20">
        <v>4</v>
      </c>
      <c r="M227" s="9">
        <v>5.8823529411764705E-2</v>
      </c>
      <c r="N227" s="20">
        <v>6</v>
      </c>
      <c r="O227" s="9">
        <v>8.8235294117647065E-2</v>
      </c>
      <c r="P227" s="20">
        <v>3</v>
      </c>
      <c r="Q227" s="9">
        <v>4.4117647058823532E-2</v>
      </c>
    </row>
    <row r="228" spans="4:17" x14ac:dyDescent="0.25">
      <c r="D228" s="8" t="s">
        <v>490</v>
      </c>
      <c r="E228" s="20">
        <v>43</v>
      </c>
      <c r="F228" s="20">
        <v>37</v>
      </c>
      <c r="G228" s="9">
        <v>0.86046511627906974</v>
      </c>
      <c r="H228" s="20">
        <v>24</v>
      </c>
      <c r="I228" s="9">
        <v>0.64864864864864868</v>
      </c>
      <c r="J228" s="20">
        <v>0</v>
      </c>
      <c r="K228" s="9">
        <v>0</v>
      </c>
      <c r="L228" s="20">
        <v>0</v>
      </c>
      <c r="M228" s="9">
        <v>0</v>
      </c>
      <c r="N228" s="20">
        <v>5</v>
      </c>
      <c r="O228" s="9">
        <v>0.13513513513513514</v>
      </c>
      <c r="P228" s="20">
        <v>1</v>
      </c>
      <c r="Q228" s="9">
        <v>2.7027027027027029E-2</v>
      </c>
    </row>
    <row r="229" spans="4:17" x14ac:dyDescent="0.25">
      <c r="D229" s="8" t="s">
        <v>666</v>
      </c>
      <c r="E229" s="20">
        <v>93</v>
      </c>
      <c r="F229" s="20">
        <v>75</v>
      </c>
      <c r="G229" s="9">
        <v>0.80645161290322576</v>
      </c>
      <c r="H229" s="20">
        <v>40</v>
      </c>
      <c r="I229" s="9">
        <v>0.53333333333333333</v>
      </c>
      <c r="J229" s="20">
        <v>0</v>
      </c>
      <c r="K229" s="9">
        <v>0</v>
      </c>
      <c r="L229" s="20">
        <v>0</v>
      </c>
      <c r="M229" s="9">
        <v>0</v>
      </c>
      <c r="N229" s="20">
        <v>14</v>
      </c>
      <c r="O229" s="9">
        <v>0.18666666666666668</v>
      </c>
      <c r="P229" s="20">
        <v>0</v>
      </c>
      <c r="Q229" s="9">
        <v>0</v>
      </c>
    </row>
    <row r="230" spans="4:17" x14ac:dyDescent="0.25">
      <c r="D230" s="8" t="s">
        <v>674</v>
      </c>
      <c r="E230" s="20">
        <v>91</v>
      </c>
      <c r="F230" s="20">
        <v>62</v>
      </c>
      <c r="G230" s="9">
        <v>0.68131868131868134</v>
      </c>
      <c r="H230" s="20">
        <v>33</v>
      </c>
      <c r="I230" s="9">
        <v>0.532258064516129</v>
      </c>
      <c r="J230" s="20">
        <v>0</v>
      </c>
      <c r="K230" s="9">
        <v>0</v>
      </c>
      <c r="L230" s="20">
        <v>2</v>
      </c>
      <c r="M230" s="9">
        <v>3.2258064516129031E-2</v>
      </c>
      <c r="N230" s="20">
        <v>13</v>
      </c>
      <c r="O230" s="9">
        <v>0.20967741935483872</v>
      </c>
      <c r="P230" s="20">
        <v>9</v>
      </c>
      <c r="Q230" s="9">
        <v>0.14516129032258066</v>
      </c>
    </row>
    <row r="231" spans="4:17" x14ac:dyDescent="0.25">
      <c r="D231" s="7" t="s">
        <v>491</v>
      </c>
      <c r="E231" s="20">
        <v>1183</v>
      </c>
      <c r="F231" s="20">
        <v>809</v>
      </c>
      <c r="G231" s="9">
        <v>0.68385460693153</v>
      </c>
      <c r="H231" s="20">
        <v>383</v>
      </c>
      <c r="I231" s="9">
        <v>0.47342398022249693</v>
      </c>
      <c r="J231" s="20">
        <v>0</v>
      </c>
      <c r="K231" s="9">
        <v>0</v>
      </c>
      <c r="L231" s="20">
        <v>12</v>
      </c>
      <c r="M231" s="9">
        <v>1.4833127317676144E-2</v>
      </c>
      <c r="N231" s="20">
        <v>176</v>
      </c>
      <c r="O231" s="9">
        <v>0.21755253399258342</v>
      </c>
      <c r="P231" s="20">
        <v>98</v>
      </c>
      <c r="Q231" s="9">
        <v>0.12113720642768851</v>
      </c>
    </row>
    <row r="232" spans="4:17" x14ac:dyDescent="0.25">
      <c r="D232" s="8" t="s">
        <v>493</v>
      </c>
      <c r="E232" s="20">
        <v>254</v>
      </c>
      <c r="F232" s="20">
        <v>174</v>
      </c>
      <c r="G232" s="9">
        <v>0.68503937007874016</v>
      </c>
      <c r="H232" s="20">
        <v>98</v>
      </c>
      <c r="I232" s="9">
        <v>0.56321839080459768</v>
      </c>
      <c r="J232" s="20">
        <v>0</v>
      </c>
      <c r="K232" s="9">
        <v>0</v>
      </c>
      <c r="L232" s="20">
        <v>6</v>
      </c>
      <c r="M232" s="9">
        <v>3.4482758620689655E-2</v>
      </c>
      <c r="N232" s="20">
        <v>46</v>
      </c>
      <c r="O232" s="9">
        <v>0.26436781609195403</v>
      </c>
      <c r="P232" s="20">
        <v>9</v>
      </c>
      <c r="Q232" s="9">
        <v>5.1724137931034482E-2</v>
      </c>
    </row>
    <row r="233" spans="4:17" x14ac:dyDescent="0.25">
      <c r="D233" s="8" t="s">
        <v>494</v>
      </c>
      <c r="E233" s="20">
        <v>224</v>
      </c>
      <c r="F233" s="20">
        <v>154</v>
      </c>
      <c r="G233" s="9">
        <v>0.6875</v>
      </c>
      <c r="H233" s="20">
        <v>70</v>
      </c>
      <c r="I233" s="9">
        <v>0.45454545454545453</v>
      </c>
      <c r="J233" s="20">
        <v>0</v>
      </c>
      <c r="K233" s="9">
        <v>0</v>
      </c>
      <c r="L233" s="20">
        <v>3</v>
      </c>
      <c r="M233" s="9">
        <v>1.948051948051948E-2</v>
      </c>
      <c r="N233" s="20">
        <v>44</v>
      </c>
      <c r="O233" s="9">
        <v>0.2857142857142857</v>
      </c>
      <c r="P233" s="20">
        <v>9</v>
      </c>
      <c r="Q233" s="9">
        <v>5.844155844155844E-2</v>
      </c>
    </row>
    <row r="234" spans="4:17" x14ac:dyDescent="0.25">
      <c r="D234" s="8" t="s">
        <v>499</v>
      </c>
      <c r="E234" s="20">
        <v>353</v>
      </c>
      <c r="F234" s="20">
        <v>245</v>
      </c>
      <c r="G234" s="9">
        <v>0.69405099150141647</v>
      </c>
      <c r="H234" s="20">
        <v>122</v>
      </c>
      <c r="I234" s="9">
        <v>0.49795918367346936</v>
      </c>
      <c r="J234" s="20">
        <v>0</v>
      </c>
      <c r="K234" s="9">
        <v>0</v>
      </c>
      <c r="L234" s="20">
        <v>3</v>
      </c>
      <c r="M234" s="9">
        <v>1.2244897959183673E-2</v>
      </c>
      <c r="N234" s="20">
        <v>70</v>
      </c>
      <c r="O234" s="9">
        <v>0.2857142857142857</v>
      </c>
      <c r="P234" s="20">
        <v>11</v>
      </c>
      <c r="Q234" s="9">
        <v>4.4897959183673466E-2</v>
      </c>
    </row>
    <row r="235" spans="4:17" x14ac:dyDescent="0.25">
      <c r="D235" s="8" t="s">
        <v>492</v>
      </c>
      <c r="E235" s="20">
        <v>111</v>
      </c>
      <c r="F235" s="20">
        <v>76</v>
      </c>
      <c r="G235" s="9">
        <v>0.68468468468468469</v>
      </c>
      <c r="H235" s="20">
        <v>6</v>
      </c>
      <c r="I235" s="9">
        <v>7.8947368421052627E-2</v>
      </c>
      <c r="J235" s="20"/>
      <c r="K235" s="9">
        <v>0</v>
      </c>
      <c r="L235" s="20"/>
      <c r="M235" s="9">
        <v>0</v>
      </c>
      <c r="N235" s="20">
        <v>9</v>
      </c>
      <c r="O235" s="9">
        <v>0.11842105263157894</v>
      </c>
      <c r="P235" s="20">
        <v>21</v>
      </c>
      <c r="Q235" s="9">
        <v>0.27631578947368424</v>
      </c>
    </row>
    <row r="236" spans="4:17" x14ac:dyDescent="0.25">
      <c r="D236" s="8" t="s">
        <v>495</v>
      </c>
      <c r="E236" s="20">
        <v>241</v>
      </c>
      <c r="F236" s="20">
        <v>160</v>
      </c>
      <c r="G236" s="9">
        <v>0.66390041493775931</v>
      </c>
      <c r="H236" s="20">
        <v>87</v>
      </c>
      <c r="I236" s="9">
        <v>0.54374999999999996</v>
      </c>
      <c r="J236" s="20"/>
      <c r="K236" s="9">
        <v>0</v>
      </c>
      <c r="L236" s="20"/>
      <c r="M236" s="9">
        <v>0</v>
      </c>
      <c r="N236" s="20">
        <v>7</v>
      </c>
      <c r="O236" s="9">
        <v>4.3749999999999997E-2</v>
      </c>
      <c r="P236" s="20">
        <v>48</v>
      </c>
      <c r="Q236" s="9">
        <v>0.3</v>
      </c>
    </row>
    <row r="237" spans="4:17" x14ac:dyDescent="0.25">
      <c r="D237" s="7" t="s">
        <v>483</v>
      </c>
      <c r="E237" s="20">
        <v>579</v>
      </c>
      <c r="F237" s="20">
        <v>468</v>
      </c>
      <c r="G237" s="9">
        <v>0.80829015544041449</v>
      </c>
      <c r="H237" s="20">
        <v>304</v>
      </c>
      <c r="I237" s="9">
        <v>0.6495726495726496</v>
      </c>
      <c r="J237" s="20">
        <v>0</v>
      </c>
      <c r="K237" s="9">
        <v>0</v>
      </c>
      <c r="L237" s="20">
        <v>10</v>
      </c>
      <c r="M237" s="9">
        <v>2.1367521367521368E-2</v>
      </c>
      <c r="N237" s="20">
        <v>60</v>
      </c>
      <c r="O237" s="9">
        <v>0.12820512820512819</v>
      </c>
      <c r="P237" s="20">
        <v>18</v>
      </c>
      <c r="Q237" s="9">
        <v>3.8461538461538464E-2</v>
      </c>
    </row>
    <row r="238" spans="4:17" x14ac:dyDescent="0.25">
      <c r="D238" s="8" t="s">
        <v>484</v>
      </c>
      <c r="E238" s="20">
        <v>230</v>
      </c>
      <c r="F238" s="20">
        <v>179</v>
      </c>
      <c r="G238" s="9">
        <v>0.77826086956521734</v>
      </c>
      <c r="H238" s="20">
        <v>125</v>
      </c>
      <c r="I238" s="9">
        <v>0.6983240223463687</v>
      </c>
      <c r="J238" s="20">
        <v>0</v>
      </c>
      <c r="K238" s="9">
        <v>0</v>
      </c>
      <c r="L238" s="20">
        <v>5</v>
      </c>
      <c r="M238" s="9">
        <v>2.7932960893854747E-2</v>
      </c>
      <c r="N238" s="20">
        <v>30</v>
      </c>
      <c r="O238" s="9">
        <v>0.16759776536312848</v>
      </c>
      <c r="P238" s="20">
        <v>5</v>
      </c>
      <c r="Q238" s="9">
        <v>2.7932960893854747E-2</v>
      </c>
    </row>
    <row r="239" spans="4:17" x14ac:dyDescent="0.25">
      <c r="D239" s="8" t="s">
        <v>488</v>
      </c>
      <c r="E239" s="20">
        <v>52</v>
      </c>
      <c r="F239" s="20">
        <v>43</v>
      </c>
      <c r="G239" s="9">
        <v>0.82692307692307687</v>
      </c>
      <c r="H239" s="20">
        <v>25</v>
      </c>
      <c r="I239" s="9">
        <v>0.58139534883720934</v>
      </c>
      <c r="J239" s="20">
        <v>0</v>
      </c>
      <c r="K239" s="9">
        <v>0</v>
      </c>
      <c r="L239" s="20">
        <v>0</v>
      </c>
      <c r="M239" s="9">
        <v>0</v>
      </c>
      <c r="N239" s="20">
        <v>7</v>
      </c>
      <c r="O239" s="9">
        <v>0.16279069767441862</v>
      </c>
      <c r="P239" s="20">
        <v>0</v>
      </c>
      <c r="Q239" s="9">
        <v>0</v>
      </c>
    </row>
    <row r="240" spans="4:17" x14ac:dyDescent="0.25">
      <c r="D240" s="8" t="s">
        <v>667</v>
      </c>
      <c r="E240" s="20">
        <v>297</v>
      </c>
      <c r="F240" s="20">
        <v>246</v>
      </c>
      <c r="G240" s="9">
        <v>0.82828282828282829</v>
      </c>
      <c r="H240" s="20">
        <v>154</v>
      </c>
      <c r="I240" s="9">
        <v>0.62601626016260159</v>
      </c>
      <c r="J240" s="20">
        <v>0</v>
      </c>
      <c r="K240" s="9">
        <v>0</v>
      </c>
      <c r="L240" s="20">
        <v>5</v>
      </c>
      <c r="M240" s="9">
        <v>2.032520325203252E-2</v>
      </c>
      <c r="N240" s="20">
        <v>23</v>
      </c>
      <c r="O240" s="9">
        <v>9.3495934959349589E-2</v>
      </c>
      <c r="P240" s="20">
        <v>13</v>
      </c>
      <c r="Q240" s="9">
        <v>5.2845528455284556E-2</v>
      </c>
    </row>
    <row r="241" spans="4:17" x14ac:dyDescent="0.25">
      <c r="D241" s="7" t="s">
        <v>478</v>
      </c>
      <c r="E241" s="20">
        <v>1010</v>
      </c>
      <c r="F241" s="20">
        <v>728</v>
      </c>
      <c r="G241" s="9">
        <v>0.72079207920792077</v>
      </c>
      <c r="H241" s="20">
        <v>369</v>
      </c>
      <c r="I241" s="9">
        <v>0.50686813186813184</v>
      </c>
      <c r="J241" s="20">
        <v>0</v>
      </c>
      <c r="K241" s="9">
        <v>0</v>
      </c>
      <c r="L241" s="20">
        <v>9</v>
      </c>
      <c r="M241" s="9">
        <v>1.2362637362637362E-2</v>
      </c>
      <c r="N241" s="20">
        <v>120</v>
      </c>
      <c r="O241" s="9">
        <v>0.16483516483516483</v>
      </c>
      <c r="P241" s="20">
        <v>90</v>
      </c>
      <c r="Q241" s="9">
        <v>0.12362637362637363</v>
      </c>
    </row>
    <row r="242" spans="4:17" x14ac:dyDescent="0.25">
      <c r="D242" s="8" t="s">
        <v>655</v>
      </c>
      <c r="E242" s="20">
        <v>63</v>
      </c>
      <c r="F242" s="20">
        <v>44</v>
      </c>
      <c r="G242" s="9">
        <v>0.69841269841269837</v>
      </c>
      <c r="H242" s="20">
        <v>24</v>
      </c>
      <c r="I242" s="9">
        <v>0.54545454545454541</v>
      </c>
      <c r="J242" s="20">
        <v>0</v>
      </c>
      <c r="K242" s="9">
        <v>0</v>
      </c>
      <c r="L242" s="20">
        <v>0</v>
      </c>
      <c r="M242" s="9">
        <v>0</v>
      </c>
      <c r="N242" s="20">
        <v>16</v>
      </c>
      <c r="O242" s="9">
        <v>0.36363636363636365</v>
      </c>
      <c r="P242" s="20">
        <v>0</v>
      </c>
      <c r="Q242" s="9">
        <v>0</v>
      </c>
    </row>
    <row r="243" spans="4:17" x14ac:dyDescent="0.25">
      <c r="D243" s="8" t="s">
        <v>479</v>
      </c>
      <c r="E243" s="20">
        <v>189</v>
      </c>
      <c r="F243" s="20">
        <v>149</v>
      </c>
      <c r="G243" s="9">
        <v>0.78835978835978837</v>
      </c>
      <c r="H243" s="20">
        <v>86</v>
      </c>
      <c r="I243" s="9">
        <v>0.57718120805369133</v>
      </c>
      <c r="J243" s="20">
        <v>0</v>
      </c>
      <c r="K243" s="9">
        <v>0</v>
      </c>
      <c r="L243" s="20">
        <v>0</v>
      </c>
      <c r="M243" s="9">
        <v>0</v>
      </c>
      <c r="N243" s="20">
        <v>23</v>
      </c>
      <c r="O243" s="9">
        <v>0.15436241610738255</v>
      </c>
      <c r="P243" s="20">
        <v>11</v>
      </c>
      <c r="Q243" s="9">
        <v>7.3825503355704702E-2</v>
      </c>
    </row>
    <row r="244" spans="4:17" x14ac:dyDescent="0.25">
      <c r="D244" s="8" t="s">
        <v>480</v>
      </c>
      <c r="E244" s="20">
        <v>156</v>
      </c>
      <c r="F244" s="20">
        <v>114</v>
      </c>
      <c r="G244" s="9">
        <v>0.73076923076923073</v>
      </c>
      <c r="H244" s="20">
        <v>72</v>
      </c>
      <c r="I244" s="9">
        <v>0.63157894736842102</v>
      </c>
      <c r="J244" s="20">
        <v>0</v>
      </c>
      <c r="K244" s="9">
        <v>0</v>
      </c>
      <c r="L244" s="20">
        <v>2</v>
      </c>
      <c r="M244" s="9">
        <v>1.7543859649122806E-2</v>
      </c>
      <c r="N244" s="20">
        <v>25</v>
      </c>
      <c r="O244" s="9">
        <v>0.21929824561403508</v>
      </c>
      <c r="P244" s="20">
        <v>4</v>
      </c>
      <c r="Q244" s="9">
        <v>3.5087719298245612E-2</v>
      </c>
    </row>
    <row r="245" spans="4:17" x14ac:dyDescent="0.25">
      <c r="D245" s="8" t="s">
        <v>664</v>
      </c>
      <c r="E245" s="20">
        <v>97</v>
      </c>
      <c r="F245" s="20">
        <v>75</v>
      </c>
      <c r="G245" s="9">
        <v>0.77319587628865982</v>
      </c>
      <c r="H245" s="20">
        <v>45</v>
      </c>
      <c r="I245" s="9">
        <v>0.6</v>
      </c>
      <c r="J245" s="20">
        <v>0</v>
      </c>
      <c r="K245" s="9">
        <v>0</v>
      </c>
      <c r="L245" s="20">
        <v>2</v>
      </c>
      <c r="M245" s="9">
        <v>2.6666666666666668E-2</v>
      </c>
      <c r="N245" s="20">
        <v>11</v>
      </c>
      <c r="O245" s="9">
        <v>0.14666666666666667</v>
      </c>
      <c r="P245" s="20">
        <v>5</v>
      </c>
      <c r="Q245" s="9">
        <v>6.6666666666666666E-2</v>
      </c>
    </row>
    <row r="246" spans="4:17" x14ac:dyDescent="0.25">
      <c r="D246" s="8" t="s">
        <v>665</v>
      </c>
      <c r="E246" s="20">
        <v>115</v>
      </c>
      <c r="F246" s="20">
        <v>76</v>
      </c>
      <c r="G246" s="9">
        <v>0.66086956521739126</v>
      </c>
      <c r="H246" s="20">
        <v>35</v>
      </c>
      <c r="I246" s="9">
        <v>0.46052631578947367</v>
      </c>
      <c r="J246" s="20">
        <v>0</v>
      </c>
      <c r="K246" s="9">
        <v>0</v>
      </c>
      <c r="L246" s="20">
        <v>4</v>
      </c>
      <c r="M246" s="9">
        <v>5.2631578947368418E-2</v>
      </c>
      <c r="N246" s="20">
        <v>10</v>
      </c>
      <c r="O246" s="9">
        <v>0.13157894736842105</v>
      </c>
      <c r="P246" s="20">
        <v>22</v>
      </c>
      <c r="Q246" s="9">
        <v>0.28947368421052633</v>
      </c>
    </row>
    <row r="247" spans="4:17" x14ac:dyDescent="0.25">
      <c r="D247" s="8" t="s">
        <v>487</v>
      </c>
      <c r="E247" s="20">
        <v>174</v>
      </c>
      <c r="F247" s="20">
        <v>97</v>
      </c>
      <c r="G247" s="9">
        <v>0.55747126436781613</v>
      </c>
      <c r="H247" s="20">
        <v>8</v>
      </c>
      <c r="I247" s="9">
        <v>8.247422680412371E-2</v>
      </c>
      <c r="J247" s="20"/>
      <c r="K247" s="9">
        <v>0</v>
      </c>
      <c r="L247" s="20"/>
      <c r="M247" s="9">
        <v>0</v>
      </c>
      <c r="N247" s="20">
        <v>15</v>
      </c>
      <c r="O247" s="9">
        <v>0.15463917525773196</v>
      </c>
      <c r="P247" s="20">
        <v>40</v>
      </c>
      <c r="Q247" s="9">
        <v>0.41237113402061853</v>
      </c>
    </row>
    <row r="248" spans="4:17" x14ac:dyDescent="0.25">
      <c r="D248" s="8" t="s">
        <v>496</v>
      </c>
      <c r="E248" s="20">
        <v>89</v>
      </c>
      <c r="F248" s="20">
        <v>73</v>
      </c>
      <c r="G248" s="9">
        <v>0.8202247191011236</v>
      </c>
      <c r="H248" s="20">
        <v>48</v>
      </c>
      <c r="I248" s="9">
        <v>0.65753424657534243</v>
      </c>
      <c r="J248" s="20">
        <v>0</v>
      </c>
      <c r="K248" s="9">
        <v>0</v>
      </c>
      <c r="L248" s="20">
        <v>1</v>
      </c>
      <c r="M248" s="9">
        <v>1.3698630136986301E-2</v>
      </c>
      <c r="N248" s="20">
        <v>6</v>
      </c>
      <c r="O248" s="9">
        <v>8.2191780821917804E-2</v>
      </c>
      <c r="P248" s="20">
        <v>1</v>
      </c>
      <c r="Q248" s="9">
        <v>1.3698630136986301E-2</v>
      </c>
    </row>
    <row r="249" spans="4:17" x14ac:dyDescent="0.25">
      <c r="D249" s="8" t="s">
        <v>673</v>
      </c>
      <c r="E249" s="20">
        <v>127</v>
      </c>
      <c r="F249" s="20">
        <v>100</v>
      </c>
      <c r="G249" s="9">
        <v>0.78740157480314965</v>
      </c>
      <c r="H249" s="20">
        <v>51</v>
      </c>
      <c r="I249" s="9">
        <v>0.51</v>
      </c>
      <c r="J249" s="20">
        <v>0</v>
      </c>
      <c r="K249" s="9">
        <v>0</v>
      </c>
      <c r="L249" s="20">
        <v>0</v>
      </c>
      <c r="M249" s="9">
        <v>0</v>
      </c>
      <c r="N249" s="20">
        <v>14</v>
      </c>
      <c r="O249" s="9">
        <v>0.14000000000000001</v>
      </c>
      <c r="P249" s="20">
        <v>7</v>
      </c>
      <c r="Q249" s="9">
        <v>7.0000000000000007E-2</v>
      </c>
    </row>
    <row r="250" spans="4:17" x14ac:dyDescent="0.25">
      <c r="D250" s="7" t="s">
        <v>476</v>
      </c>
      <c r="E250" s="20">
        <v>1836</v>
      </c>
      <c r="F250" s="20">
        <v>1552</v>
      </c>
      <c r="G250" s="9">
        <v>0.84531590413943358</v>
      </c>
      <c r="H250" s="20">
        <v>1166</v>
      </c>
      <c r="I250" s="9">
        <v>0.75128865979381443</v>
      </c>
      <c r="J250" s="20">
        <v>0</v>
      </c>
      <c r="K250" s="9">
        <v>0</v>
      </c>
      <c r="L250" s="20">
        <v>49</v>
      </c>
      <c r="M250" s="9">
        <v>3.1572164948453607E-2</v>
      </c>
      <c r="N250" s="20">
        <v>146</v>
      </c>
      <c r="O250" s="9">
        <v>9.4072164948453607E-2</v>
      </c>
      <c r="P250" s="20">
        <v>38</v>
      </c>
      <c r="Q250" s="9">
        <v>2.4484536082474227E-2</v>
      </c>
    </row>
    <row r="251" spans="4:17" x14ac:dyDescent="0.25">
      <c r="D251" s="8" t="s">
        <v>653</v>
      </c>
      <c r="E251" s="20">
        <v>73</v>
      </c>
      <c r="F251" s="20">
        <v>61</v>
      </c>
      <c r="G251" s="9">
        <v>0.83561643835616439</v>
      </c>
      <c r="H251" s="20">
        <v>45</v>
      </c>
      <c r="I251" s="9">
        <v>0.73770491803278693</v>
      </c>
      <c r="J251" s="20">
        <v>0</v>
      </c>
      <c r="K251" s="9">
        <v>0</v>
      </c>
      <c r="L251" s="20">
        <v>0</v>
      </c>
      <c r="M251" s="9">
        <v>0</v>
      </c>
      <c r="N251" s="20">
        <v>9</v>
      </c>
      <c r="O251" s="9">
        <v>0.14754098360655737</v>
      </c>
      <c r="P251" s="20">
        <v>2</v>
      </c>
      <c r="Q251" s="9">
        <v>3.2786885245901641E-2</v>
      </c>
    </row>
    <row r="252" spans="4:17" x14ac:dyDescent="0.25">
      <c r="D252" s="8" t="s">
        <v>656</v>
      </c>
      <c r="E252" s="20">
        <v>259</v>
      </c>
      <c r="F252" s="20">
        <v>205</v>
      </c>
      <c r="G252" s="9">
        <v>0.79150579150579148</v>
      </c>
      <c r="H252" s="20">
        <v>134</v>
      </c>
      <c r="I252" s="9">
        <v>0.65365853658536588</v>
      </c>
      <c r="J252" s="20">
        <v>0</v>
      </c>
      <c r="K252" s="9">
        <v>0</v>
      </c>
      <c r="L252" s="20">
        <v>17</v>
      </c>
      <c r="M252" s="9">
        <v>8.2926829268292687E-2</v>
      </c>
      <c r="N252" s="20">
        <v>13</v>
      </c>
      <c r="O252" s="9">
        <v>6.3414634146341464E-2</v>
      </c>
      <c r="P252" s="20">
        <v>14</v>
      </c>
      <c r="Q252" s="9">
        <v>6.8292682926829273E-2</v>
      </c>
    </row>
    <row r="253" spans="4:17" x14ac:dyDescent="0.25">
      <c r="D253" s="8" t="s">
        <v>659</v>
      </c>
      <c r="E253" s="20">
        <v>142</v>
      </c>
      <c r="F253" s="20">
        <v>125</v>
      </c>
      <c r="G253" s="9">
        <v>0.88028169014084512</v>
      </c>
      <c r="H253" s="20">
        <v>96</v>
      </c>
      <c r="I253" s="9">
        <v>0.76800000000000002</v>
      </c>
      <c r="J253" s="20">
        <v>0</v>
      </c>
      <c r="K253" s="9">
        <v>0</v>
      </c>
      <c r="L253" s="20">
        <v>2</v>
      </c>
      <c r="M253" s="9">
        <v>1.6E-2</v>
      </c>
      <c r="N253" s="20">
        <v>6</v>
      </c>
      <c r="O253" s="9">
        <v>4.8000000000000001E-2</v>
      </c>
      <c r="P253" s="20">
        <v>5</v>
      </c>
      <c r="Q253" s="9">
        <v>0.04</v>
      </c>
    </row>
    <row r="254" spans="4:17" x14ac:dyDescent="0.25">
      <c r="D254" s="8" t="s">
        <v>485</v>
      </c>
      <c r="E254" s="20">
        <v>146</v>
      </c>
      <c r="F254" s="20">
        <v>128</v>
      </c>
      <c r="G254" s="9">
        <v>0.87671232876712324</v>
      </c>
      <c r="H254" s="20">
        <v>102</v>
      </c>
      <c r="I254" s="9">
        <v>0.796875</v>
      </c>
      <c r="J254" s="20">
        <v>0</v>
      </c>
      <c r="K254" s="9">
        <v>0</v>
      </c>
      <c r="L254" s="20">
        <v>13</v>
      </c>
      <c r="M254" s="9">
        <v>0.1015625</v>
      </c>
      <c r="N254" s="20">
        <v>1</v>
      </c>
      <c r="O254" s="9">
        <v>7.8125E-3</v>
      </c>
      <c r="P254" s="20">
        <v>2</v>
      </c>
      <c r="Q254" s="9">
        <v>1.5625E-2</v>
      </c>
    </row>
    <row r="255" spans="4:17" x14ac:dyDescent="0.25">
      <c r="D255" s="8" t="s">
        <v>668</v>
      </c>
      <c r="E255" s="20">
        <v>132</v>
      </c>
      <c r="F255" s="20">
        <v>110</v>
      </c>
      <c r="G255" s="9">
        <v>0.83333333333333337</v>
      </c>
      <c r="H255" s="20">
        <v>73</v>
      </c>
      <c r="I255" s="9">
        <v>0.66363636363636369</v>
      </c>
      <c r="J255" s="20">
        <v>0</v>
      </c>
      <c r="K255" s="9">
        <v>0</v>
      </c>
      <c r="L255" s="20">
        <v>3</v>
      </c>
      <c r="M255" s="9">
        <v>2.7272727272727271E-2</v>
      </c>
      <c r="N255" s="20">
        <v>13</v>
      </c>
      <c r="O255" s="9">
        <v>0.11818181818181818</v>
      </c>
      <c r="P255" s="20">
        <v>2</v>
      </c>
      <c r="Q255" s="9">
        <v>1.8181818181818181E-2</v>
      </c>
    </row>
    <row r="256" spans="4:17" x14ac:dyDescent="0.25">
      <c r="D256" s="8" t="s">
        <v>670</v>
      </c>
      <c r="E256" s="20">
        <v>185</v>
      </c>
      <c r="F256" s="20">
        <v>148</v>
      </c>
      <c r="G256" s="9">
        <v>0.8</v>
      </c>
      <c r="H256" s="20">
        <v>112</v>
      </c>
      <c r="I256" s="9">
        <v>0.7567567567567568</v>
      </c>
      <c r="J256" s="20">
        <v>0</v>
      </c>
      <c r="K256" s="9">
        <v>0</v>
      </c>
      <c r="L256" s="20">
        <v>5</v>
      </c>
      <c r="M256" s="9">
        <v>3.3783783783783786E-2</v>
      </c>
      <c r="N256" s="20">
        <v>22</v>
      </c>
      <c r="O256" s="9">
        <v>0.14864864864864866</v>
      </c>
      <c r="P256" s="20">
        <v>3</v>
      </c>
      <c r="Q256" s="9">
        <v>2.0270270270270271E-2</v>
      </c>
    </row>
    <row r="257" spans="4:17" x14ac:dyDescent="0.25">
      <c r="D257" s="8" t="s">
        <v>671</v>
      </c>
      <c r="E257" s="20">
        <v>181</v>
      </c>
      <c r="F257" s="20">
        <v>156</v>
      </c>
      <c r="G257" s="9">
        <v>0.86187845303867405</v>
      </c>
      <c r="H257" s="20">
        <v>118</v>
      </c>
      <c r="I257" s="9">
        <v>0.75641025641025639</v>
      </c>
      <c r="J257" s="20">
        <v>0</v>
      </c>
      <c r="K257" s="9">
        <v>0</v>
      </c>
      <c r="L257" s="20">
        <v>1</v>
      </c>
      <c r="M257" s="9">
        <v>6.41025641025641E-3</v>
      </c>
      <c r="N257" s="20">
        <v>15</v>
      </c>
      <c r="O257" s="9">
        <v>9.6153846153846159E-2</v>
      </c>
      <c r="P257" s="20">
        <v>1</v>
      </c>
      <c r="Q257" s="9">
        <v>6.41025641025641E-3</v>
      </c>
    </row>
    <row r="258" spans="4:17" x14ac:dyDescent="0.25">
      <c r="D258" s="8" t="s">
        <v>497</v>
      </c>
      <c r="E258" s="20">
        <v>153</v>
      </c>
      <c r="F258" s="20">
        <v>129</v>
      </c>
      <c r="G258" s="9">
        <v>0.84313725490196079</v>
      </c>
      <c r="H258" s="20">
        <v>99</v>
      </c>
      <c r="I258" s="9">
        <v>0.76744186046511631</v>
      </c>
      <c r="J258" s="20">
        <v>0</v>
      </c>
      <c r="K258" s="9">
        <v>0</v>
      </c>
      <c r="L258" s="20">
        <v>4</v>
      </c>
      <c r="M258" s="9">
        <v>3.1007751937984496E-2</v>
      </c>
      <c r="N258" s="20">
        <v>14</v>
      </c>
      <c r="O258" s="9">
        <v>0.10852713178294573</v>
      </c>
      <c r="P258" s="20">
        <v>2</v>
      </c>
      <c r="Q258" s="9">
        <v>1.5503875968992248E-2</v>
      </c>
    </row>
    <row r="259" spans="4:17" x14ac:dyDescent="0.25">
      <c r="D259" s="8" t="s">
        <v>672</v>
      </c>
      <c r="E259" s="20">
        <v>229</v>
      </c>
      <c r="F259" s="20">
        <v>197</v>
      </c>
      <c r="G259" s="9">
        <v>0.86026200873362446</v>
      </c>
      <c r="H259" s="20">
        <v>152</v>
      </c>
      <c r="I259" s="9">
        <v>0.77157360406091369</v>
      </c>
      <c r="J259" s="20">
        <v>0</v>
      </c>
      <c r="K259" s="9">
        <v>0</v>
      </c>
      <c r="L259" s="20">
        <v>4</v>
      </c>
      <c r="M259" s="9">
        <v>2.030456852791878E-2</v>
      </c>
      <c r="N259" s="20">
        <v>20</v>
      </c>
      <c r="O259" s="9">
        <v>0.10152284263959391</v>
      </c>
      <c r="P259" s="20">
        <v>1</v>
      </c>
      <c r="Q259" s="9">
        <v>5.076142131979695E-3</v>
      </c>
    </row>
    <row r="260" spans="4:17" x14ac:dyDescent="0.25">
      <c r="D260" s="8" t="s">
        <v>675</v>
      </c>
      <c r="E260" s="20">
        <v>193</v>
      </c>
      <c r="F260" s="20">
        <v>172</v>
      </c>
      <c r="G260" s="9">
        <v>0.89119170984455953</v>
      </c>
      <c r="H260" s="20">
        <v>143</v>
      </c>
      <c r="I260" s="9">
        <v>0.83139534883720934</v>
      </c>
      <c r="J260" s="20">
        <v>0</v>
      </c>
      <c r="K260" s="9">
        <v>0</v>
      </c>
      <c r="L260" s="20">
        <v>0</v>
      </c>
      <c r="M260" s="9">
        <v>0</v>
      </c>
      <c r="N260" s="20">
        <v>16</v>
      </c>
      <c r="O260" s="9">
        <v>9.3023255813953487E-2</v>
      </c>
      <c r="P260" s="20">
        <v>3</v>
      </c>
      <c r="Q260" s="9">
        <v>1.7441860465116279E-2</v>
      </c>
    </row>
    <row r="261" spans="4:17" x14ac:dyDescent="0.25">
      <c r="D261" s="8" t="s">
        <v>477</v>
      </c>
      <c r="E261" s="20">
        <v>143</v>
      </c>
      <c r="F261" s="20">
        <v>121</v>
      </c>
      <c r="G261" s="9">
        <v>0.84615384615384615</v>
      </c>
      <c r="H261" s="20">
        <v>92</v>
      </c>
      <c r="I261" s="9">
        <v>0.76033057851239672</v>
      </c>
      <c r="J261" s="20"/>
      <c r="K261" s="9">
        <v>0</v>
      </c>
      <c r="L261" s="20"/>
      <c r="M261" s="9">
        <v>0</v>
      </c>
      <c r="N261" s="20">
        <v>17</v>
      </c>
      <c r="O261" s="9">
        <v>0.14049586776859505</v>
      </c>
      <c r="P261" s="20">
        <v>3</v>
      </c>
      <c r="Q261" s="9">
        <v>2.4793388429752067E-2</v>
      </c>
    </row>
    <row r="262" spans="4:17" x14ac:dyDescent="0.25">
      <c r="D262" s="6" t="s">
        <v>676</v>
      </c>
      <c r="E262" s="20">
        <v>8578</v>
      </c>
      <c r="F262" s="20">
        <v>6362</v>
      </c>
      <c r="G262" s="9">
        <v>0.74166472371182091</v>
      </c>
      <c r="H262" s="20">
        <v>3816</v>
      </c>
      <c r="I262" s="9">
        <v>0.59981138006916068</v>
      </c>
      <c r="J262" s="20">
        <v>0</v>
      </c>
      <c r="K262" s="9">
        <v>0</v>
      </c>
      <c r="L262" s="20">
        <v>185</v>
      </c>
      <c r="M262" s="9">
        <v>2.907890600440113E-2</v>
      </c>
      <c r="N262" s="20">
        <v>1243</v>
      </c>
      <c r="O262" s="9">
        <v>0.19537881169443572</v>
      </c>
      <c r="P262" s="20">
        <v>251</v>
      </c>
      <c r="Q262" s="9">
        <v>3.9453002200565856E-2</v>
      </c>
    </row>
    <row r="263" spans="4:17" x14ac:dyDescent="0.25">
      <c r="D263" s="7" t="s">
        <v>693</v>
      </c>
      <c r="E263" s="20">
        <v>1043</v>
      </c>
      <c r="F263" s="20">
        <v>771</v>
      </c>
      <c r="G263" s="9">
        <v>0.73921380632790024</v>
      </c>
      <c r="H263" s="20">
        <v>498</v>
      </c>
      <c r="I263" s="9">
        <v>0.64591439688715957</v>
      </c>
      <c r="J263" s="20">
        <v>0</v>
      </c>
      <c r="K263" s="9">
        <v>0</v>
      </c>
      <c r="L263" s="20">
        <v>19</v>
      </c>
      <c r="M263" s="9">
        <v>2.464332036316472E-2</v>
      </c>
      <c r="N263" s="20">
        <v>176</v>
      </c>
      <c r="O263" s="9">
        <v>0.22827496757457846</v>
      </c>
      <c r="P263" s="20">
        <v>24</v>
      </c>
      <c r="Q263" s="9">
        <v>3.1128404669260701E-2</v>
      </c>
    </row>
    <row r="264" spans="4:17" x14ac:dyDescent="0.25">
      <c r="D264" s="8" t="s">
        <v>694</v>
      </c>
      <c r="E264" s="20">
        <v>92</v>
      </c>
      <c r="F264" s="20">
        <v>77</v>
      </c>
      <c r="G264" s="9">
        <v>0.83695652173913049</v>
      </c>
      <c r="H264" s="20">
        <v>51</v>
      </c>
      <c r="I264" s="9">
        <v>0.66233766233766234</v>
      </c>
      <c r="J264" s="20">
        <v>0</v>
      </c>
      <c r="K264" s="9">
        <v>0</v>
      </c>
      <c r="L264" s="20">
        <v>2</v>
      </c>
      <c r="M264" s="9">
        <v>2.5974025974025976E-2</v>
      </c>
      <c r="N264" s="20">
        <v>9</v>
      </c>
      <c r="O264" s="9">
        <v>0.11688311688311688</v>
      </c>
      <c r="P264" s="20">
        <v>2</v>
      </c>
      <c r="Q264" s="9">
        <v>2.5974025974025976E-2</v>
      </c>
    </row>
    <row r="265" spans="4:17" x14ac:dyDescent="0.25">
      <c r="D265" s="8" t="s">
        <v>696</v>
      </c>
      <c r="E265" s="20">
        <v>262</v>
      </c>
      <c r="F265" s="20">
        <v>193</v>
      </c>
      <c r="G265" s="9">
        <v>0.73664122137404575</v>
      </c>
      <c r="H265" s="20">
        <v>122</v>
      </c>
      <c r="I265" s="9">
        <v>0.63212435233160624</v>
      </c>
      <c r="J265" s="20">
        <v>0</v>
      </c>
      <c r="K265" s="9">
        <v>0</v>
      </c>
      <c r="L265" s="20">
        <v>2</v>
      </c>
      <c r="M265" s="9">
        <v>1.0362694300518135E-2</v>
      </c>
      <c r="N265" s="20">
        <v>42</v>
      </c>
      <c r="O265" s="9">
        <v>0.21761658031088082</v>
      </c>
      <c r="P265" s="20">
        <v>6</v>
      </c>
      <c r="Q265" s="9">
        <v>3.1088082901554404E-2</v>
      </c>
    </row>
    <row r="266" spans="4:17" x14ac:dyDescent="0.25">
      <c r="D266" s="8" t="s">
        <v>704</v>
      </c>
      <c r="E266" s="20">
        <v>123</v>
      </c>
      <c r="F266" s="20">
        <v>90</v>
      </c>
      <c r="G266" s="9">
        <v>0.73170731707317072</v>
      </c>
      <c r="H266" s="20">
        <v>55</v>
      </c>
      <c r="I266" s="9">
        <v>0.61111111111111116</v>
      </c>
      <c r="J266" s="20">
        <v>0</v>
      </c>
      <c r="K266" s="9">
        <v>0</v>
      </c>
      <c r="L266" s="20">
        <v>2</v>
      </c>
      <c r="M266" s="9">
        <v>2.2222222222222223E-2</v>
      </c>
      <c r="N266" s="20">
        <v>19</v>
      </c>
      <c r="O266" s="9">
        <v>0.21111111111111111</v>
      </c>
      <c r="P266" s="20">
        <v>4</v>
      </c>
      <c r="Q266" s="9">
        <v>4.4444444444444446E-2</v>
      </c>
    </row>
    <row r="267" spans="4:17" x14ac:dyDescent="0.25">
      <c r="D267" s="8" t="s">
        <v>709</v>
      </c>
      <c r="E267" s="20">
        <v>372</v>
      </c>
      <c r="F267" s="20">
        <v>257</v>
      </c>
      <c r="G267" s="9">
        <v>0.69086021505376349</v>
      </c>
      <c r="H267" s="20">
        <v>153</v>
      </c>
      <c r="I267" s="9">
        <v>0.59533073929961089</v>
      </c>
      <c r="J267" s="20">
        <v>0</v>
      </c>
      <c r="K267" s="9">
        <v>0</v>
      </c>
      <c r="L267" s="20">
        <v>10</v>
      </c>
      <c r="M267" s="9">
        <v>3.8910505836575876E-2</v>
      </c>
      <c r="N267" s="20">
        <v>79</v>
      </c>
      <c r="O267" s="9">
        <v>0.30739299610894943</v>
      </c>
      <c r="P267" s="20">
        <v>9</v>
      </c>
      <c r="Q267" s="9">
        <v>3.5019455252918288E-2</v>
      </c>
    </row>
    <row r="268" spans="4:17" x14ac:dyDescent="0.25">
      <c r="D268" s="8" t="s">
        <v>713</v>
      </c>
      <c r="E268" s="20">
        <v>194</v>
      </c>
      <c r="F268" s="20">
        <v>154</v>
      </c>
      <c r="G268" s="9">
        <v>0.79381443298969068</v>
      </c>
      <c r="H268" s="20">
        <v>117</v>
      </c>
      <c r="I268" s="9">
        <v>0.75974025974025972</v>
      </c>
      <c r="J268" s="20">
        <v>0</v>
      </c>
      <c r="K268" s="9">
        <v>0</v>
      </c>
      <c r="L268" s="20">
        <v>3</v>
      </c>
      <c r="M268" s="9">
        <v>1.948051948051948E-2</v>
      </c>
      <c r="N268" s="20">
        <v>27</v>
      </c>
      <c r="O268" s="9">
        <v>0.17532467532467533</v>
      </c>
      <c r="P268" s="20">
        <v>3</v>
      </c>
      <c r="Q268" s="9">
        <v>1.948051948051948E-2</v>
      </c>
    </row>
    <row r="269" spans="4:17" x14ac:dyDescent="0.25">
      <c r="D269" s="7" t="s">
        <v>679</v>
      </c>
      <c r="E269" s="20">
        <v>900</v>
      </c>
      <c r="F269" s="20">
        <v>662</v>
      </c>
      <c r="G269" s="9">
        <v>0.73555555555555552</v>
      </c>
      <c r="H269" s="20">
        <v>382</v>
      </c>
      <c r="I269" s="9">
        <v>0.57703927492447127</v>
      </c>
      <c r="J269" s="20">
        <v>0</v>
      </c>
      <c r="K269" s="9">
        <v>0</v>
      </c>
      <c r="L269" s="20">
        <v>41</v>
      </c>
      <c r="M269" s="9">
        <v>6.1933534743202415E-2</v>
      </c>
      <c r="N269" s="20">
        <v>119</v>
      </c>
      <c r="O269" s="9">
        <v>0.1797583081570997</v>
      </c>
      <c r="P269" s="20">
        <v>15</v>
      </c>
      <c r="Q269" s="9">
        <v>2.2658610271903322E-2</v>
      </c>
    </row>
    <row r="270" spans="4:17" x14ac:dyDescent="0.25">
      <c r="D270" s="8" t="s">
        <v>680</v>
      </c>
      <c r="E270" s="20">
        <v>201</v>
      </c>
      <c r="F270" s="20">
        <v>158</v>
      </c>
      <c r="G270" s="9">
        <v>0.78606965174129351</v>
      </c>
      <c r="H270" s="20">
        <v>89</v>
      </c>
      <c r="I270" s="9">
        <v>0.56329113924050633</v>
      </c>
      <c r="J270" s="20">
        <v>0</v>
      </c>
      <c r="K270" s="9">
        <v>0</v>
      </c>
      <c r="L270" s="20">
        <v>7</v>
      </c>
      <c r="M270" s="9">
        <v>4.4303797468354431E-2</v>
      </c>
      <c r="N270" s="20">
        <v>21</v>
      </c>
      <c r="O270" s="9">
        <v>0.13291139240506328</v>
      </c>
      <c r="P270" s="20">
        <v>3</v>
      </c>
      <c r="Q270" s="9">
        <v>1.8987341772151899E-2</v>
      </c>
    </row>
    <row r="271" spans="4:17" x14ac:dyDescent="0.25">
      <c r="D271" s="8" t="s">
        <v>685</v>
      </c>
      <c r="E271" s="20">
        <v>392</v>
      </c>
      <c r="F271" s="20">
        <v>298</v>
      </c>
      <c r="G271" s="9">
        <v>0.76020408163265307</v>
      </c>
      <c r="H271" s="20">
        <v>181</v>
      </c>
      <c r="I271" s="9">
        <v>0.60738255033557043</v>
      </c>
      <c r="J271" s="20">
        <v>0</v>
      </c>
      <c r="K271" s="9">
        <v>0</v>
      </c>
      <c r="L271" s="20">
        <v>13</v>
      </c>
      <c r="M271" s="9">
        <v>4.3624161073825503E-2</v>
      </c>
      <c r="N271" s="20">
        <v>54</v>
      </c>
      <c r="O271" s="9">
        <v>0.18120805369127516</v>
      </c>
      <c r="P271" s="20">
        <v>4</v>
      </c>
      <c r="Q271" s="9">
        <v>1.3422818791946308E-2</v>
      </c>
    </row>
    <row r="272" spans="4:17" x14ac:dyDescent="0.25">
      <c r="D272" s="8" t="s">
        <v>697</v>
      </c>
      <c r="E272" s="20">
        <v>30</v>
      </c>
      <c r="F272" s="20">
        <v>11</v>
      </c>
      <c r="G272" s="9">
        <v>0.36666666666666664</v>
      </c>
      <c r="H272" s="20">
        <v>5</v>
      </c>
      <c r="I272" s="9">
        <v>0.45454545454545453</v>
      </c>
      <c r="J272" s="20">
        <v>0</v>
      </c>
      <c r="K272" s="9">
        <v>0</v>
      </c>
      <c r="L272" s="20">
        <v>6</v>
      </c>
      <c r="M272" s="9">
        <v>0.54545454545454541</v>
      </c>
      <c r="N272" s="20">
        <v>7</v>
      </c>
      <c r="O272" s="9">
        <v>0.63636363636363635</v>
      </c>
      <c r="P272" s="20">
        <v>0</v>
      </c>
      <c r="Q272" s="9">
        <v>0</v>
      </c>
    </row>
    <row r="273" spans="4:17" x14ac:dyDescent="0.25">
      <c r="D273" s="8" t="s">
        <v>705</v>
      </c>
      <c r="E273" s="20">
        <v>277</v>
      </c>
      <c r="F273" s="20">
        <v>195</v>
      </c>
      <c r="G273" s="9">
        <v>0.70397111913357402</v>
      </c>
      <c r="H273" s="20">
        <v>107</v>
      </c>
      <c r="I273" s="9">
        <v>0.54871794871794877</v>
      </c>
      <c r="J273" s="20">
        <v>0</v>
      </c>
      <c r="K273" s="9">
        <v>0</v>
      </c>
      <c r="L273" s="20">
        <v>15</v>
      </c>
      <c r="M273" s="9">
        <v>7.6923076923076927E-2</v>
      </c>
      <c r="N273" s="20">
        <v>37</v>
      </c>
      <c r="O273" s="9">
        <v>0.18974358974358974</v>
      </c>
      <c r="P273" s="20">
        <v>8</v>
      </c>
      <c r="Q273" s="9">
        <v>4.1025641025641026E-2</v>
      </c>
    </row>
    <row r="274" spans="4:17" x14ac:dyDescent="0.25">
      <c r="D274" s="7" t="s">
        <v>681</v>
      </c>
      <c r="E274" s="20">
        <v>1113</v>
      </c>
      <c r="F274" s="20">
        <v>830</v>
      </c>
      <c r="G274" s="9">
        <v>0.74573225516621744</v>
      </c>
      <c r="H274" s="20">
        <v>544</v>
      </c>
      <c r="I274" s="9">
        <v>0.65542168674698797</v>
      </c>
      <c r="J274" s="20">
        <v>0</v>
      </c>
      <c r="K274" s="9">
        <v>0</v>
      </c>
      <c r="L274" s="20">
        <v>32</v>
      </c>
      <c r="M274" s="9">
        <v>3.8554216867469883E-2</v>
      </c>
      <c r="N274" s="20">
        <v>165</v>
      </c>
      <c r="O274" s="9">
        <v>0.19879518072289157</v>
      </c>
      <c r="P274" s="20">
        <v>29</v>
      </c>
      <c r="Q274" s="9">
        <v>3.4939759036144581E-2</v>
      </c>
    </row>
    <row r="275" spans="4:17" x14ac:dyDescent="0.25">
      <c r="D275" s="8" t="s">
        <v>682</v>
      </c>
      <c r="E275" s="20">
        <v>459</v>
      </c>
      <c r="F275" s="20">
        <v>356</v>
      </c>
      <c r="G275" s="9">
        <v>0.77559912854030499</v>
      </c>
      <c r="H275" s="20">
        <v>238</v>
      </c>
      <c r="I275" s="9">
        <v>0.6685393258426966</v>
      </c>
      <c r="J275" s="20">
        <v>0</v>
      </c>
      <c r="K275" s="9">
        <v>0</v>
      </c>
      <c r="L275" s="20">
        <v>21</v>
      </c>
      <c r="M275" s="9">
        <v>5.8988764044943819E-2</v>
      </c>
      <c r="N275" s="20">
        <v>57</v>
      </c>
      <c r="O275" s="9">
        <v>0.1601123595505618</v>
      </c>
      <c r="P275" s="20">
        <v>8</v>
      </c>
      <c r="Q275" s="9">
        <v>2.247191011235955E-2</v>
      </c>
    </row>
    <row r="276" spans="4:17" x14ac:dyDescent="0.25">
      <c r="D276" s="8" t="s">
        <v>689</v>
      </c>
      <c r="E276" s="20">
        <v>213</v>
      </c>
      <c r="F276" s="20">
        <v>150</v>
      </c>
      <c r="G276" s="9">
        <v>0.70422535211267601</v>
      </c>
      <c r="H276" s="20">
        <v>103</v>
      </c>
      <c r="I276" s="9">
        <v>0.68666666666666665</v>
      </c>
      <c r="J276" s="20">
        <v>0</v>
      </c>
      <c r="K276" s="9">
        <v>0</v>
      </c>
      <c r="L276" s="20">
        <v>5</v>
      </c>
      <c r="M276" s="9">
        <v>3.3333333333333333E-2</v>
      </c>
      <c r="N276" s="20">
        <v>36</v>
      </c>
      <c r="O276" s="9">
        <v>0.24</v>
      </c>
      <c r="P276" s="20">
        <v>6</v>
      </c>
      <c r="Q276" s="9">
        <v>0.04</v>
      </c>
    </row>
    <row r="277" spans="4:17" x14ac:dyDescent="0.25">
      <c r="D277" s="8" t="s">
        <v>698</v>
      </c>
      <c r="E277" s="20">
        <v>283</v>
      </c>
      <c r="F277" s="20">
        <v>211</v>
      </c>
      <c r="G277" s="9">
        <v>0.74558303886925792</v>
      </c>
      <c r="H277" s="20">
        <v>129</v>
      </c>
      <c r="I277" s="9">
        <v>0.61137440758293837</v>
      </c>
      <c r="J277" s="20">
        <v>0</v>
      </c>
      <c r="K277" s="9">
        <v>0</v>
      </c>
      <c r="L277" s="20">
        <v>2</v>
      </c>
      <c r="M277" s="9">
        <v>9.4786729857819912E-3</v>
      </c>
      <c r="N277" s="20">
        <v>44</v>
      </c>
      <c r="O277" s="9">
        <v>0.20853080568720378</v>
      </c>
      <c r="P277" s="20">
        <v>10</v>
      </c>
      <c r="Q277" s="9">
        <v>4.7393364928909949E-2</v>
      </c>
    </row>
    <row r="278" spans="4:17" x14ac:dyDescent="0.25">
      <c r="D278" s="8" t="s">
        <v>699</v>
      </c>
      <c r="E278" s="20">
        <v>158</v>
      </c>
      <c r="F278" s="20">
        <v>113</v>
      </c>
      <c r="G278" s="9">
        <v>0.71518987341772156</v>
      </c>
      <c r="H278" s="20">
        <v>74</v>
      </c>
      <c r="I278" s="9">
        <v>0.65486725663716816</v>
      </c>
      <c r="J278" s="20">
        <v>0</v>
      </c>
      <c r="K278" s="9">
        <v>0</v>
      </c>
      <c r="L278" s="20">
        <v>4</v>
      </c>
      <c r="M278" s="9">
        <v>3.5398230088495575E-2</v>
      </c>
      <c r="N278" s="20">
        <v>28</v>
      </c>
      <c r="O278" s="9">
        <v>0.24778761061946902</v>
      </c>
      <c r="P278" s="20">
        <v>5</v>
      </c>
      <c r="Q278" s="9">
        <v>4.4247787610619468E-2</v>
      </c>
    </row>
    <row r="279" spans="4:17" x14ac:dyDescent="0.25">
      <c r="D279" s="7" t="s">
        <v>702</v>
      </c>
      <c r="E279" s="20">
        <v>1486</v>
      </c>
      <c r="F279" s="20">
        <v>1087</v>
      </c>
      <c r="G279" s="9">
        <v>0.73149394347240915</v>
      </c>
      <c r="H279" s="20">
        <v>552</v>
      </c>
      <c r="I279" s="9">
        <v>0.50781968721251147</v>
      </c>
      <c r="J279" s="20">
        <v>0</v>
      </c>
      <c r="K279" s="9">
        <v>0</v>
      </c>
      <c r="L279" s="20">
        <v>20</v>
      </c>
      <c r="M279" s="9">
        <v>1.8399264029438821E-2</v>
      </c>
      <c r="N279" s="20">
        <v>261</v>
      </c>
      <c r="O279" s="9">
        <v>0.24011039558417663</v>
      </c>
      <c r="P279" s="20">
        <v>23</v>
      </c>
      <c r="Q279" s="9">
        <v>2.1159153633854646E-2</v>
      </c>
    </row>
    <row r="280" spans="4:17" x14ac:dyDescent="0.25">
      <c r="D280" s="8" t="s">
        <v>703</v>
      </c>
      <c r="E280" s="20">
        <v>115</v>
      </c>
      <c r="F280" s="20">
        <v>87</v>
      </c>
      <c r="G280" s="9">
        <v>0.75652173913043474</v>
      </c>
      <c r="H280" s="20">
        <v>59</v>
      </c>
      <c r="I280" s="9">
        <v>0.67816091954022983</v>
      </c>
      <c r="J280" s="20">
        <v>0</v>
      </c>
      <c r="K280" s="9">
        <v>0</v>
      </c>
      <c r="L280" s="20">
        <v>0</v>
      </c>
      <c r="M280" s="9">
        <v>0</v>
      </c>
      <c r="N280" s="20">
        <v>21</v>
      </c>
      <c r="O280" s="9">
        <v>0.2413793103448276</v>
      </c>
      <c r="P280" s="20">
        <v>4</v>
      </c>
      <c r="Q280" s="9">
        <v>4.5977011494252873E-2</v>
      </c>
    </row>
    <row r="281" spans="4:17" x14ac:dyDescent="0.25">
      <c r="D281" s="8" t="s">
        <v>706</v>
      </c>
      <c r="E281" s="20">
        <v>362</v>
      </c>
      <c r="F281" s="20">
        <v>260</v>
      </c>
      <c r="G281" s="9">
        <v>0.71823204419889508</v>
      </c>
      <c r="H281" s="20">
        <v>65</v>
      </c>
      <c r="I281" s="9">
        <v>0.25</v>
      </c>
      <c r="J281" s="20">
        <v>0</v>
      </c>
      <c r="K281" s="9">
        <v>0</v>
      </c>
      <c r="L281" s="20">
        <v>16</v>
      </c>
      <c r="M281" s="9">
        <v>6.1538461538461542E-2</v>
      </c>
      <c r="N281" s="20">
        <v>60</v>
      </c>
      <c r="O281" s="9">
        <v>0.23076923076923078</v>
      </c>
      <c r="P281" s="20">
        <v>4</v>
      </c>
      <c r="Q281" s="9">
        <v>1.5384615384615385E-2</v>
      </c>
    </row>
    <row r="282" spans="4:17" x14ac:dyDescent="0.25">
      <c r="D282" s="8" t="s">
        <v>708</v>
      </c>
      <c r="E282" s="20">
        <v>444</v>
      </c>
      <c r="F282" s="20">
        <v>341</v>
      </c>
      <c r="G282" s="9">
        <v>0.76801801801801806</v>
      </c>
      <c r="H282" s="20">
        <v>203</v>
      </c>
      <c r="I282" s="9">
        <v>0.59530791788856308</v>
      </c>
      <c r="J282" s="20">
        <v>0</v>
      </c>
      <c r="K282" s="9">
        <v>0</v>
      </c>
      <c r="L282" s="20">
        <v>1</v>
      </c>
      <c r="M282" s="9">
        <v>2.9325513196480938E-3</v>
      </c>
      <c r="N282" s="20">
        <v>71</v>
      </c>
      <c r="O282" s="9">
        <v>0.20821114369501467</v>
      </c>
      <c r="P282" s="20">
        <v>6</v>
      </c>
      <c r="Q282" s="9">
        <v>1.7595307917888565E-2</v>
      </c>
    </row>
    <row r="283" spans="4:17" x14ac:dyDescent="0.25">
      <c r="D283" s="8" t="s">
        <v>710</v>
      </c>
      <c r="E283" s="20">
        <v>134</v>
      </c>
      <c r="F283" s="20">
        <v>94</v>
      </c>
      <c r="G283" s="9">
        <v>0.70149253731343286</v>
      </c>
      <c r="H283" s="20">
        <v>53</v>
      </c>
      <c r="I283" s="9">
        <v>0.56382978723404253</v>
      </c>
      <c r="J283" s="20">
        <v>0</v>
      </c>
      <c r="K283" s="9">
        <v>0</v>
      </c>
      <c r="L283" s="20">
        <v>0</v>
      </c>
      <c r="M283" s="9">
        <v>0</v>
      </c>
      <c r="N283" s="20">
        <v>27</v>
      </c>
      <c r="O283" s="9">
        <v>0.28723404255319152</v>
      </c>
      <c r="P283" s="20">
        <v>0</v>
      </c>
      <c r="Q283" s="9">
        <v>0</v>
      </c>
    </row>
    <row r="284" spans="4:17" x14ac:dyDescent="0.25">
      <c r="D284" s="8" t="s">
        <v>715</v>
      </c>
      <c r="E284" s="20">
        <v>431</v>
      </c>
      <c r="F284" s="20">
        <v>305</v>
      </c>
      <c r="G284" s="9">
        <v>0.70765661252900236</v>
      </c>
      <c r="H284" s="20">
        <v>172</v>
      </c>
      <c r="I284" s="9">
        <v>0.56393442622950818</v>
      </c>
      <c r="J284" s="20">
        <v>0</v>
      </c>
      <c r="K284" s="9">
        <v>0</v>
      </c>
      <c r="L284" s="20">
        <v>3</v>
      </c>
      <c r="M284" s="9">
        <v>9.8360655737704927E-3</v>
      </c>
      <c r="N284" s="20">
        <v>82</v>
      </c>
      <c r="O284" s="9">
        <v>0.26885245901639343</v>
      </c>
      <c r="P284" s="20">
        <v>9</v>
      </c>
      <c r="Q284" s="9">
        <v>2.9508196721311476E-2</v>
      </c>
    </row>
    <row r="285" spans="4:17" x14ac:dyDescent="0.25">
      <c r="D285" s="7" t="s">
        <v>677</v>
      </c>
      <c r="E285" s="20">
        <v>1098</v>
      </c>
      <c r="F285" s="20">
        <v>807</v>
      </c>
      <c r="G285" s="9">
        <v>0.73497267759562845</v>
      </c>
      <c r="H285" s="20">
        <v>484</v>
      </c>
      <c r="I285" s="9">
        <v>0.5997521685254027</v>
      </c>
      <c r="J285" s="20">
        <v>0</v>
      </c>
      <c r="K285" s="9">
        <v>0</v>
      </c>
      <c r="L285" s="20">
        <v>23</v>
      </c>
      <c r="M285" s="9">
        <v>2.8500619578686492E-2</v>
      </c>
      <c r="N285" s="20">
        <v>153</v>
      </c>
      <c r="O285" s="9">
        <v>0.1895910780669145</v>
      </c>
      <c r="P285" s="20">
        <v>45</v>
      </c>
      <c r="Q285" s="9">
        <v>5.5762081784386616E-2</v>
      </c>
    </row>
    <row r="286" spans="4:17" x14ac:dyDescent="0.25">
      <c r="D286" s="8" t="s">
        <v>678</v>
      </c>
      <c r="E286" s="20">
        <v>276</v>
      </c>
      <c r="F286" s="20">
        <v>199</v>
      </c>
      <c r="G286" s="9">
        <v>0.72101449275362317</v>
      </c>
      <c r="H286" s="20">
        <v>112</v>
      </c>
      <c r="I286" s="9">
        <v>0.56281407035175879</v>
      </c>
      <c r="J286" s="20">
        <v>0</v>
      </c>
      <c r="K286" s="9">
        <v>0</v>
      </c>
      <c r="L286" s="20">
        <v>9</v>
      </c>
      <c r="M286" s="9">
        <v>4.5226130653266333E-2</v>
      </c>
      <c r="N286" s="20">
        <v>43</v>
      </c>
      <c r="O286" s="9">
        <v>0.21608040201005024</v>
      </c>
      <c r="P286" s="20">
        <v>12</v>
      </c>
      <c r="Q286" s="9">
        <v>6.030150753768844E-2</v>
      </c>
    </row>
    <row r="287" spans="4:17" x14ac:dyDescent="0.25">
      <c r="D287" s="8" t="s">
        <v>686</v>
      </c>
      <c r="E287" s="20">
        <v>382</v>
      </c>
      <c r="F287" s="20">
        <v>276</v>
      </c>
      <c r="G287" s="9">
        <v>0.72251308900523559</v>
      </c>
      <c r="H287" s="20">
        <v>168</v>
      </c>
      <c r="I287" s="9">
        <v>0.60869565217391308</v>
      </c>
      <c r="J287" s="20">
        <v>0</v>
      </c>
      <c r="K287" s="9">
        <v>0</v>
      </c>
      <c r="L287" s="20">
        <v>2</v>
      </c>
      <c r="M287" s="9">
        <v>7.246376811594203E-3</v>
      </c>
      <c r="N287" s="20">
        <v>52</v>
      </c>
      <c r="O287" s="9">
        <v>0.18840579710144928</v>
      </c>
      <c r="P287" s="20">
        <v>17</v>
      </c>
      <c r="Q287" s="9">
        <v>6.1594202898550728E-2</v>
      </c>
    </row>
    <row r="288" spans="4:17" x14ac:dyDescent="0.25">
      <c r="D288" s="8" t="s">
        <v>692</v>
      </c>
      <c r="E288" s="20">
        <v>161</v>
      </c>
      <c r="F288" s="20">
        <v>109</v>
      </c>
      <c r="G288" s="9">
        <v>0.67701863354037262</v>
      </c>
      <c r="H288" s="20">
        <v>73</v>
      </c>
      <c r="I288" s="9">
        <v>0.66972477064220182</v>
      </c>
      <c r="J288" s="20">
        <v>0</v>
      </c>
      <c r="K288" s="9">
        <v>0</v>
      </c>
      <c r="L288" s="20">
        <v>4</v>
      </c>
      <c r="M288" s="9">
        <v>3.669724770642202E-2</v>
      </c>
      <c r="N288" s="20">
        <v>33</v>
      </c>
      <c r="O288" s="9">
        <v>0.30275229357798167</v>
      </c>
      <c r="P288" s="20">
        <v>6</v>
      </c>
      <c r="Q288" s="9">
        <v>5.5045871559633031E-2</v>
      </c>
    </row>
    <row r="289" spans="4:17" x14ac:dyDescent="0.25">
      <c r="D289" s="8" t="s">
        <v>701</v>
      </c>
      <c r="E289" s="20">
        <v>279</v>
      </c>
      <c r="F289" s="20">
        <v>223</v>
      </c>
      <c r="G289" s="9">
        <v>0.79928315412186379</v>
      </c>
      <c r="H289" s="20">
        <v>131</v>
      </c>
      <c r="I289" s="9">
        <v>0.58744394618834084</v>
      </c>
      <c r="J289" s="20">
        <v>0</v>
      </c>
      <c r="K289" s="9">
        <v>0</v>
      </c>
      <c r="L289" s="20">
        <v>8</v>
      </c>
      <c r="M289" s="9">
        <v>3.5874439461883408E-2</v>
      </c>
      <c r="N289" s="20">
        <v>25</v>
      </c>
      <c r="O289" s="9">
        <v>0.11210762331838565</v>
      </c>
      <c r="P289" s="20">
        <v>10</v>
      </c>
      <c r="Q289" s="9">
        <v>4.4843049327354258E-2</v>
      </c>
    </row>
    <row r="290" spans="4:17" x14ac:dyDescent="0.25">
      <c r="D290" s="7" t="s">
        <v>683</v>
      </c>
      <c r="E290" s="20">
        <v>1124</v>
      </c>
      <c r="F290" s="20">
        <v>839</v>
      </c>
      <c r="G290" s="9">
        <v>0.74644128113879005</v>
      </c>
      <c r="H290" s="20">
        <v>494</v>
      </c>
      <c r="I290" s="9">
        <v>0.58879618593563765</v>
      </c>
      <c r="J290" s="20">
        <v>0</v>
      </c>
      <c r="K290" s="9">
        <v>0</v>
      </c>
      <c r="L290" s="20">
        <v>30</v>
      </c>
      <c r="M290" s="9">
        <v>3.5756853396901073E-2</v>
      </c>
      <c r="N290" s="20">
        <v>145</v>
      </c>
      <c r="O290" s="9">
        <v>0.17282479141835519</v>
      </c>
      <c r="P290" s="20">
        <v>34</v>
      </c>
      <c r="Q290" s="9">
        <v>4.0524433849821219E-2</v>
      </c>
    </row>
    <row r="291" spans="4:17" x14ac:dyDescent="0.25">
      <c r="D291" s="8" t="s">
        <v>684</v>
      </c>
      <c r="E291" s="20">
        <v>283</v>
      </c>
      <c r="F291" s="20">
        <v>202</v>
      </c>
      <c r="G291" s="9">
        <v>0.71378091872791516</v>
      </c>
      <c r="H291" s="20">
        <v>117</v>
      </c>
      <c r="I291" s="9">
        <v>0.57920792079207917</v>
      </c>
      <c r="J291" s="20">
        <v>0</v>
      </c>
      <c r="K291" s="9">
        <v>0</v>
      </c>
      <c r="L291" s="20">
        <v>4</v>
      </c>
      <c r="M291" s="9">
        <v>1.9801980198019802E-2</v>
      </c>
      <c r="N291" s="20">
        <v>41</v>
      </c>
      <c r="O291" s="9">
        <v>0.20297029702970298</v>
      </c>
      <c r="P291" s="20">
        <v>14</v>
      </c>
      <c r="Q291" s="9">
        <v>6.9306930693069313E-2</v>
      </c>
    </row>
    <row r="292" spans="4:17" x14ac:dyDescent="0.25">
      <c r="D292" s="8" t="s">
        <v>690</v>
      </c>
      <c r="E292" s="20">
        <v>290</v>
      </c>
      <c r="F292" s="20">
        <v>224</v>
      </c>
      <c r="G292" s="9">
        <v>0.77241379310344827</v>
      </c>
      <c r="H292" s="20">
        <v>143</v>
      </c>
      <c r="I292" s="9">
        <v>0.6383928571428571</v>
      </c>
      <c r="J292" s="20">
        <v>0</v>
      </c>
      <c r="K292" s="9">
        <v>0</v>
      </c>
      <c r="L292" s="20">
        <v>8</v>
      </c>
      <c r="M292" s="9">
        <v>3.5714285714285712E-2</v>
      </c>
      <c r="N292" s="20">
        <v>30</v>
      </c>
      <c r="O292" s="9">
        <v>0.13392857142857142</v>
      </c>
      <c r="P292" s="20">
        <v>8</v>
      </c>
      <c r="Q292" s="9">
        <v>3.5714285714285712E-2</v>
      </c>
    </row>
    <row r="293" spans="4:17" x14ac:dyDescent="0.25">
      <c r="D293" s="8" t="s">
        <v>711</v>
      </c>
      <c r="E293" s="20">
        <v>200</v>
      </c>
      <c r="F293" s="20">
        <v>159</v>
      </c>
      <c r="G293" s="9">
        <v>0.79500000000000004</v>
      </c>
      <c r="H293" s="20">
        <v>101</v>
      </c>
      <c r="I293" s="9">
        <v>0.63522012578616349</v>
      </c>
      <c r="J293" s="20">
        <v>0</v>
      </c>
      <c r="K293" s="9">
        <v>0</v>
      </c>
      <c r="L293" s="20">
        <v>4</v>
      </c>
      <c r="M293" s="9">
        <v>2.5157232704402517E-2</v>
      </c>
      <c r="N293" s="20">
        <v>23</v>
      </c>
      <c r="O293" s="9">
        <v>0.14465408805031446</v>
      </c>
      <c r="P293" s="20">
        <v>2</v>
      </c>
      <c r="Q293" s="9">
        <v>1.2578616352201259E-2</v>
      </c>
    </row>
    <row r="294" spans="4:17" x14ac:dyDescent="0.25">
      <c r="D294" s="8" t="s">
        <v>712</v>
      </c>
      <c r="E294" s="20">
        <v>351</v>
      </c>
      <c r="F294" s="20">
        <v>254</v>
      </c>
      <c r="G294" s="9">
        <v>0.72364672364672367</v>
      </c>
      <c r="H294" s="20">
        <v>133</v>
      </c>
      <c r="I294" s="9">
        <v>0.52362204724409445</v>
      </c>
      <c r="J294" s="20">
        <v>0</v>
      </c>
      <c r="K294" s="9">
        <v>0</v>
      </c>
      <c r="L294" s="20">
        <v>14</v>
      </c>
      <c r="M294" s="9">
        <v>5.5118110236220472E-2</v>
      </c>
      <c r="N294" s="20">
        <v>51</v>
      </c>
      <c r="O294" s="9">
        <v>0.20078740157480315</v>
      </c>
      <c r="P294" s="20">
        <v>10</v>
      </c>
      <c r="Q294" s="9">
        <v>3.937007874015748E-2</v>
      </c>
    </row>
    <row r="295" spans="4:17" x14ac:dyDescent="0.25">
      <c r="D295" s="7" t="s">
        <v>687</v>
      </c>
      <c r="E295" s="20">
        <v>1814</v>
      </c>
      <c r="F295" s="20">
        <v>1366</v>
      </c>
      <c r="G295" s="9">
        <v>0.75303197353913998</v>
      </c>
      <c r="H295" s="20">
        <v>862</v>
      </c>
      <c r="I295" s="9">
        <v>0.63103953147877012</v>
      </c>
      <c r="J295" s="20">
        <v>0</v>
      </c>
      <c r="K295" s="9">
        <v>0</v>
      </c>
      <c r="L295" s="20">
        <v>20</v>
      </c>
      <c r="M295" s="9">
        <v>1.4641288433382138E-2</v>
      </c>
      <c r="N295" s="20">
        <v>224</v>
      </c>
      <c r="O295" s="9">
        <v>0.16398243045387995</v>
      </c>
      <c r="P295" s="20">
        <v>81</v>
      </c>
      <c r="Q295" s="9">
        <v>5.9297218155197659E-2</v>
      </c>
    </row>
    <row r="296" spans="4:17" x14ac:dyDescent="0.25">
      <c r="D296" s="8" t="s">
        <v>688</v>
      </c>
      <c r="E296" s="20">
        <v>277</v>
      </c>
      <c r="F296" s="20">
        <v>212</v>
      </c>
      <c r="G296" s="9">
        <v>0.76534296028880866</v>
      </c>
      <c r="H296" s="20">
        <v>128</v>
      </c>
      <c r="I296" s="9">
        <v>0.60377358490566035</v>
      </c>
      <c r="J296" s="20">
        <v>0</v>
      </c>
      <c r="K296" s="9">
        <v>0</v>
      </c>
      <c r="L296" s="20">
        <v>0</v>
      </c>
      <c r="M296" s="9">
        <v>0</v>
      </c>
      <c r="N296" s="20">
        <v>25</v>
      </c>
      <c r="O296" s="9">
        <v>0.11792452830188679</v>
      </c>
      <c r="P296" s="20">
        <v>18</v>
      </c>
      <c r="Q296" s="9">
        <v>8.4905660377358486E-2</v>
      </c>
    </row>
    <row r="297" spans="4:17" x14ac:dyDescent="0.25">
      <c r="D297" s="8" t="s">
        <v>691</v>
      </c>
      <c r="E297" s="20">
        <v>568</v>
      </c>
      <c r="F297" s="20">
        <v>440</v>
      </c>
      <c r="G297" s="9">
        <v>0.77464788732394363</v>
      </c>
      <c r="H297" s="20">
        <v>296</v>
      </c>
      <c r="I297" s="9">
        <v>0.67272727272727273</v>
      </c>
      <c r="J297" s="20">
        <v>0</v>
      </c>
      <c r="K297" s="9">
        <v>0</v>
      </c>
      <c r="L297" s="20">
        <v>12</v>
      </c>
      <c r="M297" s="9">
        <v>2.7272727272727271E-2</v>
      </c>
      <c r="N297" s="20">
        <v>48</v>
      </c>
      <c r="O297" s="9">
        <v>0.10909090909090909</v>
      </c>
      <c r="P297" s="20">
        <v>36</v>
      </c>
      <c r="Q297" s="9">
        <v>8.1818181818181818E-2</v>
      </c>
    </row>
    <row r="298" spans="4:17" x14ac:dyDescent="0.25">
      <c r="D298" s="8" t="s">
        <v>695</v>
      </c>
      <c r="E298" s="20">
        <v>224</v>
      </c>
      <c r="F298" s="20">
        <v>157</v>
      </c>
      <c r="G298" s="9">
        <v>0.7008928571428571</v>
      </c>
      <c r="H298" s="20">
        <v>79</v>
      </c>
      <c r="I298" s="9">
        <v>0.50318471337579618</v>
      </c>
      <c r="J298" s="20">
        <v>0</v>
      </c>
      <c r="K298" s="9">
        <v>0</v>
      </c>
      <c r="L298" s="20">
        <v>1</v>
      </c>
      <c r="M298" s="9">
        <v>6.369426751592357E-3</v>
      </c>
      <c r="N298" s="20">
        <v>36</v>
      </c>
      <c r="O298" s="9">
        <v>0.22929936305732485</v>
      </c>
      <c r="P298" s="20">
        <v>16</v>
      </c>
      <c r="Q298" s="9">
        <v>0.10191082802547771</v>
      </c>
    </row>
    <row r="299" spans="4:17" x14ac:dyDescent="0.25">
      <c r="D299" s="8" t="s">
        <v>700</v>
      </c>
      <c r="E299" s="20">
        <v>413</v>
      </c>
      <c r="F299" s="20">
        <v>302</v>
      </c>
      <c r="G299" s="9">
        <v>0.73123486682808714</v>
      </c>
      <c r="H299" s="20">
        <v>175</v>
      </c>
      <c r="I299" s="9">
        <v>0.57947019867549665</v>
      </c>
      <c r="J299" s="20">
        <v>0</v>
      </c>
      <c r="K299" s="9">
        <v>0</v>
      </c>
      <c r="L299" s="20">
        <v>3</v>
      </c>
      <c r="M299" s="9">
        <v>9.9337748344370865E-3</v>
      </c>
      <c r="N299" s="20">
        <v>70</v>
      </c>
      <c r="O299" s="9">
        <v>0.23178807947019867</v>
      </c>
      <c r="P299" s="20">
        <v>6</v>
      </c>
      <c r="Q299" s="9">
        <v>1.9867549668874173E-2</v>
      </c>
    </row>
    <row r="300" spans="4:17" x14ac:dyDescent="0.25">
      <c r="D300" s="8" t="s">
        <v>707</v>
      </c>
      <c r="E300" s="20">
        <v>49</v>
      </c>
      <c r="F300" s="20">
        <v>40</v>
      </c>
      <c r="G300" s="9">
        <v>0.81632653061224492</v>
      </c>
      <c r="H300" s="20">
        <v>32</v>
      </c>
      <c r="I300" s="9">
        <v>0.8</v>
      </c>
      <c r="J300" s="20">
        <v>0</v>
      </c>
      <c r="K300" s="9">
        <v>0</v>
      </c>
      <c r="L300" s="20">
        <v>0</v>
      </c>
      <c r="M300" s="9">
        <v>0</v>
      </c>
      <c r="N300" s="20">
        <v>6</v>
      </c>
      <c r="O300" s="9">
        <v>0.15</v>
      </c>
      <c r="P300" s="20">
        <v>3</v>
      </c>
      <c r="Q300" s="9">
        <v>7.4999999999999997E-2</v>
      </c>
    </row>
    <row r="301" spans="4:17" x14ac:dyDescent="0.25">
      <c r="D301" s="8" t="s">
        <v>714</v>
      </c>
      <c r="E301" s="20">
        <v>283</v>
      </c>
      <c r="F301" s="20">
        <v>215</v>
      </c>
      <c r="G301" s="9">
        <v>0.75971731448763247</v>
      </c>
      <c r="H301" s="20">
        <v>152</v>
      </c>
      <c r="I301" s="9">
        <v>0.7069767441860465</v>
      </c>
      <c r="J301" s="20">
        <v>0</v>
      </c>
      <c r="K301" s="9">
        <v>0</v>
      </c>
      <c r="L301" s="20">
        <v>4</v>
      </c>
      <c r="M301" s="9">
        <v>1.8604651162790697E-2</v>
      </c>
      <c r="N301" s="20">
        <v>39</v>
      </c>
      <c r="O301" s="9">
        <v>0.18139534883720931</v>
      </c>
      <c r="P301" s="20">
        <v>2</v>
      </c>
      <c r="Q301" s="9">
        <v>9.3023255813953487E-3</v>
      </c>
    </row>
    <row r="302" spans="4:17" x14ac:dyDescent="0.25">
      <c r="D302" s="6" t="s">
        <v>501</v>
      </c>
      <c r="E302" s="20">
        <v>6936</v>
      </c>
      <c r="F302" s="20">
        <v>4932</v>
      </c>
      <c r="G302" s="9">
        <v>0.71107266435986161</v>
      </c>
      <c r="H302" s="20">
        <v>3082</v>
      </c>
      <c r="I302" s="9">
        <v>0.62489862124898621</v>
      </c>
      <c r="J302" s="20">
        <v>0</v>
      </c>
      <c r="K302" s="9">
        <v>0</v>
      </c>
      <c r="L302" s="20">
        <v>150</v>
      </c>
      <c r="M302" s="9">
        <v>3.0413625304136254E-2</v>
      </c>
      <c r="N302" s="20">
        <v>1073</v>
      </c>
      <c r="O302" s="9">
        <v>0.217558799675588</v>
      </c>
      <c r="P302" s="20">
        <v>469</v>
      </c>
      <c r="Q302" s="9">
        <v>9.5093268450932689E-2</v>
      </c>
    </row>
    <row r="303" spans="4:17" x14ac:dyDescent="0.25">
      <c r="D303" s="7" t="s">
        <v>717</v>
      </c>
      <c r="E303" s="20">
        <v>946</v>
      </c>
      <c r="F303" s="20">
        <v>680</v>
      </c>
      <c r="G303" s="9">
        <v>0.71881606765327699</v>
      </c>
      <c r="H303" s="20">
        <v>471</v>
      </c>
      <c r="I303" s="9">
        <v>0.69264705882352939</v>
      </c>
      <c r="J303" s="20">
        <v>0</v>
      </c>
      <c r="K303" s="9">
        <v>0</v>
      </c>
      <c r="L303" s="20">
        <v>32</v>
      </c>
      <c r="M303" s="9">
        <v>4.7058823529411764E-2</v>
      </c>
      <c r="N303" s="20">
        <v>165</v>
      </c>
      <c r="O303" s="9">
        <v>0.24264705882352941</v>
      </c>
      <c r="P303" s="20">
        <v>28</v>
      </c>
      <c r="Q303" s="9">
        <v>4.1176470588235294E-2</v>
      </c>
    </row>
    <row r="304" spans="4:17" x14ac:dyDescent="0.25">
      <c r="D304" s="8" t="s">
        <v>718</v>
      </c>
      <c r="E304" s="20">
        <v>134</v>
      </c>
      <c r="F304" s="20">
        <v>84</v>
      </c>
      <c r="G304" s="9">
        <v>0.62686567164179108</v>
      </c>
      <c r="H304" s="20">
        <v>57</v>
      </c>
      <c r="I304" s="9">
        <v>0.6785714285714286</v>
      </c>
      <c r="J304" s="20">
        <v>0</v>
      </c>
      <c r="K304" s="9">
        <v>0</v>
      </c>
      <c r="L304" s="20">
        <v>5</v>
      </c>
      <c r="M304" s="9">
        <v>5.9523809523809521E-2</v>
      </c>
      <c r="N304" s="20">
        <v>27</v>
      </c>
      <c r="O304" s="9">
        <v>0.32142857142857145</v>
      </c>
      <c r="P304" s="20">
        <v>9</v>
      </c>
      <c r="Q304" s="9">
        <v>0.10714285714285714</v>
      </c>
    </row>
    <row r="305" spans="4:17" x14ac:dyDescent="0.25">
      <c r="D305" s="8" t="s">
        <v>720</v>
      </c>
      <c r="E305" s="20">
        <v>447</v>
      </c>
      <c r="F305" s="20">
        <v>365</v>
      </c>
      <c r="G305" s="9">
        <v>0.81655480984340045</v>
      </c>
      <c r="H305" s="20">
        <v>278</v>
      </c>
      <c r="I305" s="9">
        <v>0.76164383561643834</v>
      </c>
      <c r="J305" s="20">
        <v>0</v>
      </c>
      <c r="K305" s="9">
        <v>0</v>
      </c>
      <c r="L305" s="20">
        <v>7</v>
      </c>
      <c r="M305" s="9">
        <v>1.9178082191780823E-2</v>
      </c>
      <c r="N305" s="20">
        <v>57</v>
      </c>
      <c r="O305" s="9">
        <v>0.15616438356164383</v>
      </c>
      <c r="P305" s="20">
        <v>7</v>
      </c>
      <c r="Q305" s="9">
        <v>1.9178082191780823E-2</v>
      </c>
    </row>
    <row r="306" spans="4:17" x14ac:dyDescent="0.25">
      <c r="D306" s="8" t="s">
        <v>722</v>
      </c>
      <c r="E306" s="20">
        <v>60</v>
      </c>
      <c r="F306" s="20">
        <v>40</v>
      </c>
      <c r="G306" s="9">
        <v>0.66666666666666663</v>
      </c>
      <c r="H306" s="20">
        <v>27</v>
      </c>
      <c r="I306" s="9">
        <v>0.67500000000000004</v>
      </c>
      <c r="J306" s="20">
        <v>0</v>
      </c>
      <c r="K306" s="9">
        <v>0</v>
      </c>
      <c r="L306" s="20">
        <v>5</v>
      </c>
      <c r="M306" s="9">
        <v>0.125</v>
      </c>
      <c r="N306" s="20">
        <v>6</v>
      </c>
      <c r="O306" s="9">
        <v>0.15</v>
      </c>
      <c r="P306" s="20">
        <v>3</v>
      </c>
      <c r="Q306" s="9">
        <v>7.4999999999999997E-2</v>
      </c>
    </row>
    <row r="307" spans="4:17" x14ac:dyDescent="0.25">
      <c r="D307" s="8" t="s">
        <v>723</v>
      </c>
      <c r="E307" s="20">
        <v>104</v>
      </c>
      <c r="F307" s="20">
        <v>69</v>
      </c>
      <c r="G307" s="9">
        <v>0.66346153846153844</v>
      </c>
      <c r="H307" s="20">
        <v>36</v>
      </c>
      <c r="I307" s="9">
        <v>0.52173913043478259</v>
      </c>
      <c r="J307" s="20">
        <v>0</v>
      </c>
      <c r="K307" s="9">
        <v>0</v>
      </c>
      <c r="L307" s="20">
        <v>5</v>
      </c>
      <c r="M307" s="9">
        <v>7.2463768115942032E-2</v>
      </c>
      <c r="N307" s="20">
        <v>22</v>
      </c>
      <c r="O307" s="9">
        <v>0.3188405797101449</v>
      </c>
      <c r="P307" s="20">
        <v>2</v>
      </c>
      <c r="Q307" s="9">
        <v>2.8985507246376812E-2</v>
      </c>
    </row>
    <row r="308" spans="4:17" x14ac:dyDescent="0.25">
      <c r="D308" s="8" t="s">
        <v>749</v>
      </c>
      <c r="E308" s="20">
        <v>201</v>
      </c>
      <c r="F308" s="20">
        <v>122</v>
      </c>
      <c r="G308" s="9">
        <v>0.60696517412935325</v>
      </c>
      <c r="H308" s="20">
        <v>73</v>
      </c>
      <c r="I308" s="9">
        <v>0.59836065573770492</v>
      </c>
      <c r="J308" s="20">
        <v>0</v>
      </c>
      <c r="K308" s="9">
        <v>0</v>
      </c>
      <c r="L308" s="20">
        <v>10</v>
      </c>
      <c r="M308" s="9">
        <v>8.1967213114754092E-2</v>
      </c>
      <c r="N308" s="20">
        <v>53</v>
      </c>
      <c r="O308" s="9">
        <v>0.4344262295081967</v>
      </c>
      <c r="P308" s="20">
        <v>7</v>
      </c>
      <c r="Q308" s="9">
        <v>5.737704918032787E-2</v>
      </c>
    </row>
    <row r="309" spans="4:17" x14ac:dyDescent="0.25">
      <c r="D309" s="7" t="s">
        <v>502</v>
      </c>
      <c r="E309" s="20">
        <v>1028</v>
      </c>
      <c r="F309" s="20">
        <v>789</v>
      </c>
      <c r="G309" s="9">
        <v>0.76750972762645919</v>
      </c>
      <c r="H309" s="20">
        <v>499</v>
      </c>
      <c r="I309" s="9">
        <v>0.63244613434727504</v>
      </c>
      <c r="J309" s="20">
        <v>0</v>
      </c>
      <c r="K309" s="9">
        <v>0</v>
      </c>
      <c r="L309" s="20">
        <v>33</v>
      </c>
      <c r="M309" s="9">
        <v>4.1825095057034217E-2</v>
      </c>
      <c r="N309" s="20">
        <v>61</v>
      </c>
      <c r="O309" s="9">
        <v>7.731305449936629E-2</v>
      </c>
      <c r="P309" s="20">
        <v>109</v>
      </c>
      <c r="Q309" s="9">
        <v>0.13814955640050697</v>
      </c>
    </row>
    <row r="310" spans="4:17" x14ac:dyDescent="0.25">
      <c r="D310" s="8" t="s">
        <v>503</v>
      </c>
      <c r="E310" s="20">
        <v>209</v>
      </c>
      <c r="F310" s="20">
        <v>150</v>
      </c>
      <c r="G310" s="9">
        <v>0.71770334928229662</v>
      </c>
      <c r="H310" s="20">
        <v>103</v>
      </c>
      <c r="I310" s="9">
        <v>0.68666666666666665</v>
      </c>
      <c r="J310" s="20">
        <v>0</v>
      </c>
      <c r="K310" s="9">
        <v>0</v>
      </c>
      <c r="L310" s="20">
        <v>7</v>
      </c>
      <c r="M310" s="9">
        <v>4.6666666666666669E-2</v>
      </c>
      <c r="N310" s="20">
        <v>30</v>
      </c>
      <c r="O310" s="9">
        <v>0.2</v>
      </c>
      <c r="P310" s="20">
        <v>15</v>
      </c>
      <c r="Q310" s="9">
        <v>0.1</v>
      </c>
    </row>
    <row r="311" spans="4:17" x14ac:dyDescent="0.25">
      <c r="D311" s="8" t="s">
        <v>721</v>
      </c>
      <c r="E311" s="20">
        <v>264</v>
      </c>
      <c r="F311" s="20">
        <v>193</v>
      </c>
      <c r="G311" s="9">
        <v>0.73106060606060608</v>
      </c>
      <c r="H311" s="20">
        <v>116</v>
      </c>
      <c r="I311" s="9">
        <v>0.60103626943005184</v>
      </c>
      <c r="J311" s="20">
        <v>0</v>
      </c>
      <c r="K311" s="9">
        <v>0</v>
      </c>
      <c r="L311" s="20">
        <v>14</v>
      </c>
      <c r="M311" s="9">
        <v>7.2538860103626937E-2</v>
      </c>
      <c r="N311" s="20">
        <v>26</v>
      </c>
      <c r="O311" s="9">
        <v>0.13471502590673576</v>
      </c>
      <c r="P311" s="20">
        <v>21</v>
      </c>
      <c r="Q311" s="9">
        <v>0.10880829015544041</v>
      </c>
    </row>
    <row r="312" spans="4:17" x14ac:dyDescent="0.25">
      <c r="D312" s="8" t="s">
        <v>506</v>
      </c>
      <c r="E312" s="20">
        <v>254</v>
      </c>
      <c r="F312" s="20">
        <v>201</v>
      </c>
      <c r="G312" s="9">
        <v>0.79133858267716539</v>
      </c>
      <c r="H312" s="20">
        <v>96</v>
      </c>
      <c r="I312" s="9">
        <v>0.47761194029850745</v>
      </c>
      <c r="J312" s="20"/>
      <c r="K312" s="9">
        <v>0</v>
      </c>
      <c r="L312" s="20">
        <v>8</v>
      </c>
      <c r="M312" s="9">
        <v>3.9800995024875621E-2</v>
      </c>
      <c r="N312" s="20">
        <v>3</v>
      </c>
      <c r="O312" s="9">
        <v>1.4925373134328358E-2</v>
      </c>
      <c r="P312" s="20">
        <v>35</v>
      </c>
      <c r="Q312" s="9">
        <v>0.17412935323383086</v>
      </c>
    </row>
    <row r="313" spans="4:17" x14ac:dyDescent="0.25">
      <c r="D313" s="8" t="s">
        <v>738</v>
      </c>
      <c r="E313" s="20">
        <v>196</v>
      </c>
      <c r="F313" s="20">
        <v>166</v>
      </c>
      <c r="G313" s="9">
        <v>0.84693877551020413</v>
      </c>
      <c r="H313" s="20">
        <v>133</v>
      </c>
      <c r="I313" s="9">
        <v>0.8012048192771084</v>
      </c>
      <c r="J313" s="20">
        <v>0</v>
      </c>
      <c r="K313" s="9">
        <v>0</v>
      </c>
      <c r="L313" s="20">
        <v>4</v>
      </c>
      <c r="M313" s="9">
        <v>2.4096385542168676E-2</v>
      </c>
      <c r="N313" s="20">
        <v>1</v>
      </c>
      <c r="O313" s="9">
        <v>6.024096385542169E-3</v>
      </c>
      <c r="P313" s="20">
        <v>19</v>
      </c>
      <c r="Q313" s="9">
        <v>0.1144578313253012</v>
      </c>
    </row>
    <row r="314" spans="4:17" x14ac:dyDescent="0.25">
      <c r="D314" s="8" t="s">
        <v>748</v>
      </c>
      <c r="E314" s="20">
        <v>105</v>
      </c>
      <c r="F314" s="20">
        <v>79</v>
      </c>
      <c r="G314" s="9">
        <v>0.75238095238095237</v>
      </c>
      <c r="H314" s="20">
        <v>51</v>
      </c>
      <c r="I314" s="9">
        <v>0.64556962025316456</v>
      </c>
      <c r="J314" s="20">
        <v>0</v>
      </c>
      <c r="K314" s="9">
        <v>0</v>
      </c>
      <c r="L314" s="20">
        <v>0</v>
      </c>
      <c r="M314" s="9">
        <v>0</v>
      </c>
      <c r="N314" s="20">
        <v>1</v>
      </c>
      <c r="O314" s="9">
        <v>1.2658227848101266E-2</v>
      </c>
      <c r="P314" s="20">
        <v>19</v>
      </c>
      <c r="Q314" s="9">
        <v>0.24050632911392406</v>
      </c>
    </row>
    <row r="315" spans="4:17" x14ac:dyDescent="0.25">
      <c r="D315" s="7" t="s">
        <v>504</v>
      </c>
      <c r="E315" s="20">
        <v>1184</v>
      </c>
      <c r="F315" s="20">
        <v>848</v>
      </c>
      <c r="G315" s="9">
        <v>0.71621621621621623</v>
      </c>
      <c r="H315" s="20">
        <v>503</v>
      </c>
      <c r="I315" s="9">
        <v>0.59316037735849059</v>
      </c>
      <c r="J315" s="20">
        <v>0</v>
      </c>
      <c r="K315" s="9">
        <v>0</v>
      </c>
      <c r="L315" s="20">
        <v>22</v>
      </c>
      <c r="M315" s="9">
        <v>2.5943396226415096E-2</v>
      </c>
      <c r="N315" s="20">
        <v>190</v>
      </c>
      <c r="O315" s="9">
        <v>0.22405660377358491</v>
      </c>
      <c r="P315" s="20">
        <v>74</v>
      </c>
      <c r="Q315" s="9">
        <v>8.7264150943396221E-2</v>
      </c>
    </row>
    <row r="316" spans="4:17" x14ac:dyDescent="0.25">
      <c r="D316" s="8" t="s">
        <v>719</v>
      </c>
      <c r="E316" s="20">
        <v>267</v>
      </c>
      <c r="F316" s="20">
        <v>207</v>
      </c>
      <c r="G316" s="9">
        <v>0.7752808988764045</v>
      </c>
      <c r="H316" s="20">
        <v>158</v>
      </c>
      <c r="I316" s="9">
        <v>0.76328502415458932</v>
      </c>
      <c r="J316" s="20">
        <v>0</v>
      </c>
      <c r="K316" s="9">
        <v>0</v>
      </c>
      <c r="L316" s="20">
        <v>1</v>
      </c>
      <c r="M316" s="9">
        <v>4.830917874396135E-3</v>
      </c>
      <c r="N316" s="20">
        <v>46</v>
      </c>
      <c r="O316" s="9">
        <v>0.22222222222222221</v>
      </c>
      <c r="P316" s="20">
        <v>6</v>
      </c>
      <c r="Q316" s="9">
        <v>2.8985507246376812E-2</v>
      </c>
    </row>
    <row r="317" spans="4:17" x14ac:dyDescent="0.25">
      <c r="D317" s="8" t="s">
        <v>724</v>
      </c>
      <c r="E317" s="20">
        <v>156</v>
      </c>
      <c r="F317" s="20">
        <v>99</v>
      </c>
      <c r="G317" s="9">
        <v>0.63461538461538458</v>
      </c>
      <c r="H317" s="20">
        <v>58</v>
      </c>
      <c r="I317" s="9">
        <v>0.58585858585858586</v>
      </c>
      <c r="J317" s="20">
        <v>0</v>
      </c>
      <c r="K317" s="9">
        <v>0</v>
      </c>
      <c r="L317" s="20">
        <v>1</v>
      </c>
      <c r="M317" s="9">
        <v>1.0101010101010102E-2</v>
      </c>
      <c r="N317" s="20">
        <v>45</v>
      </c>
      <c r="O317" s="9">
        <v>0.45454545454545453</v>
      </c>
      <c r="P317" s="20">
        <v>3</v>
      </c>
      <c r="Q317" s="9">
        <v>3.0303030303030304E-2</v>
      </c>
    </row>
    <row r="318" spans="4:17" x14ac:dyDescent="0.25">
      <c r="D318" s="8" t="s">
        <v>505</v>
      </c>
      <c r="E318" s="20">
        <v>113</v>
      </c>
      <c r="F318" s="20">
        <v>67</v>
      </c>
      <c r="G318" s="9">
        <v>0.59292035398230092</v>
      </c>
      <c r="H318" s="20">
        <v>9</v>
      </c>
      <c r="I318" s="9">
        <v>0.13432835820895522</v>
      </c>
      <c r="J318" s="20"/>
      <c r="K318" s="9">
        <v>0</v>
      </c>
      <c r="L318" s="20">
        <v>6</v>
      </c>
      <c r="M318" s="9">
        <v>8.9552238805970144E-2</v>
      </c>
      <c r="N318" s="20"/>
      <c r="O318" s="9">
        <v>0</v>
      </c>
      <c r="P318" s="20">
        <v>35</v>
      </c>
      <c r="Q318" s="9">
        <v>0.52238805970149249</v>
      </c>
    </row>
    <row r="319" spans="4:17" x14ac:dyDescent="0.25">
      <c r="D319" s="8" t="s">
        <v>732</v>
      </c>
      <c r="E319" s="20">
        <v>74</v>
      </c>
      <c r="F319" s="20">
        <v>55</v>
      </c>
      <c r="G319" s="9">
        <v>0.7432432432432432</v>
      </c>
      <c r="H319" s="20">
        <v>38</v>
      </c>
      <c r="I319" s="9">
        <v>0.69090909090909092</v>
      </c>
      <c r="J319" s="20">
        <v>0</v>
      </c>
      <c r="K319" s="9">
        <v>0</v>
      </c>
      <c r="L319" s="20">
        <v>2</v>
      </c>
      <c r="M319" s="9">
        <v>3.6363636363636362E-2</v>
      </c>
      <c r="N319" s="20">
        <v>13</v>
      </c>
      <c r="O319" s="9">
        <v>0.23636363636363636</v>
      </c>
      <c r="P319" s="20">
        <v>2</v>
      </c>
      <c r="Q319" s="9">
        <v>3.6363636363636362E-2</v>
      </c>
    </row>
    <row r="320" spans="4:17" x14ac:dyDescent="0.25">
      <c r="D320" s="8" t="s">
        <v>734</v>
      </c>
      <c r="E320" s="20">
        <v>159</v>
      </c>
      <c r="F320" s="20">
        <v>111</v>
      </c>
      <c r="G320" s="9">
        <v>0.69811320754716977</v>
      </c>
      <c r="H320" s="20">
        <v>67</v>
      </c>
      <c r="I320" s="9">
        <v>0.60360360360360366</v>
      </c>
      <c r="J320" s="20">
        <v>0</v>
      </c>
      <c r="K320" s="9">
        <v>0</v>
      </c>
      <c r="L320" s="20">
        <v>5</v>
      </c>
      <c r="M320" s="9">
        <v>4.5045045045045043E-2</v>
      </c>
      <c r="N320" s="20">
        <v>29</v>
      </c>
      <c r="O320" s="9">
        <v>0.26126126126126126</v>
      </c>
      <c r="P320" s="20">
        <v>4</v>
      </c>
      <c r="Q320" s="9">
        <v>3.6036036036036036E-2</v>
      </c>
    </row>
    <row r="321" spans="4:17" x14ac:dyDescent="0.25">
      <c r="D321" s="8" t="s">
        <v>735</v>
      </c>
      <c r="E321" s="20">
        <v>187</v>
      </c>
      <c r="F321" s="20">
        <v>128</v>
      </c>
      <c r="G321" s="9">
        <v>0.68449197860962563</v>
      </c>
      <c r="H321" s="20">
        <v>76</v>
      </c>
      <c r="I321" s="9">
        <v>0.59375</v>
      </c>
      <c r="J321" s="20">
        <v>0</v>
      </c>
      <c r="K321" s="9">
        <v>0</v>
      </c>
      <c r="L321" s="20">
        <v>5</v>
      </c>
      <c r="M321" s="9">
        <v>3.90625E-2</v>
      </c>
      <c r="N321" s="20">
        <v>39</v>
      </c>
      <c r="O321" s="9">
        <v>0.3046875</v>
      </c>
      <c r="P321" s="20">
        <v>5</v>
      </c>
      <c r="Q321" s="9">
        <v>3.90625E-2</v>
      </c>
    </row>
    <row r="322" spans="4:17" x14ac:dyDescent="0.25">
      <c r="D322" s="8" t="s">
        <v>744</v>
      </c>
      <c r="E322" s="20">
        <v>123</v>
      </c>
      <c r="F322" s="20">
        <v>104</v>
      </c>
      <c r="G322" s="9">
        <v>0.84552845528455289</v>
      </c>
      <c r="H322" s="20">
        <v>90</v>
      </c>
      <c r="I322" s="9">
        <v>0.86538461538461542</v>
      </c>
      <c r="J322" s="20">
        <v>0</v>
      </c>
      <c r="K322" s="9">
        <v>0</v>
      </c>
      <c r="L322" s="20">
        <v>2</v>
      </c>
      <c r="M322" s="9">
        <v>1.9230769230769232E-2</v>
      </c>
      <c r="N322" s="20">
        <v>9</v>
      </c>
      <c r="O322" s="9">
        <v>8.6538461538461536E-2</v>
      </c>
      <c r="P322" s="20">
        <v>2</v>
      </c>
      <c r="Q322" s="9">
        <v>1.9230769230769232E-2</v>
      </c>
    </row>
    <row r="323" spans="4:17" x14ac:dyDescent="0.25">
      <c r="D323" s="8" t="s">
        <v>512</v>
      </c>
      <c r="E323" s="20">
        <v>105</v>
      </c>
      <c r="F323" s="20">
        <v>77</v>
      </c>
      <c r="G323" s="9">
        <v>0.73333333333333328</v>
      </c>
      <c r="H323" s="20">
        <v>7</v>
      </c>
      <c r="I323" s="9">
        <v>9.0909090909090912E-2</v>
      </c>
      <c r="J323" s="20"/>
      <c r="K323" s="9">
        <v>0</v>
      </c>
      <c r="L323" s="20"/>
      <c r="M323" s="9">
        <v>0</v>
      </c>
      <c r="N323" s="20">
        <v>9</v>
      </c>
      <c r="O323" s="9">
        <v>0.11688311688311688</v>
      </c>
      <c r="P323" s="20">
        <v>17</v>
      </c>
      <c r="Q323" s="9">
        <v>0.22077922077922077</v>
      </c>
    </row>
    <row r="324" spans="4:17" x14ac:dyDescent="0.25">
      <c r="D324" s="7" t="s">
        <v>509</v>
      </c>
      <c r="E324" s="20">
        <v>1199</v>
      </c>
      <c r="F324" s="20">
        <v>847</v>
      </c>
      <c r="G324" s="9">
        <v>0.70642201834862384</v>
      </c>
      <c r="H324" s="20">
        <v>553</v>
      </c>
      <c r="I324" s="9">
        <v>0.65289256198347112</v>
      </c>
      <c r="J324" s="20">
        <v>0</v>
      </c>
      <c r="K324" s="9">
        <v>0</v>
      </c>
      <c r="L324" s="20">
        <v>24</v>
      </c>
      <c r="M324" s="9">
        <v>2.833530106257379E-2</v>
      </c>
      <c r="N324" s="20">
        <v>158</v>
      </c>
      <c r="O324" s="9">
        <v>0.18654073199527746</v>
      </c>
      <c r="P324" s="20">
        <v>119</v>
      </c>
      <c r="Q324" s="9">
        <v>0.14049586776859505</v>
      </c>
    </row>
    <row r="325" spans="4:17" x14ac:dyDescent="0.25">
      <c r="D325" s="8" t="s">
        <v>716</v>
      </c>
      <c r="E325" s="20">
        <v>198</v>
      </c>
      <c r="F325" s="20">
        <v>144</v>
      </c>
      <c r="G325" s="9">
        <v>0.72727272727272729</v>
      </c>
      <c r="H325" s="20">
        <v>94</v>
      </c>
      <c r="I325" s="9">
        <v>0.65277777777777779</v>
      </c>
      <c r="J325" s="20">
        <v>0</v>
      </c>
      <c r="K325" s="9">
        <v>0</v>
      </c>
      <c r="L325" s="20">
        <v>0</v>
      </c>
      <c r="M325" s="9">
        <v>0</v>
      </c>
      <c r="N325" s="20">
        <v>15</v>
      </c>
      <c r="O325" s="9">
        <v>0.10416666666666667</v>
      </c>
      <c r="P325" s="20">
        <v>29</v>
      </c>
      <c r="Q325" s="9">
        <v>0.2013888888888889</v>
      </c>
    </row>
    <row r="326" spans="4:17" x14ac:dyDescent="0.25">
      <c r="D326" s="8" t="s">
        <v>725</v>
      </c>
      <c r="E326" s="20">
        <v>132</v>
      </c>
      <c r="F326" s="20">
        <v>103</v>
      </c>
      <c r="G326" s="9">
        <v>0.78030303030303028</v>
      </c>
      <c r="H326" s="20">
        <v>75</v>
      </c>
      <c r="I326" s="9">
        <v>0.72815533980582525</v>
      </c>
      <c r="J326" s="20">
        <v>0</v>
      </c>
      <c r="K326" s="9">
        <v>0</v>
      </c>
      <c r="L326" s="20">
        <v>5</v>
      </c>
      <c r="M326" s="9">
        <v>4.8543689320388349E-2</v>
      </c>
      <c r="N326" s="20">
        <v>14</v>
      </c>
      <c r="O326" s="9">
        <v>0.13592233009708737</v>
      </c>
      <c r="P326" s="20">
        <v>3</v>
      </c>
      <c r="Q326" s="9">
        <v>2.9126213592233011E-2</v>
      </c>
    </row>
    <row r="327" spans="4:17" x14ac:dyDescent="0.25">
      <c r="D327" s="8" t="s">
        <v>729</v>
      </c>
      <c r="E327" s="20">
        <v>58</v>
      </c>
      <c r="F327" s="20">
        <v>41</v>
      </c>
      <c r="G327" s="9">
        <v>0.7068965517241379</v>
      </c>
      <c r="H327" s="20">
        <v>29</v>
      </c>
      <c r="I327" s="9">
        <v>0.70731707317073167</v>
      </c>
      <c r="J327" s="20">
        <v>0</v>
      </c>
      <c r="K327" s="9">
        <v>0</v>
      </c>
      <c r="L327" s="20">
        <v>0</v>
      </c>
      <c r="M327" s="9">
        <v>0</v>
      </c>
      <c r="N327" s="20">
        <v>6</v>
      </c>
      <c r="O327" s="9">
        <v>0.14634146341463414</v>
      </c>
      <c r="P327" s="20">
        <v>9</v>
      </c>
      <c r="Q327" s="9">
        <v>0.21951219512195122</v>
      </c>
    </row>
    <row r="328" spans="4:17" x14ac:dyDescent="0.25">
      <c r="D328" s="8" t="s">
        <v>736</v>
      </c>
      <c r="E328" s="20">
        <v>158</v>
      </c>
      <c r="F328" s="20">
        <v>96</v>
      </c>
      <c r="G328" s="9">
        <v>0.60759493670886078</v>
      </c>
      <c r="H328" s="20">
        <v>44</v>
      </c>
      <c r="I328" s="9">
        <v>0.45833333333333331</v>
      </c>
      <c r="J328" s="20">
        <v>0</v>
      </c>
      <c r="K328" s="9">
        <v>0</v>
      </c>
      <c r="L328" s="20">
        <v>12</v>
      </c>
      <c r="M328" s="9">
        <v>0.125</v>
      </c>
      <c r="N328" s="20">
        <v>42</v>
      </c>
      <c r="O328" s="9">
        <v>0.4375</v>
      </c>
      <c r="P328" s="20">
        <v>4</v>
      </c>
      <c r="Q328" s="9">
        <v>4.1666666666666664E-2</v>
      </c>
    </row>
    <row r="329" spans="4:17" x14ac:dyDescent="0.25">
      <c r="D329" s="8" t="s">
        <v>743</v>
      </c>
      <c r="E329" s="20">
        <v>310</v>
      </c>
      <c r="F329" s="20">
        <v>236</v>
      </c>
      <c r="G329" s="9">
        <v>0.76129032258064511</v>
      </c>
      <c r="H329" s="20">
        <v>174</v>
      </c>
      <c r="I329" s="9">
        <v>0.73728813559322037</v>
      </c>
      <c r="J329" s="20">
        <v>0</v>
      </c>
      <c r="K329" s="9">
        <v>0</v>
      </c>
      <c r="L329" s="20">
        <v>6</v>
      </c>
      <c r="M329" s="9">
        <v>2.5423728813559324E-2</v>
      </c>
      <c r="N329" s="20">
        <v>54</v>
      </c>
      <c r="O329" s="9">
        <v>0.2288135593220339</v>
      </c>
      <c r="P329" s="20">
        <v>2</v>
      </c>
      <c r="Q329" s="9">
        <v>8.4745762711864406E-3</v>
      </c>
    </row>
    <row r="330" spans="4:17" x14ac:dyDescent="0.25">
      <c r="D330" s="8" t="s">
        <v>510</v>
      </c>
      <c r="E330" s="20">
        <v>237</v>
      </c>
      <c r="F330" s="20">
        <v>154</v>
      </c>
      <c r="G330" s="9">
        <v>0.64978902953586493</v>
      </c>
      <c r="H330" s="20">
        <v>92</v>
      </c>
      <c r="I330" s="9">
        <v>0.59740259740259738</v>
      </c>
      <c r="J330" s="20"/>
      <c r="K330" s="9">
        <v>0</v>
      </c>
      <c r="L330" s="20">
        <v>1</v>
      </c>
      <c r="M330" s="9">
        <v>6.4935064935064939E-3</v>
      </c>
      <c r="N330" s="20">
        <v>5</v>
      </c>
      <c r="O330" s="9">
        <v>3.2467532467532464E-2</v>
      </c>
      <c r="P330" s="20">
        <v>66</v>
      </c>
      <c r="Q330" s="9">
        <v>0.42857142857142855</v>
      </c>
    </row>
    <row r="331" spans="4:17" x14ac:dyDescent="0.25">
      <c r="D331" s="8" t="s">
        <v>747</v>
      </c>
      <c r="E331" s="20">
        <v>106</v>
      </c>
      <c r="F331" s="20">
        <v>73</v>
      </c>
      <c r="G331" s="9">
        <v>0.68867924528301883</v>
      </c>
      <c r="H331" s="20">
        <v>45</v>
      </c>
      <c r="I331" s="9">
        <v>0.61643835616438358</v>
      </c>
      <c r="J331" s="20">
        <v>0</v>
      </c>
      <c r="K331" s="9">
        <v>0</v>
      </c>
      <c r="L331" s="20">
        <v>0</v>
      </c>
      <c r="M331" s="9">
        <v>0</v>
      </c>
      <c r="N331" s="20">
        <v>22</v>
      </c>
      <c r="O331" s="9">
        <v>0.30136986301369861</v>
      </c>
      <c r="P331" s="20">
        <v>6</v>
      </c>
      <c r="Q331" s="9">
        <v>8.2191780821917804E-2</v>
      </c>
    </row>
    <row r="332" spans="4:17" x14ac:dyDescent="0.25">
      <c r="D332" s="7" t="s">
        <v>507</v>
      </c>
      <c r="E332" s="20">
        <v>749</v>
      </c>
      <c r="F332" s="20">
        <v>464</v>
      </c>
      <c r="G332" s="9">
        <v>0.61949265687583444</v>
      </c>
      <c r="H332" s="20">
        <v>230</v>
      </c>
      <c r="I332" s="9">
        <v>0.49568965517241381</v>
      </c>
      <c r="J332" s="20">
        <v>0</v>
      </c>
      <c r="K332" s="9">
        <v>0</v>
      </c>
      <c r="L332" s="20">
        <v>10</v>
      </c>
      <c r="M332" s="9">
        <v>2.1551724137931036E-2</v>
      </c>
      <c r="N332" s="20">
        <v>206</v>
      </c>
      <c r="O332" s="9">
        <v>0.44396551724137934</v>
      </c>
      <c r="P332" s="20">
        <v>26</v>
      </c>
      <c r="Q332" s="9">
        <v>5.6034482758620691E-2</v>
      </c>
    </row>
    <row r="333" spans="4:17" x14ac:dyDescent="0.25">
      <c r="D333" s="8" t="s">
        <v>508</v>
      </c>
      <c r="E333" s="20">
        <v>284</v>
      </c>
      <c r="F333" s="20">
        <v>176</v>
      </c>
      <c r="G333" s="9">
        <v>0.61971830985915488</v>
      </c>
      <c r="H333" s="20">
        <v>97</v>
      </c>
      <c r="I333" s="9">
        <v>0.55113636363636365</v>
      </c>
      <c r="J333" s="20"/>
      <c r="K333" s="9">
        <v>0</v>
      </c>
      <c r="L333" s="20">
        <v>1</v>
      </c>
      <c r="M333" s="9">
        <v>5.681818181818182E-3</v>
      </c>
      <c r="N333" s="20">
        <v>90</v>
      </c>
      <c r="O333" s="9">
        <v>0.51136363636363635</v>
      </c>
      <c r="P333" s="20">
        <v>7</v>
      </c>
      <c r="Q333" s="9">
        <v>3.9772727272727272E-2</v>
      </c>
    </row>
    <row r="334" spans="4:17" x14ac:dyDescent="0.25">
      <c r="D334" s="8" t="s">
        <v>741</v>
      </c>
      <c r="E334" s="20">
        <v>321</v>
      </c>
      <c r="F334" s="20">
        <v>202</v>
      </c>
      <c r="G334" s="9">
        <v>0.62928348909657317</v>
      </c>
      <c r="H334" s="20">
        <v>93</v>
      </c>
      <c r="I334" s="9">
        <v>0.46039603960396042</v>
      </c>
      <c r="J334" s="20">
        <v>0</v>
      </c>
      <c r="K334" s="9">
        <v>0</v>
      </c>
      <c r="L334" s="20">
        <v>6</v>
      </c>
      <c r="M334" s="9">
        <v>2.9702970297029702E-2</v>
      </c>
      <c r="N334" s="20">
        <v>75</v>
      </c>
      <c r="O334" s="9">
        <v>0.37128712871287128</v>
      </c>
      <c r="P334" s="20">
        <v>15</v>
      </c>
      <c r="Q334" s="9">
        <v>7.4257425742574254E-2</v>
      </c>
    </row>
    <row r="335" spans="4:17" x14ac:dyDescent="0.25">
      <c r="D335" s="8" t="s">
        <v>511</v>
      </c>
      <c r="E335" s="20">
        <v>144</v>
      </c>
      <c r="F335" s="20">
        <v>86</v>
      </c>
      <c r="G335" s="9">
        <v>0.59722222222222221</v>
      </c>
      <c r="H335" s="20">
        <v>40</v>
      </c>
      <c r="I335" s="9">
        <v>0.46511627906976744</v>
      </c>
      <c r="J335" s="20">
        <v>0</v>
      </c>
      <c r="K335" s="9">
        <v>0</v>
      </c>
      <c r="L335" s="20">
        <v>3</v>
      </c>
      <c r="M335" s="9">
        <v>3.4883720930232558E-2</v>
      </c>
      <c r="N335" s="20">
        <v>41</v>
      </c>
      <c r="O335" s="9">
        <v>0.47674418604651164</v>
      </c>
      <c r="P335" s="20">
        <v>4</v>
      </c>
      <c r="Q335" s="9">
        <v>4.6511627906976744E-2</v>
      </c>
    </row>
    <row r="336" spans="4:17" x14ac:dyDescent="0.25">
      <c r="D336" s="7" t="s">
        <v>726</v>
      </c>
      <c r="E336" s="20">
        <v>732</v>
      </c>
      <c r="F336" s="20">
        <v>494</v>
      </c>
      <c r="G336" s="9">
        <v>0.67486338797814205</v>
      </c>
      <c r="H336" s="20">
        <v>287</v>
      </c>
      <c r="I336" s="9">
        <v>0.58097165991902833</v>
      </c>
      <c r="J336" s="20">
        <v>0</v>
      </c>
      <c r="K336" s="9">
        <v>0</v>
      </c>
      <c r="L336" s="20">
        <v>7</v>
      </c>
      <c r="M336" s="9">
        <v>1.417004048582996E-2</v>
      </c>
      <c r="N336" s="20">
        <v>116</v>
      </c>
      <c r="O336" s="9">
        <v>0.23481781376518218</v>
      </c>
      <c r="P336" s="20">
        <v>87</v>
      </c>
      <c r="Q336" s="9">
        <v>0.17611336032388664</v>
      </c>
    </row>
    <row r="337" spans="4:17" x14ac:dyDescent="0.25">
      <c r="D337" s="8" t="s">
        <v>727</v>
      </c>
      <c r="E337" s="20">
        <v>161</v>
      </c>
      <c r="F337" s="20">
        <v>122</v>
      </c>
      <c r="G337" s="9">
        <v>0.75776397515527949</v>
      </c>
      <c r="H337" s="20">
        <v>77</v>
      </c>
      <c r="I337" s="9">
        <v>0.63114754098360659</v>
      </c>
      <c r="J337" s="20">
        <v>0</v>
      </c>
      <c r="K337" s="9">
        <v>0</v>
      </c>
      <c r="L337" s="20">
        <v>1</v>
      </c>
      <c r="M337" s="9">
        <v>8.1967213114754103E-3</v>
      </c>
      <c r="N337" s="20">
        <v>31</v>
      </c>
      <c r="O337" s="9">
        <v>0.25409836065573771</v>
      </c>
      <c r="P337" s="20">
        <v>1</v>
      </c>
      <c r="Q337" s="9">
        <v>8.1967213114754103E-3</v>
      </c>
    </row>
    <row r="338" spans="4:17" x14ac:dyDescent="0.25">
      <c r="D338" s="8" t="s">
        <v>730</v>
      </c>
      <c r="E338" s="20">
        <v>51</v>
      </c>
      <c r="F338" s="20">
        <v>36</v>
      </c>
      <c r="G338" s="9">
        <v>0.70588235294117652</v>
      </c>
      <c r="H338" s="20">
        <v>15</v>
      </c>
      <c r="I338" s="9">
        <v>0.41666666666666669</v>
      </c>
      <c r="J338" s="20">
        <v>0</v>
      </c>
      <c r="K338" s="9">
        <v>0</v>
      </c>
      <c r="L338" s="20">
        <v>3</v>
      </c>
      <c r="M338" s="9">
        <v>8.3333333333333329E-2</v>
      </c>
      <c r="N338" s="20">
        <v>10</v>
      </c>
      <c r="O338" s="9">
        <v>0.27777777777777779</v>
      </c>
      <c r="P338" s="20">
        <v>1</v>
      </c>
      <c r="Q338" s="9">
        <v>2.7777777777777776E-2</v>
      </c>
    </row>
    <row r="339" spans="4:17" x14ac:dyDescent="0.25">
      <c r="D339" s="8" t="s">
        <v>733</v>
      </c>
      <c r="E339" s="20">
        <v>62</v>
      </c>
      <c r="F339" s="20">
        <v>41</v>
      </c>
      <c r="G339" s="9">
        <v>0.66129032258064513</v>
      </c>
      <c r="H339" s="20">
        <v>19</v>
      </c>
      <c r="I339" s="9">
        <v>0.46341463414634149</v>
      </c>
      <c r="J339" s="20">
        <v>0</v>
      </c>
      <c r="K339" s="9">
        <v>0</v>
      </c>
      <c r="L339" s="20">
        <v>1</v>
      </c>
      <c r="M339" s="9">
        <v>2.4390243902439025E-2</v>
      </c>
      <c r="N339" s="20">
        <v>12</v>
      </c>
      <c r="O339" s="9">
        <v>0.29268292682926828</v>
      </c>
      <c r="P339" s="20">
        <v>7</v>
      </c>
      <c r="Q339" s="9">
        <v>0.17073170731707318</v>
      </c>
    </row>
    <row r="340" spans="4:17" x14ac:dyDescent="0.25">
      <c r="D340" s="8" t="s">
        <v>737</v>
      </c>
      <c r="E340" s="20">
        <v>106</v>
      </c>
      <c r="F340" s="20">
        <v>68</v>
      </c>
      <c r="G340" s="9">
        <v>0.64150943396226412</v>
      </c>
      <c r="H340" s="20">
        <v>39</v>
      </c>
      <c r="I340" s="9">
        <v>0.57352941176470584</v>
      </c>
      <c r="J340" s="20">
        <v>0</v>
      </c>
      <c r="K340" s="9">
        <v>0</v>
      </c>
      <c r="L340" s="20">
        <v>2</v>
      </c>
      <c r="M340" s="9">
        <v>2.9411764705882353E-2</v>
      </c>
      <c r="N340" s="20">
        <v>15</v>
      </c>
      <c r="O340" s="9">
        <v>0.22058823529411764</v>
      </c>
      <c r="P340" s="20">
        <v>20</v>
      </c>
      <c r="Q340" s="9">
        <v>0.29411764705882354</v>
      </c>
    </row>
    <row r="341" spans="4:17" x14ac:dyDescent="0.25">
      <c r="D341" s="8" t="s">
        <v>745</v>
      </c>
      <c r="E341" s="20">
        <v>288</v>
      </c>
      <c r="F341" s="20">
        <v>184</v>
      </c>
      <c r="G341" s="9">
        <v>0.63888888888888884</v>
      </c>
      <c r="H341" s="20">
        <v>111</v>
      </c>
      <c r="I341" s="9">
        <v>0.60326086956521741</v>
      </c>
      <c r="J341" s="20">
        <v>0</v>
      </c>
      <c r="K341" s="9">
        <v>0</v>
      </c>
      <c r="L341" s="20">
        <v>0</v>
      </c>
      <c r="M341" s="9">
        <v>0</v>
      </c>
      <c r="N341" s="20">
        <v>34</v>
      </c>
      <c r="O341" s="9">
        <v>0.18478260869565216</v>
      </c>
      <c r="P341" s="20">
        <v>52</v>
      </c>
      <c r="Q341" s="9">
        <v>0.28260869565217389</v>
      </c>
    </row>
    <row r="342" spans="4:17" x14ac:dyDescent="0.25">
      <c r="D342" s="8" t="s">
        <v>746</v>
      </c>
      <c r="E342" s="20">
        <v>64</v>
      </c>
      <c r="F342" s="20">
        <v>43</v>
      </c>
      <c r="G342" s="9">
        <v>0.671875</v>
      </c>
      <c r="H342" s="20">
        <v>26</v>
      </c>
      <c r="I342" s="9">
        <v>0.60465116279069764</v>
      </c>
      <c r="J342" s="20">
        <v>0</v>
      </c>
      <c r="K342" s="9">
        <v>0</v>
      </c>
      <c r="L342" s="20">
        <v>0</v>
      </c>
      <c r="M342" s="9">
        <v>0</v>
      </c>
      <c r="N342" s="20">
        <v>14</v>
      </c>
      <c r="O342" s="9">
        <v>0.32558139534883723</v>
      </c>
      <c r="P342" s="20">
        <v>6</v>
      </c>
      <c r="Q342" s="9">
        <v>0.13953488372093023</v>
      </c>
    </row>
    <row r="343" spans="4:17" x14ac:dyDescent="0.25">
      <c r="D343" s="7" t="s">
        <v>728</v>
      </c>
      <c r="E343" s="20">
        <v>1098</v>
      </c>
      <c r="F343" s="20">
        <v>810</v>
      </c>
      <c r="G343" s="9">
        <v>0.73770491803278693</v>
      </c>
      <c r="H343" s="20">
        <v>539</v>
      </c>
      <c r="I343" s="9">
        <v>0.66543209876543208</v>
      </c>
      <c r="J343" s="20">
        <v>0</v>
      </c>
      <c r="K343" s="9">
        <v>0</v>
      </c>
      <c r="L343" s="20">
        <v>22</v>
      </c>
      <c r="M343" s="9">
        <v>2.7160493827160494E-2</v>
      </c>
      <c r="N343" s="20">
        <v>177</v>
      </c>
      <c r="O343" s="9">
        <v>0.21851851851851853</v>
      </c>
      <c r="P343" s="20">
        <v>26</v>
      </c>
      <c r="Q343" s="9">
        <v>3.2098765432098768E-2</v>
      </c>
    </row>
    <row r="344" spans="4:17" x14ac:dyDescent="0.25">
      <c r="D344" s="8" t="s">
        <v>487</v>
      </c>
      <c r="E344" s="20">
        <v>126</v>
      </c>
      <c r="F344" s="20">
        <v>91</v>
      </c>
      <c r="G344" s="9">
        <v>0.72222222222222221</v>
      </c>
      <c r="H344" s="20">
        <v>59</v>
      </c>
      <c r="I344" s="9">
        <v>0.64835164835164838</v>
      </c>
      <c r="J344" s="20">
        <v>0</v>
      </c>
      <c r="K344" s="9">
        <v>0</v>
      </c>
      <c r="L344" s="20">
        <v>1</v>
      </c>
      <c r="M344" s="9">
        <v>1.098901098901099E-2</v>
      </c>
      <c r="N344" s="20">
        <v>15</v>
      </c>
      <c r="O344" s="9">
        <v>0.16483516483516483</v>
      </c>
      <c r="P344" s="20">
        <v>15</v>
      </c>
      <c r="Q344" s="9">
        <v>0.16483516483516483</v>
      </c>
    </row>
    <row r="345" spans="4:17" x14ac:dyDescent="0.25">
      <c r="D345" s="8" t="s">
        <v>731</v>
      </c>
      <c r="E345" s="20">
        <v>201</v>
      </c>
      <c r="F345" s="20">
        <v>148</v>
      </c>
      <c r="G345" s="9">
        <v>0.73631840796019898</v>
      </c>
      <c r="H345" s="20">
        <v>104</v>
      </c>
      <c r="I345" s="9">
        <v>0.70270270270270274</v>
      </c>
      <c r="J345" s="20">
        <v>0</v>
      </c>
      <c r="K345" s="9">
        <v>0</v>
      </c>
      <c r="L345" s="20">
        <v>1</v>
      </c>
      <c r="M345" s="9">
        <v>6.7567567567567571E-3</v>
      </c>
      <c r="N345" s="20">
        <v>27</v>
      </c>
      <c r="O345" s="9">
        <v>0.18243243243243243</v>
      </c>
      <c r="P345" s="20">
        <v>8</v>
      </c>
      <c r="Q345" s="9">
        <v>5.4054054054054057E-2</v>
      </c>
    </row>
    <row r="346" spans="4:17" x14ac:dyDescent="0.25">
      <c r="D346" s="8" t="s">
        <v>739</v>
      </c>
      <c r="E346" s="20">
        <v>283</v>
      </c>
      <c r="F346" s="20">
        <v>220</v>
      </c>
      <c r="G346" s="9">
        <v>0.77738515901060068</v>
      </c>
      <c r="H346" s="20">
        <v>134</v>
      </c>
      <c r="I346" s="9">
        <v>0.60909090909090913</v>
      </c>
      <c r="J346" s="20">
        <v>0</v>
      </c>
      <c r="K346" s="9">
        <v>0</v>
      </c>
      <c r="L346" s="20">
        <v>13</v>
      </c>
      <c r="M346" s="9">
        <v>5.909090909090909E-2</v>
      </c>
      <c r="N346" s="20">
        <v>38</v>
      </c>
      <c r="O346" s="9">
        <v>0.17272727272727273</v>
      </c>
      <c r="P346" s="20">
        <v>2</v>
      </c>
      <c r="Q346" s="9">
        <v>9.0909090909090905E-3</v>
      </c>
    </row>
    <row r="347" spans="4:17" x14ac:dyDescent="0.25">
      <c r="D347" s="8" t="s">
        <v>740</v>
      </c>
      <c r="E347" s="20">
        <v>112</v>
      </c>
      <c r="F347" s="20">
        <v>72</v>
      </c>
      <c r="G347" s="9">
        <v>0.6428571428571429</v>
      </c>
      <c r="H347" s="20">
        <v>44</v>
      </c>
      <c r="I347" s="9">
        <v>0.61111111111111116</v>
      </c>
      <c r="J347" s="20">
        <v>0</v>
      </c>
      <c r="K347" s="9">
        <v>0</v>
      </c>
      <c r="L347" s="20">
        <v>3</v>
      </c>
      <c r="M347" s="9">
        <v>4.1666666666666664E-2</v>
      </c>
      <c r="N347" s="20">
        <v>30</v>
      </c>
      <c r="O347" s="9">
        <v>0.41666666666666669</v>
      </c>
      <c r="P347" s="20">
        <v>0</v>
      </c>
      <c r="Q347" s="9">
        <v>0</v>
      </c>
    </row>
    <row r="348" spans="4:17" x14ac:dyDescent="0.25">
      <c r="D348" s="8" t="s">
        <v>742</v>
      </c>
      <c r="E348" s="20">
        <v>376</v>
      </c>
      <c r="F348" s="20">
        <v>279</v>
      </c>
      <c r="G348" s="9">
        <v>0.74202127659574468</v>
      </c>
      <c r="H348" s="20">
        <v>198</v>
      </c>
      <c r="I348" s="9">
        <v>0.70967741935483875</v>
      </c>
      <c r="J348" s="20">
        <v>0</v>
      </c>
      <c r="K348" s="9">
        <v>0</v>
      </c>
      <c r="L348" s="20">
        <v>4</v>
      </c>
      <c r="M348" s="9">
        <v>1.4336917562724014E-2</v>
      </c>
      <c r="N348" s="20">
        <v>67</v>
      </c>
      <c r="O348" s="9">
        <v>0.24014336917562723</v>
      </c>
      <c r="P348" s="20">
        <v>1</v>
      </c>
      <c r="Q348" s="9">
        <v>3.5842293906810036E-3</v>
      </c>
    </row>
    <row r="349" spans="4:17" x14ac:dyDescent="0.25">
      <c r="D349" s="6" t="s">
        <v>208</v>
      </c>
      <c r="E349" s="20">
        <v>49465</v>
      </c>
      <c r="F349" s="20">
        <v>35451</v>
      </c>
      <c r="G349" s="9">
        <v>0.71668856767411304</v>
      </c>
      <c r="H349" s="20">
        <v>22240</v>
      </c>
      <c r="I349" s="9">
        <v>0.62734478576062735</v>
      </c>
      <c r="J349" s="20">
        <v>1</v>
      </c>
      <c r="K349" s="9">
        <v>2.8207949000028208E-5</v>
      </c>
      <c r="L349" s="20">
        <v>1225</v>
      </c>
      <c r="M349" s="9">
        <v>3.4554737525034553E-2</v>
      </c>
      <c r="N349" s="20">
        <v>6495</v>
      </c>
      <c r="O349" s="9">
        <v>0.18321062875518321</v>
      </c>
      <c r="P349" s="20">
        <v>2960</v>
      </c>
      <c r="Q349" s="9">
        <v>8.3495529040083491E-2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44613</v>
      </c>
    </row>
    <row r="3" spans="2:4" ht="32.25" customHeight="1" x14ac:dyDescent="0.25"/>
    <row r="21" spans="4:17" ht="45" x14ac:dyDescent="0.25">
      <c r="D21" s="10"/>
      <c r="E21" s="11" t="s">
        <v>321</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07 Housebound (exc immunosuppressed)",$D$23)</f>
        <v>14763</v>
      </c>
      <c r="F22" s="15">
        <f>GETPIVOTDATA("Sum of 07f Second Vaccination",$D$23)</f>
        <v>12759</v>
      </c>
      <c r="G22" s="16">
        <f>GETPIVOTDATA("Sum of 07f%",$D$23)</f>
        <v>0.86425523267628535</v>
      </c>
      <c r="H22" s="15">
        <f>GETPIVOTDATA("Sum of 07a Vaccinated (Booster)",$D$23)</f>
        <v>11115</v>
      </c>
      <c r="I22" s="16">
        <f>GETPIVOTDATA("Sum of 07a%",$D$23)</f>
        <v>0.87114977662826243</v>
      </c>
      <c r="J22" s="15">
        <f>GETPIVOTDATA("Sum of 07b Contraindicated (inc allergies, exclu vaccinated)",$D$23)</f>
        <v>0</v>
      </c>
      <c r="K22" s="16">
        <f>GETPIVOTDATA("Sum of 07b%",$D$23)</f>
        <v>0</v>
      </c>
      <c r="L22" s="15">
        <f>GETPIVOTDATA("Sum of 07c Declined (excl vaccinated or contraindicated)",$D$23)</f>
        <v>932</v>
      </c>
      <c r="M22" s="16">
        <f>GETPIVOTDATA("Sum of 07c%",$D$23)</f>
        <v>7.3046476996629833E-2</v>
      </c>
      <c r="N22" s="15">
        <f>GETPIVOTDATA("Sum of 07d Invited no outcome (excl vac, contr, decl)",$D$23)</f>
        <v>269</v>
      </c>
      <c r="O22" s="16">
        <f>GETPIVOTDATA("Sum of 07d%",$D$23)</f>
        <v>2.1083156987224703E-2</v>
      </c>
      <c r="P22" s="15">
        <f>GETPIVOTDATA("Sum of 07e No contact coded [CALL]",$D$23)</f>
        <v>125</v>
      </c>
      <c r="Q22" s="16">
        <f>GETPIVOTDATA("Sum of 07e%",$D$23)</f>
        <v>9.7970060349557176E-3</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434</v>
      </c>
      <c r="E24" s="20">
        <v>1374</v>
      </c>
      <c r="F24" s="20">
        <v>1207</v>
      </c>
      <c r="G24" s="9">
        <v>0.87845705967976706</v>
      </c>
      <c r="H24" s="20">
        <v>1031</v>
      </c>
      <c r="I24" s="9">
        <v>0.85418392709196356</v>
      </c>
      <c r="J24" s="20">
        <v>0</v>
      </c>
      <c r="K24" s="9">
        <v>0</v>
      </c>
      <c r="L24" s="20">
        <v>73</v>
      </c>
      <c r="M24" s="9">
        <v>6.0480530240265118E-2</v>
      </c>
      <c r="N24" s="20">
        <v>23</v>
      </c>
      <c r="O24" s="9">
        <v>1.9055509527754765E-2</v>
      </c>
      <c r="P24" s="20">
        <v>16</v>
      </c>
      <c r="Q24" s="9">
        <v>1.3256006628003313E-2</v>
      </c>
    </row>
    <row r="25" spans="4:17" x14ac:dyDescent="0.25">
      <c r="D25" s="7" t="s">
        <v>447</v>
      </c>
      <c r="E25" s="20">
        <v>265</v>
      </c>
      <c r="F25" s="20">
        <v>238</v>
      </c>
      <c r="G25" s="9">
        <v>0.89811320754716983</v>
      </c>
      <c r="H25" s="20">
        <v>209</v>
      </c>
      <c r="I25" s="9">
        <v>0.87815126050420167</v>
      </c>
      <c r="J25" s="20">
        <v>0</v>
      </c>
      <c r="K25" s="9">
        <v>0</v>
      </c>
      <c r="L25" s="20">
        <v>13</v>
      </c>
      <c r="M25" s="9">
        <v>5.4621848739495799E-2</v>
      </c>
      <c r="N25" s="20">
        <v>7</v>
      </c>
      <c r="O25" s="9">
        <v>2.9411764705882353E-2</v>
      </c>
      <c r="P25" s="20">
        <v>3</v>
      </c>
      <c r="Q25" s="9">
        <v>1.2605042016806723E-2</v>
      </c>
    </row>
    <row r="26" spans="4:17" x14ac:dyDescent="0.25">
      <c r="D26" s="8" t="s">
        <v>515</v>
      </c>
      <c r="E26" s="20">
        <v>33</v>
      </c>
      <c r="F26" s="20">
        <v>32</v>
      </c>
      <c r="G26" s="9">
        <v>0.96969696969696972</v>
      </c>
      <c r="H26" s="20">
        <v>28</v>
      </c>
      <c r="I26" s="9">
        <v>0.875</v>
      </c>
      <c r="J26" s="20">
        <v>0</v>
      </c>
      <c r="K26" s="9">
        <v>0</v>
      </c>
      <c r="L26" s="20">
        <v>0</v>
      </c>
      <c r="M26" s="9">
        <v>0</v>
      </c>
      <c r="N26" s="20">
        <v>0</v>
      </c>
      <c r="O26" s="9">
        <v>0</v>
      </c>
      <c r="P26" s="20">
        <v>1</v>
      </c>
      <c r="Q26" s="9">
        <v>3.125E-2</v>
      </c>
    </row>
    <row r="27" spans="4:17" x14ac:dyDescent="0.25">
      <c r="D27" s="8" t="s">
        <v>529</v>
      </c>
      <c r="E27" s="20">
        <v>52</v>
      </c>
      <c r="F27" s="20">
        <v>48</v>
      </c>
      <c r="G27" s="9">
        <v>0.92307692307692313</v>
      </c>
      <c r="H27" s="20">
        <v>40</v>
      </c>
      <c r="I27" s="9">
        <v>0.83333333333333337</v>
      </c>
      <c r="J27" s="20">
        <v>0</v>
      </c>
      <c r="K27" s="9">
        <v>0</v>
      </c>
      <c r="L27" s="20">
        <v>2</v>
      </c>
      <c r="M27" s="9">
        <v>4.1666666666666664E-2</v>
      </c>
      <c r="N27" s="20">
        <v>2</v>
      </c>
      <c r="O27" s="9">
        <v>4.1666666666666664E-2</v>
      </c>
      <c r="P27" s="20">
        <v>0</v>
      </c>
      <c r="Q27" s="9">
        <v>0</v>
      </c>
    </row>
    <row r="28" spans="4:17" x14ac:dyDescent="0.25">
      <c r="D28" s="8" t="s">
        <v>448</v>
      </c>
      <c r="E28" s="20">
        <v>180</v>
      </c>
      <c r="F28" s="20">
        <v>158</v>
      </c>
      <c r="G28" s="9">
        <v>0.87777777777777777</v>
      </c>
      <c r="H28" s="20">
        <v>141</v>
      </c>
      <c r="I28" s="9">
        <v>0.89240506329113922</v>
      </c>
      <c r="J28" s="20">
        <v>0</v>
      </c>
      <c r="K28" s="9">
        <v>0</v>
      </c>
      <c r="L28" s="20">
        <v>11</v>
      </c>
      <c r="M28" s="9">
        <v>6.9620253164556958E-2</v>
      </c>
      <c r="N28" s="20">
        <v>5</v>
      </c>
      <c r="O28" s="9">
        <v>3.1645569620253167E-2</v>
      </c>
      <c r="P28" s="20">
        <v>2</v>
      </c>
      <c r="Q28" s="9">
        <v>1.2658227848101266E-2</v>
      </c>
    </row>
    <row r="29" spans="4:17" x14ac:dyDescent="0.25">
      <c r="D29" s="7" t="s">
        <v>444</v>
      </c>
      <c r="E29" s="20">
        <v>158</v>
      </c>
      <c r="F29" s="20">
        <v>128</v>
      </c>
      <c r="G29" s="9">
        <v>0.810126582278481</v>
      </c>
      <c r="H29" s="20">
        <v>97</v>
      </c>
      <c r="I29" s="9">
        <v>0.7578125</v>
      </c>
      <c r="J29" s="20">
        <v>0</v>
      </c>
      <c r="K29" s="9">
        <v>0</v>
      </c>
      <c r="L29" s="20">
        <v>16</v>
      </c>
      <c r="M29" s="9">
        <v>0.125</v>
      </c>
      <c r="N29" s="20">
        <v>3</v>
      </c>
      <c r="O29" s="9">
        <v>2.34375E-2</v>
      </c>
      <c r="P29" s="20">
        <v>2</v>
      </c>
      <c r="Q29" s="9">
        <v>1.5625E-2</v>
      </c>
    </row>
    <row r="30" spans="4:17" x14ac:dyDescent="0.25">
      <c r="D30" s="8" t="s">
        <v>516</v>
      </c>
      <c r="E30" s="20">
        <v>23</v>
      </c>
      <c r="F30" s="20">
        <v>17</v>
      </c>
      <c r="G30" s="9">
        <v>0.73913043478260865</v>
      </c>
      <c r="H30" s="20">
        <v>15</v>
      </c>
      <c r="I30" s="9">
        <v>0.88235294117647056</v>
      </c>
      <c r="J30" s="20">
        <v>0</v>
      </c>
      <c r="K30" s="9">
        <v>0</v>
      </c>
      <c r="L30" s="20">
        <v>2</v>
      </c>
      <c r="M30" s="9">
        <v>0.11764705882352941</v>
      </c>
      <c r="N30" s="20">
        <v>0</v>
      </c>
      <c r="O30" s="9">
        <v>0</v>
      </c>
      <c r="P30" s="20">
        <v>1</v>
      </c>
      <c r="Q30" s="9">
        <v>5.8823529411764705E-2</v>
      </c>
    </row>
    <row r="31" spans="4:17" x14ac:dyDescent="0.25">
      <c r="D31" s="8" t="s">
        <v>517</v>
      </c>
      <c r="E31" s="20">
        <v>28</v>
      </c>
      <c r="F31" s="20">
        <v>24</v>
      </c>
      <c r="G31" s="9">
        <v>0.8571428571428571</v>
      </c>
      <c r="H31" s="20">
        <v>19</v>
      </c>
      <c r="I31" s="9">
        <v>0.79166666666666663</v>
      </c>
      <c r="J31" s="20">
        <v>0</v>
      </c>
      <c r="K31" s="9">
        <v>0</v>
      </c>
      <c r="L31" s="20">
        <v>2</v>
      </c>
      <c r="M31" s="9">
        <v>8.3333333333333329E-2</v>
      </c>
      <c r="N31" s="20">
        <v>1</v>
      </c>
      <c r="O31" s="9">
        <v>4.1666666666666664E-2</v>
      </c>
      <c r="P31" s="20">
        <v>0</v>
      </c>
      <c r="Q31" s="9">
        <v>0</v>
      </c>
    </row>
    <row r="32" spans="4:17" x14ac:dyDescent="0.25">
      <c r="D32" s="8" t="s">
        <v>524</v>
      </c>
      <c r="E32" s="20">
        <v>44</v>
      </c>
      <c r="F32" s="20">
        <v>37</v>
      </c>
      <c r="G32" s="9">
        <v>0.84090909090909094</v>
      </c>
      <c r="H32" s="20">
        <v>35</v>
      </c>
      <c r="I32" s="9">
        <v>0.94594594594594594</v>
      </c>
      <c r="J32" s="20">
        <v>0</v>
      </c>
      <c r="K32" s="9">
        <v>0</v>
      </c>
      <c r="L32" s="20">
        <v>5</v>
      </c>
      <c r="M32" s="9">
        <v>0.13513513513513514</v>
      </c>
      <c r="N32" s="20">
        <v>0</v>
      </c>
      <c r="O32" s="9">
        <v>0</v>
      </c>
      <c r="P32" s="20">
        <v>0</v>
      </c>
      <c r="Q32" s="9">
        <v>0</v>
      </c>
    </row>
    <row r="33" spans="4:17" x14ac:dyDescent="0.25">
      <c r="D33" s="8" t="s">
        <v>445</v>
      </c>
      <c r="E33" s="20">
        <v>63</v>
      </c>
      <c r="F33" s="20">
        <v>50</v>
      </c>
      <c r="G33" s="9">
        <v>0.79365079365079361</v>
      </c>
      <c r="H33" s="20">
        <v>28</v>
      </c>
      <c r="I33" s="9">
        <v>0.56000000000000005</v>
      </c>
      <c r="J33" s="20">
        <v>0</v>
      </c>
      <c r="K33" s="9">
        <v>0</v>
      </c>
      <c r="L33" s="20">
        <v>7</v>
      </c>
      <c r="M33" s="9">
        <v>0.14000000000000001</v>
      </c>
      <c r="N33" s="20">
        <v>2</v>
      </c>
      <c r="O33" s="9">
        <v>0.04</v>
      </c>
      <c r="P33" s="20">
        <v>1</v>
      </c>
      <c r="Q33" s="9">
        <v>0.02</v>
      </c>
    </row>
    <row r="34" spans="4:17" x14ac:dyDescent="0.25">
      <c r="D34" s="7" t="s">
        <v>437</v>
      </c>
      <c r="E34" s="20">
        <v>297</v>
      </c>
      <c r="F34" s="20">
        <v>270</v>
      </c>
      <c r="G34" s="9">
        <v>0.90909090909090906</v>
      </c>
      <c r="H34" s="20">
        <v>231</v>
      </c>
      <c r="I34" s="9">
        <v>0.85555555555555551</v>
      </c>
      <c r="J34" s="20">
        <v>0</v>
      </c>
      <c r="K34" s="9">
        <v>0</v>
      </c>
      <c r="L34" s="20">
        <v>9</v>
      </c>
      <c r="M34" s="9">
        <v>3.3333333333333333E-2</v>
      </c>
      <c r="N34" s="20">
        <v>4</v>
      </c>
      <c r="O34" s="9">
        <v>1.4814814814814815E-2</v>
      </c>
      <c r="P34" s="20">
        <v>4</v>
      </c>
      <c r="Q34" s="9">
        <v>1.4814814814814815E-2</v>
      </c>
    </row>
    <row r="35" spans="4:17" x14ac:dyDescent="0.25">
      <c r="D35" s="8" t="s">
        <v>438</v>
      </c>
      <c r="E35" s="20">
        <v>105</v>
      </c>
      <c r="F35" s="20">
        <v>99</v>
      </c>
      <c r="G35" s="9">
        <v>0.94285714285714284</v>
      </c>
      <c r="H35" s="20">
        <v>95</v>
      </c>
      <c r="I35" s="9">
        <v>0.95959595959595956</v>
      </c>
      <c r="J35" s="20">
        <v>0</v>
      </c>
      <c r="K35" s="9">
        <v>0</v>
      </c>
      <c r="L35" s="20">
        <v>2</v>
      </c>
      <c r="M35" s="9">
        <v>2.0202020202020204E-2</v>
      </c>
      <c r="N35" s="20">
        <v>1</v>
      </c>
      <c r="O35" s="9">
        <v>1.0101010101010102E-2</v>
      </c>
      <c r="P35" s="20">
        <v>2</v>
      </c>
      <c r="Q35" s="9">
        <v>2.0202020202020204E-2</v>
      </c>
    </row>
    <row r="36" spans="4:17" x14ac:dyDescent="0.25">
      <c r="D36" s="8" t="s">
        <v>520</v>
      </c>
      <c r="E36" s="20">
        <v>32</v>
      </c>
      <c r="F36" s="20">
        <v>29</v>
      </c>
      <c r="G36" s="9">
        <v>0.90625</v>
      </c>
      <c r="H36" s="20">
        <v>21</v>
      </c>
      <c r="I36" s="9">
        <v>0.72413793103448276</v>
      </c>
      <c r="J36" s="20">
        <v>0</v>
      </c>
      <c r="K36" s="9">
        <v>0</v>
      </c>
      <c r="L36" s="20">
        <v>0</v>
      </c>
      <c r="M36" s="9">
        <v>0</v>
      </c>
      <c r="N36" s="20">
        <v>0</v>
      </c>
      <c r="O36" s="9">
        <v>0</v>
      </c>
      <c r="P36" s="20">
        <v>1</v>
      </c>
      <c r="Q36" s="9">
        <v>3.4482758620689655E-2</v>
      </c>
    </row>
    <row r="37" spans="4:17" x14ac:dyDescent="0.25">
      <c r="D37" s="8" t="s">
        <v>525</v>
      </c>
      <c r="E37" s="20">
        <v>15</v>
      </c>
      <c r="F37" s="20">
        <v>13</v>
      </c>
      <c r="G37" s="9">
        <v>0.8666666666666667</v>
      </c>
      <c r="H37" s="20">
        <v>13</v>
      </c>
      <c r="I37" s="9">
        <v>1</v>
      </c>
      <c r="J37" s="20">
        <v>0</v>
      </c>
      <c r="K37" s="9">
        <v>0</v>
      </c>
      <c r="L37" s="20">
        <v>2</v>
      </c>
      <c r="M37" s="9">
        <v>0.15384615384615385</v>
      </c>
      <c r="N37" s="20">
        <v>0</v>
      </c>
      <c r="O37" s="9">
        <v>0</v>
      </c>
      <c r="P37" s="20">
        <v>0</v>
      </c>
      <c r="Q37" s="9">
        <v>0</v>
      </c>
    </row>
    <row r="38" spans="4:17" x14ac:dyDescent="0.25">
      <c r="D38" s="8" t="s">
        <v>526</v>
      </c>
      <c r="E38" s="20">
        <v>45</v>
      </c>
      <c r="F38" s="20">
        <v>40</v>
      </c>
      <c r="G38" s="9">
        <v>0.88888888888888884</v>
      </c>
      <c r="H38" s="20">
        <v>33</v>
      </c>
      <c r="I38" s="9">
        <v>0.82499999999999996</v>
      </c>
      <c r="J38" s="20">
        <v>0</v>
      </c>
      <c r="K38" s="9">
        <v>0</v>
      </c>
      <c r="L38" s="20">
        <v>0</v>
      </c>
      <c r="M38" s="9">
        <v>0</v>
      </c>
      <c r="N38" s="20">
        <v>3</v>
      </c>
      <c r="O38" s="9">
        <v>7.4999999999999997E-2</v>
      </c>
      <c r="P38" s="20">
        <v>0</v>
      </c>
      <c r="Q38" s="9">
        <v>0</v>
      </c>
    </row>
    <row r="39" spans="4:17" x14ac:dyDescent="0.25">
      <c r="D39" s="8" t="s">
        <v>530</v>
      </c>
      <c r="E39" s="20">
        <v>20</v>
      </c>
      <c r="F39" s="20">
        <v>19</v>
      </c>
      <c r="G39" s="9">
        <v>0.95</v>
      </c>
      <c r="H39" s="20">
        <v>12</v>
      </c>
      <c r="I39" s="9">
        <v>0.63157894736842102</v>
      </c>
      <c r="J39" s="20">
        <v>0</v>
      </c>
      <c r="K39" s="9">
        <v>0</v>
      </c>
      <c r="L39" s="20">
        <v>0</v>
      </c>
      <c r="M39" s="9">
        <v>0</v>
      </c>
      <c r="N39" s="20">
        <v>0</v>
      </c>
      <c r="O39" s="9">
        <v>0</v>
      </c>
      <c r="P39" s="20">
        <v>0</v>
      </c>
      <c r="Q39" s="9">
        <v>0</v>
      </c>
    </row>
    <row r="40" spans="4:17" x14ac:dyDescent="0.25">
      <c r="D40" s="8" t="s">
        <v>532</v>
      </c>
      <c r="E40" s="20">
        <v>50</v>
      </c>
      <c r="F40" s="20">
        <v>44</v>
      </c>
      <c r="G40" s="9">
        <v>0.88</v>
      </c>
      <c r="H40" s="20">
        <v>35</v>
      </c>
      <c r="I40" s="9">
        <v>0.79545454545454541</v>
      </c>
      <c r="J40" s="20">
        <v>0</v>
      </c>
      <c r="K40" s="9">
        <v>0</v>
      </c>
      <c r="L40" s="20">
        <v>4</v>
      </c>
      <c r="M40" s="9">
        <v>9.0909090909090912E-2</v>
      </c>
      <c r="N40" s="20">
        <v>0</v>
      </c>
      <c r="O40" s="9">
        <v>0</v>
      </c>
      <c r="P40" s="20">
        <v>1</v>
      </c>
      <c r="Q40" s="9">
        <v>2.2727272727272728E-2</v>
      </c>
    </row>
    <row r="41" spans="4:17" x14ac:dyDescent="0.25">
      <c r="D41" s="8" t="s">
        <v>534</v>
      </c>
      <c r="E41" s="20">
        <v>30</v>
      </c>
      <c r="F41" s="20">
        <v>26</v>
      </c>
      <c r="G41" s="9">
        <v>0.8666666666666667</v>
      </c>
      <c r="H41" s="20">
        <v>22</v>
      </c>
      <c r="I41" s="9">
        <v>0.84615384615384615</v>
      </c>
      <c r="J41" s="20">
        <v>0</v>
      </c>
      <c r="K41" s="9">
        <v>0</v>
      </c>
      <c r="L41" s="20">
        <v>1</v>
      </c>
      <c r="M41" s="9">
        <v>3.8461538461538464E-2</v>
      </c>
      <c r="N41" s="20">
        <v>0</v>
      </c>
      <c r="O41" s="9">
        <v>0</v>
      </c>
      <c r="P41" s="20">
        <v>0</v>
      </c>
      <c r="Q41" s="9">
        <v>0</v>
      </c>
    </row>
    <row r="42" spans="4:17" x14ac:dyDescent="0.25">
      <c r="D42" s="7" t="s">
        <v>442</v>
      </c>
      <c r="E42" s="20">
        <v>343</v>
      </c>
      <c r="F42" s="20">
        <v>322</v>
      </c>
      <c r="G42" s="9">
        <v>0.93877551020408168</v>
      </c>
      <c r="H42" s="20">
        <v>268</v>
      </c>
      <c r="I42" s="9">
        <v>0.83229813664596275</v>
      </c>
      <c r="J42" s="20">
        <v>0</v>
      </c>
      <c r="K42" s="9">
        <v>0</v>
      </c>
      <c r="L42" s="20">
        <v>8</v>
      </c>
      <c r="M42" s="9">
        <v>2.4844720496894408E-2</v>
      </c>
      <c r="N42" s="20">
        <v>4</v>
      </c>
      <c r="O42" s="9">
        <v>1.2422360248447204E-2</v>
      </c>
      <c r="P42" s="20">
        <v>3</v>
      </c>
      <c r="Q42" s="9">
        <v>9.316770186335404E-3</v>
      </c>
    </row>
    <row r="43" spans="4:17" x14ac:dyDescent="0.25">
      <c r="D43" s="8" t="s">
        <v>519</v>
      </c>
      <c r="E43" s="20">
        <v>24</v>
      </c>
      <c r="F43" s="20">
        <v>23</v>
      </c>
      <c r="G43" s="9">
        <v>0.95833333333333337</v>
      </c>
      <c r="H43" s="20">
        <v>19</v>
      </c>
      <c r="I43" s="9">
        <v>0.82608695652173914</v>
      </c>
      <c r="J43" s="20">
        <v>0</v>
      </c>
      <c r="K43" s="9">
        <v>0</v>
      </c>
      <c r="L43" s="20">
        <v>1</v>
      </c>
      <c r="M43" s="9">
        <v>4.3478260869565216E-2</v>
      </c>
      <c r="N43" s="20">
        <v>0</v>
      </c>
      <c r="O43" s="9">
        <v>0</v>
      </c>
      <c r="P43" s="20">
        <v>0</v>
      </c>
      <c r="Q43" s="9">
        <v>0</v>
      </c>
    </row>
    <row r="44" spans="4:17" x14ac:dyDescent="0.25">
      <c r="D44" s="8" t="s">
        <v>521</v>
      </c>
      <c r="E44" s="20">
        <v>54</v>
      </c>
      <c r="F44" s="20">
        <v>48</v>
      </c>
      <c r="G44" s="9">
        <v>0.88888888888888884</v>
      </c>
      <c r="H44" s="20">
        <v>43</v>
      </c>
      <c r="I44" s="9">
        <v>0.89583333333333337</v>
      </c>
      <c r="J44" s="20">
        <v>0</v>
      </c>
      <c r="K44" s="9">
        <v>0</v>
      </c>
      <c r="L44" s="20">
        <v>4</v>
      </c>
      <c r="M44" s="9">
        <v>8.3333333333333329E-2</v>
      </c>
      <c r="N44" s="20">
        <v>0</v>
      </c>
      <c r="O44" s="9">
        <v>0</v>
      </c>
      <c r="P44" s="20">
        <v>0</v>
      </c>
      <c r="Q44" s="9">
        <v>0</v>
      </c>
    </row>
    <row r="45" spans="4:17" x14ac:dyDescent="0.25">
      <c r="D45" s="8" t="s">
        <v>522</v>
      </c>
      <c r="E45" s="20">
        <v>53</v>
      </c>
      <c r="F45" s="20">
        <v>52</v>
      </c>
      <c r="G45" s="9">
        <v>0.98113207547169812</v>
      </c>
      <c r="H45" s="20">
        <v>41</v>
      </c>
      <c r="I45" s="9">
        <v>0.78846153846153844</v>
      </c>
      <c r="J45" s="20">
        <v>0</v>
      </c>
      <c r="K45" s="9">
        <v>0</v>
      </c>
      <c r="L45" s="20">
        <v>0</v>
      </c>
      <c r="M45" s="9">
        <v>0</v>
      </c>
      <c r="N45" s="20">
        <v>1</v>
      </c>
      <c r="O45" s="9">
        <v>1.9230769230769232E-2</v>
      </c>
      <c r="P45" s="20">
        <v>0</v>
      </c>
      <c r="Q45" s="9">
        <v>0</v>
      </c>
    </row>
    <row r="46" spans="4:17" x14ac:dyDescent="0.25">
      <c r="D46" s="8" t="s">
        <v>523</v>
      </c>
      <c r="E46" s="20">
        <v>6</v>
      </c>
      <c r="F46" s="20">
        <v>6</v>
      </c>
      <c r="G46" s="9">
        <v>1</v>
      </c>
      <c r="H46" s="20">
        <v>6</v>
      </c>
      <c r="I46" s="9">
        <v>1</v>
      </c>
      <c r="J46" s="20">
        <v>0</v>
      </c>
      <c r="K46" s="9">
        <v>0</v>
      </c>
      <c r="L46" s="20">
        <v>0</v>
      </c>
      <c r="M46" s="9">
        <v>0</v>
      </c>
      <c r="N46" s="20">
        <v>0</v>
      </c>
      <c r="O46" s="9">
        <v>0</v>
      </c>
      <c r="P46" s="20">
        <v>0</v>
      </c>
      <c r="Q46" s="9">
        <v>0</v>
      </c>
    </row>
    <row r="47" spans="4:17" x14ac:dyDescent="0.25">
      <c r="D47" s="8" t="s">
        <v>527</v>
      </c>
      <c r="E47" s="20">
        <v>60</v>
      </c>
      <c r="F47" s="20">
        <v>57</v>
      </c>
      <c r="G47" s="9">
        <v>0.95</v>
      </c>
      <c r="H47" s="20">
        <v>50</v>
      </c>
      <c r="I47" s="9">
        <v>0.8771929824561403</v>
      </c>
      <c r="J47" s="20">
        <v>0</v>
      </c>
      <c r="K47" s="9">
        <v>0</v>
      </c>
      <c r="L47" s="20">
        <v>1</v>
      </c>
      <c r="M47" s="9">
        <v>1.7543859649122806E-2</v>
      </c>
      <c r="N47" s="20">
        <v>2</v>
      </c>
      <c r="O47" s="9">
        <v>3.5087719298245612E-2</v>
      </c>
      <c r="P47" s="20">
        <v>0</v>
      </c>
      <c r="Q47" s="9">
        <v>0</v>
      </c>
    </row>
    <row r="48" spans="4:17" x14ac:dyDescent="0.25">
      <c r="D48" s="8" t="s">
        <v>528</v>
      </c>
      <c r="E48" s="20">
        <v>64</v>
      </c>
      <c r="F48" s="20">
        <v>58</v>
      </c>
      <c r="G48" s="9">
        <v>0.90625</v>
      </c>
      <c r="H48" s="20">
        <v>40</v>
      </c>
      <c r="I48" s="9">
        <v>0.68965517241379315</v>
      </c>
      <c r="J48" s="20">
        <v>0</v>
      </c>
      <c r="K48" s="9">
        <v>0</v>
      </c>
      <c r="L48" s="20">
        <v>1</v>
      </c>
      <c r="M48" s="9">
        <v>1.7241379310344827E-2</v>
      </c>
      <c r="N48" s="20">
        <v>1</v>
      </c>
      <c r="O48" s="9">
        <v>1.7241379310344827E-2</v>
      </c>
      <c r="P48" s="20">
        <v>1</v>
      </c>
      <c r="Q48" s="9">
        <v>1.7241379310344827E-2</v>
      </c>
    </row>
    <row r="49" spans="4:17" x14ac:dyDescent="0.25">
      <c r="D49" s="8" t="s">
        <v>443</v>
      </c>
      <c r="E49" s="20">
        <v>12</v>
      </c>
      <c r="F49" s="20">
        <v>12</v>
      </c>
      <c r="G49" s="9">
        <v>1</v>
      </c>
      <c r="H49" s="20">
        <v>9</v>
      </c>
      <c r="I49" s="9">
        <v>0.75</v>
      </c>
      <c r="J49" s="20">
        <v>0</v>
      </c>
      <c r="K49" s="9">
        <v>0</v>
      </c>
      <c r="L49" s="20">
        <v>0</v>
      </c>
      <c r="M49" s="9">
        <v>0</v>
      </c>
      <c r="N49" s="20">
        <v>0</v>
      </c>
      <c r="O49" s="9">
        <v>0</v>
      </c>
      <c r="P49" s="20">
        <v>0</v>
      </c>
      <c r="Q49" s="9">
        <v>0</v>
      </c>
    </row>
    <row r="50" spans="4:17" x14ac:dyDescent="0.25">
      <c r="D50" s="8" t="s">
        <v>533</v>
      </c>
      <c r="E50" s="20">
        <v>23</v>
      </c>
      <c r="F50" s="20">
        <v>23</v>
      </c>
      <c r="G50" s="9">
        <v>1</v>
      </c>
      <c r="H50" s="20">
        <v>21</v>
      </c>
      <c r="I50" s="9">
        <v>0.91304347826086951</v>
      </c>
      <c r="J50" s="20">
        <v>0</v>
      </c>
      <c r="K50" s="9">
        <v>0</v>
      </c>
      <c r="L50" s="20">
        <v>0</v>
      </c>
      <c r="M50" s="9">
        <v>0</v>
      </c>
      <c r="N50" s="20">
        <v>0</v>
      </c>
      <c r="O50" s="9">
        <v>0</v>
      </c>
      <c r="P50" s="20">
        <v>0</v>
      </c>
      <c r="Q50" s="9">
        <v>0</v>
      </c>
    </row>
    <row r="51" spans="4:17" x14ac:dyDescent="0.25">
      <c r="D51" s="8" t="s">
        <v>536</v>
      </c>
      <c r="E51" s="20">
        <v>47</v>
      </c>
      <c r="F51" s="20">
        <v>43</v>
      </c>
      <c r="G51" s="9">
        <v>0.91489361702127658</v>
      </c>
      <c r="H51" s="20">
        <v>39</v>
      </c>
      <c r="I51" s="9">
        <v>0.90697674418604646</v>
      </c>
      <c r="J51" s="20">
        <v>0</v>
      </c>
      <c r="K51" s="9">
        <v>0</v>
      </c>
      <c r="L51" s="20">
        <v>1</v>
      </c>
      <c r="M51" s="9">
        <v>2.3255813953488372E-2</v>
      </c>
      <c r="N51" s="20">
        <v>0</v>
      </c>
      <c r="O51" s="9">
        <v>0</v>
      </c>
      <c r="P51" s="20">
        <v>2</v>
      </c>
      <c r="Q51" s="9">
        <v>4.6511627906976744E-2</v>
      </c>
    </row>
    <row r="52" spans="4:17" x14ac:dyDescent="0.25">
      <c r="D52" s="7" t="s">
        <v>435</v>
      </c>
      <c r="E52" s="20">
        <v>112</v>
      </c>
      <c r="F52" s="20">
        <v>77</v>
      </c>
      <c r="G52" s="9">
        <v>0.6875</v>
      </c>
      <c r="H52" s="20">
        <v>81</v>
      </c>
      <c r="I52" s="9">
        <v>1.051948051948052</v>
      </c>
      <c r="J52" s="20">
        <v>0</v>
      </c>
      <c r="K52" s="9">
        <v>0</v>
      </c>
      <c r="L52" s="20">
        <v>10</v>
      </c>
      <c r="M52" s="9">
        <v>0.12987012987012986</v>
      </c>
      <c r="N52" s="20">
        <v>2</v>
      </c>
      <c r="O52" s="9">
        <v>2.5974025974025976E-2</v>
      </c>
      <c r="P52" s="20">
        <v>2</v>
      </c>
      <c r="Q52" s="9">
        <v>2.5974025974025976E-2</v>
      </c>
    </row>
    <row r="53" spans="4:17" x14ac:dyDescent="0.25">
      <c r="D53" s="8" t="s">
        <v>436</v>
      </c>
      <c r="E53" s="20">
        <v>44</v>
      </c>
      <c r="F53" s="20">
        <v>19</v>
      </c>
      <c r="G53" s="9">
        <v>0.43181818181818182</v>
      </c>
      <c r="H53" s="20">
        <v>32</v>
      </c>
      <c r="I53" s="9">
        <v>1.6842105263157894</v>
      </c>
      <c r="J53" s="20">
        <v>0</v>
      </c>
      <c r="K53" s="9">
        <v>0</v>
      </c>
      <c r="L53" s="20">
        <v>2</v>
      </c>
      <c r="M53" s="9">
        <v>0.10526315789473684</v>
      </c>
      <c r="N53" s="20">
        <v>2</v>
      </c>
      <c r="O53" s="9">
        <v>0.10526315789473684</v>
      </c>
      <c r="P53" s="20">
        <v>0</v>
      </c>
      <c r="Q53" s="9">
        <v>0</v>
      </c>
    </row>
    <row r="54" spans="4:17" x14ac:dyDescent="0.25">
      <c r="D54" s="8" t="s">
        <v>513</v>
      </c>
      <c r="E54" s="20">
        <v>56</v>
      </c>
      <c r="F54" s="20">
        <v>50</v>
      </c>
      <c r="G54" s="9">
        <v>0.8928571428571429</v>
      </c>
      <c r="H54" s="20">
        <v>45</v>
      </c>
      <c r="I54" s="9">
        <v>0.9</v>
      </c>
      <c r="J54" s="20">
        <v>0</v>
      </c>
      <c r="K54" s="9">
        <v>0</v>
      </c>
      <c r="L54" s="20">
        <v>6</v>
      </c>
      <c r="M54" s="9">
        <v>0.12</v>
      </c>
      <c r="N54" s="20">
        <v>0</v>
      </c>
      <c r="O54" s="9">
        <v>0</v>
      </c>
      <c r="P54" s="20">
        <v>0</v>
      </c>
      <c r="Q54" s="9">
        <v>0</v>
      </c>
    </row>
    <row r="55" spans="4:17" x14ac:dyDescent="0.25">
      <c r="D55" s="8" t="s">
        <v>531</v>
      </c>
      <c r="E55" s="20">
        <v>7</v>
      </c>
      <c r="F55" s="20">
        <v>5</v>
      </c>
      <c r="G55" s="9">
        <v>0.7142857142857143</v>
      </c>
      <c r="H55" s="20">
        <v>2</v>
      </c>
      <c r="I55" s="9">
        <v>0.4</v>
      </c>
      <c r="J55" s="20">
        <v>0</v>
      </c>
      <c r="K55" s="9">
        <v>0</v>
      </c>
      <c r="L55" s="20">
        <v>1</v>
      </c>
      <c r="M55" s="9">
        <v>0.2</v>
      </c>
      <c r="N55" s="20">
        <v>0</v>
      </c>
      <c r="O55" s="9">
        <v>0</v>
      </c>
      <c r="P55" s="20">
        <v>1</v>
      </c>
      <c r="Q55" s="9">
        <v>0.2</v>
      </c>
    </row>
    <row r="56" spans="4:17" x14ac:dyDescent="0.25">
      <c r="D56" s="8" t="s">
        <v>537</v>
      </c>
      <c r="E56" s="20">
        <v>5</v>
      </c>
      <c r="F56" s="20">
        <v>3</v>
      </c>
      <c r="G56" s="9">
        <v>0.6</v>
      </c>
      <c r="H56" s="20">
        <v>2</v>
      </c>
      <c r="I56" s="9">
        <v>0.66666666666666663</v>
      </c>
      <c r="J56" s="20">
        <v>0</v>
      </c>
      <c r="K56" s="9">
        <v>0</v>
      </c>
      <c r="L56" s="20">
        <v>1</v>
      </c>
      <c r="M56" s="9">
        <v>0.33333333333333331</v>
      </c>
      <c r="N56" s="20">
        <v>0</v>
      </c>
      <c r="O56" s="9">
        <v>0</v>
      </c>
      <c r="P56" s="20">
        <v>1</v>
      </c>
      <c r="Q56" s="9">
        <v>0.33333333333333331</v>
      </c>
    </row>
    <row r="57" spans="4:17" x14ac:dyDescent="0.25">
      <c r="D57" s="7" t="s">
        <v>439</v>
      </c>
      <c r="E57" s="20">
        <v>199</v>
      </c>
      <c r="F57" s="20">
        <v>172</v>
      </c>
      <c r="G57" s="9">
        <v>0.86432160804020097</v>
      </c>
      <c r="H57" s="20">
        <v>145</v>
      </c>
      <c r="I57" s="9">
        <v>0.84302325581395354</v>
      </c>
      <c r="J57" s="20">
        <v>0</v>
      </c>
      <c r="K57" s="9">
        <v>0</v>
      </c>
      <c r="L57" s="20">
        <v>17</v>
      </c>
      <c r="M57" s="9">
        <v>9.8837209302325577E-2</v>
      </c>
      <c r="N57" s="20">
        <v>3</v>
      </c>
      <c r="O57" s="9">
        <v>1.7441860465116279E-2</v>
      </c>
      <c r="P57" s="20">
        <v>2</v>
      </c>
      <c r="Q57" s="9">
        <v>1.1627906976744186E-2</v>
      </c>
    </row>
    <row r="58" spans="4:17" x14ac:dyDescent="0.25">
      <c r="D58" s="8" t="s">
        <v>514</v>
      </c>
      <c r="E58" s="20">
        <v>114</v>
      </c>
      <c r="F58" s="20">
        <v>98</v>
      </c>
      <c r="G58" s="9">
        <v>0.85964912280701755</v>
      </c>
      <c r="H58" s="20">
        <v>82</v>
      </c>
      <c r="I58" s="9">
        <v>0.83673469387755106</v>
      </c>
      <c r="J58" s="20">
        <v>0</v>
      </c>
      <c r="K58" s="9">
        <v>0</v>
      </c>
      <c r="L58" s="20">
        <v>11</v>
      </c>
      <c r="M58" s="9">
        <v>0.11224489795918367</v>
      </c>
      <c r="N58" s="20">
        <v>0</v>
      </c>
      <c r="O58" s="9">
        <v>0</v>
      </c>
      <c r="P58" s="20">
        <v>2</v>
      </c>
      <c r="Q58" s="9">
        <v>2.0408163265306121E-2</v>
      </c>
    </row>
    <row r="59" spans="4:17" x14ac:dyDescent="0.25">
      <c r="D59" s="8" t="s">
        <v>518</v>
      </c>
      <c r="E59" s="20">
        <v>5</v>
      </c>
      <c r="F59" s="20">
        <v>5</v>
      </c>
      <c r="G59" s="9">
        <v>1</v>
      </c>
      <c r="H59" s="20">
        <v>1</v>
      </c>
      <c r="I59" s="9">
        <v>0.2</v>
      </c>
      <c r="J59" s="20">
        <v>0</v>
      </c>
      <c r="K59" s="9">
        <v>0</v>
      </c>
      <c r="L59" s="20">
        <v>0</v>
      </c>
      <c r="M59" s="9">
        <v>0</v>
      </c>
      <c r="N59" s="20">
        <v>0</v>
      </c>
      <c r="O59" s="9">
        <v>0</v>
      </c>
      <c r="P59" s="20">
        <v>0</v>
      </c>
      <c r="Q59" s="9">
        <v>0</v>
      </c>
    </row>
    <row r="60" spans="4:17" x14ac:dyDescent="0.25">
      <c r="D60" s="8" t="s">
        <v>441</v>
      </c>
      <c r="E60" s="20">
        <v>15</v>
      </c>
      <c r="F60" s="20">
        <v>13</v>
      </c>
      <c r="G60" s="9">
        <v>0.8666666666666667</v>
      </c>
      <c r="H60" s="20">
        <v>12</v>
      </c>
      <c r="I60" s="9">
        <v>0.92307692307692313</v>
      </c>
      <c r="J60" s="20">
        <v>0</v>
      </c>
      <c r="K60" s="9">
        <v>0</v>
      </c>
      <c r="L60" s="20">
        <v>0</v>
      </c>
      <c r="M60" s="9">
        <v>0</v>
      </c>
      <c r="N60" s="20">
        <v>1</v>
      </c>
      <c r="O60" s="9">
        <v>7.6923076923076927E-2</v>
      </c>
      <c r="P60" s="20">
        <v>0</v>
      </c>
      <c r="Q60" s="9">
        <v>0</v>
      </c>
    </row>
    <row r="61" spans="4:17" x14ac:dyDescent="0.25">
      <c r="D61" s="8" t="s">
        <v>446</v>
      </c>
      <c r="E61" s="20">
        <v>27</v>
      </c>
      <c r="F61" s="20">
        <v>20</v>
      </c>
      <c r="G61" s="9">
        <v>0.7407407407407407</v>
      </c>
      <c r="H61" s="20">
        <v>18</v>
      </c>
      <c r="I61" s="9">
        <v>0.9</v>
      </c>
      <c r="J61" s="20">
        <v>0</v>
      </c>
      <c r="K61" s="9">
        <v>0</v>
      </c>
      <c r="L61" s="20">
        <v>5</v>
      </c>
      <c r="M61" s="9">
        <v>0.25</v>
      </c>
      <c r="N61" s="20">
        <v>1</v>
      </c>
      <c r="O61" s="9">
        <v>0.05</v>
      </c>
      <c r="P61" s="20">
        <v>0</v>
      </c>
      <c r="Q61" s="9">
        <v>0</v>
      </c>
    </row>
    <row r="62" spans="4:17" x14ac:dyDescent="0.25">
      <c r="D62" s="8" t="s">
        <v>535</v>
      </c>
      <c r="E62" s="20">
        <v>38</v>
      </c>
      <c r="F62" s="20">
        <v>36</v>
      </c>
      <c r="G62" s="9">
        <v>0.94736842105263153</v>
      </c>
      <c r="H62" s="20">
        <v>32</v>
      </c>
      <c r="I62" s="9">
        <v>0.88888888888888884</v>
      </c>
      <c r="J62" s="20">
        <v>0</v>
      </c>
      <c r="K62" s="9">
        <v>0</v>
      </c>
      <c r="L62" s="20">
        <v>1</v>
      </c>
      <c r="M62" s="9">
        <v>2.7777777777777776E-2</v>
      </c>
      <c r="N62" s="20">
        <v>1</v>
      </c>
      <c r="O62" s="9">
        <v>2.7777777777777776E-2</v>
      </c>
      <c r="P62" s="20">
        <v>0</v>
      </c>
      <c r="Q62" s="9">
        <v>0</v>
      </c>
    </row>
    <row r="63" spans="4:17" x14ac:dyDescent="0.25">
      <c r="D63" s="8" t="s">
        <v>440</v>
      </c>
      <c r="E63" s="20"/>
      <c r="F63" s="20"/>
      <c r="G63" s="9">
        <v>0</v>
      </c>
      <c r="H63" s="20"/>
      <c r="I63" s="9">
        <v>0</v>
      </c>
      <c r="J63" s="20"/>
      <c r="K63" s="9">
        <v>0</v>
      </c>
      <c r="L63" s="20"/>
      <c r="M63" s="9">
        <v>0</v>
      </c>
      <c r="N63" s="20"/>
      <c r="O63" s="9">
        <v>0</v>
      </c>
      <c r="P63" s="20"/>
      <c r="Q63" s="9">
        <v>0</v>
      </c>
    </row>
    <row r="64" spans="4:17" x14ac:dyDescent="0.25">
      <c r="D64" s="6" t="s">
        <v>449</v>
      </c>
      <c r="E64" s="20">
        <v>2879</v>
      </c>
      <c r="F64" s="20">
        <v>2078</v>
      </c>
      <c r="G64" s="9">
        <v>0.72177839527613752</v>
      </c>
      <c r="H64" s="20">
        <v>1994</v>
      </c>
      <c r="I64" s="9">
        <v>0.95957651588065451</v>
      </c>
      <c r="J64" s="20">
        <v>0</v>
      </c>
      <c r="K64" s="9">
        <v>0</v>
      </c>
      <c r="L64" s="20">
        <v>366</v>
      </c>
      <c r="M64" s="9">
        <v>0.17613089509143406</v>
      </c>
      <c r="N64" s="20">
        <v>73</v>
      </c>
      <c r="O64" s="9">
        <v>3.5129932627526471E-2</v>
      </c>
      <c r="P64" s="20">
        <v>17</v>
      </c>
      <c r="Q64" s="9">
        <v>8.1809432146294509E-3</v>
      </c>
    </row>
    <row r="65" spans="4:17" x14ac:dyDescent="0.25">
      <c r="D65" s="7" t="s">
        <v>541</v>
      </c>
      <c r="E65" s="20">
        <v>237</v>
      </c>
      <c r="F65" s="20">
        <v>194</v>
      </c>
      <c r="G65" s="9">
        <v>0.81856540084388185</v>
      </c>
      <c r="H65" s="20">
        <v>169</v>
      </c>
      <c r="I65" s="9">
        <v>0.87113402061855671</v>
      </c>
      <c r="J65" s="20">
        <v>0</v>
      </c>
      <c r="K65" s="9">
        <v>0</v>
      </c>
      <c r="L65" s="20">
        <v>32</v>
      </c>
      <c r="M65" s="9">
        <v>0.16494845360824742</v>
      </c>
      <c r="N65" s="20">
        <v>4</v>
      </c>
      <c r="O65" s="9">
        <v>2.0618556701030927E-2</v>
      </c>
      <c r="P65" s="20">
        <v>2</v>
      </c>
      <c r="Q65" s="9">
        <v>1.0309278350515464E-2</v>
      </c>
    </row>
    <row r="66" spans="4:17" x14ac:dyDescent="0.25">
      <c r="D66" s="8" t="s">
        <v>542</v>
      </c>
      <c r="E66" s="20">
        <v>28</v>
      </c>
      <c r="F66" s="20">
        <v>17</v>
      </c>
      <c r="G66" s="9">
        <v>0.6071428571428571</v>
      </c>
      <c r="H66" s="20">
        <v>16</v>
      </c>
      <c r="I66" s="9">
        <v>0.94117647058823528</v>
      </c>
      <c r="J66" s="20">
        <v>0</v>
      </c>
      <c r="K66" s="9">
        <v>0</v>
      </c>
      <c r="L66" s="20">
        <v>8</v>
      </c>
      <c r="M66" s="9">
        <v>0.47058823529411764</v>
      </c>
      <c r="N66" s="20">
        <v>1</v>
      </c>
      <c r="O66" s="9">
        <v>5.8823529411764705E-2</v>
      </c>
      <c r="P66" s="20">
        <v>0</v>
      </c>
      <c r="Q66" s="9">
        <v>0</v>
      </c>
    </row>
    <row r="67" spans="4:17" x14ac:dyDescent="0.25">
      <c r="D67" s="8" t="s">
        <v>543</v>
      </c>
      <c r="E67" s="20">
        <v>138</v>
      </c>
      <c r="F67" s="20">
        <v>124</v>
      </c>
      <c r="G67" s="9">
        <v>0.89855072463768115</v>
      </c>
      <c r="H67" s="20">
        <v>113</v>
      </c>
      <c r="I67" s="9">
        <v>0.91129032258064513</v>
      </c>
      <c r="J67" s="20">
        <v>0</v>
      </c>
      <c r="K67" s="9">
        <v>0</v>
      </c>
      <c r="L67" s="20">
        <v>12</v>
      </c>
      <c r="M67" s="9">
        <v>9.6774193548387094E-2</v>
      </c>
      <c r="N67" s="20">
        <v>0</v>
      </c>
      <c r="O67" s="9">
        <v>0</v>
      </c>
      <c r="P67" s="20">
        <v>0</v>
      </c>
      <c r="Q67" s="9">
        <v>0</v>
      </c>
    </row>
    <row r="68" spans="4:17" x14ac:dyDescent="0.25">
      <c r="D68" s="8" t="s">
        <v>546</v>
      </c>
      <c r="E68" s="20">
        <v>18</v>
      </c>
      <c r="F68" s="20">
        <v>16</v>
      </c>
      <c r="G68" s="9">
        <v>0.88888888888888884</v>
      </c>
      <c r="H68" s="20">
        <v>12</v>
      </c>
      <c r="I68" s="9">
        <v>0.75</v>
      </c>
      <c r="J68" s="20">
        <v>0</v>
      </c>
      <c r="K68" s="9">
        <v>0</v>
      </c>
      <c r="L68" s="20">
        <v>0</v>
      </c>
      <c r="M68" s="9">
        <v>0</v>
      </c>
      <c r="N68" s="20">
        <v>0</v>
      </c>
      <c r="O68" s="9">
        <v>0</v>
      </c>
      <c r="P68" s="20">
        <v>2</v>
      </c>
      <c r="Q68" s="9">
        <v>0.125</v>
      </c>
    </row>
    <row r="69" spans="4:17" x14ac:dyDescent="0.25">
      <c r="D69" s="8" t="s">
        <v>566</v>
      </c>
      <c r="E69" s="20">
        <v>53</v>
      </c>
      <c r="F69" s="20">
        <v>37</v>
      </c>
      <c r="G69" s="9">
        <v>0.69811320754716977</v>
      </c>
      <c r="H69" s="20">
        <v>28</v>
      </c>
      <c r="I69" s="9">
        <v>0.7567567567567568</v>
      </c>
      <c r="J69" s="20">
        <v>0</v>
      </c>
      <c r="K69" s="9">
        <v>0</v>
      </c>
      <c r="L69" s="20">
        <v>12</v>
      </c>
      <c r="M69" s="9">
        <v>0.32432432432432434</v>
      </c>
      <c r="N69" s="20">
        <v>3</v>
      </c>
      <c r="O69" s="9">
        <v>8.1081081081081086E-2</v>
      </c>
      <c r="P69" s="20">
        <v>0</v>
      </c>
      <c r="Q69" s="9">
        <v>0</v>
      </c>
    </row>
    <row r="70" spans="4:17" x14ac:dyDescent="0.25">
      <c r="D70" s="7" t="s">
        <v>547</v>
      </c>
      <c r="E70" s="20">
        <v>303</v>
      </c>
      <c r="F70" s="20">
        <v>250</v>
      </c>
      <c r="G70" s="9">
        <v>0.82508250825082508</v>
      </c>
      <c r="H70" s="20">
        <v>208</v>
      </c>
      <c r="I70" s="9">
        <v>0.83199999999999996</v>
      </c>
      <c r="J70" s="20">
        <v>0</v>
      </c>
      <c r="K70" s="9">
        <v>0</v>
      </c>
      <c r="L70" s="20">
        <v>37</v>
      </c>
      <c r="M70" s="9">
        <v>0.14799999999999999</v>
      </c>
      <c r="N70" s="20">
        <v>4</v>
      </c>
      <c r="O70" s="9">
        <v>1.6E-2</v>
      </c>
      <c r="P70" s="20">
        <v>1</v>
      </c>
      <c r="Q70" s="9">
        <v>4.0000000000000001E-3</v>
      </c>
    </row>
    <row r="71" spans="4:17" x14ac:dyDescent="0.25">
      <c r="D71" s="8" t="s">
        <v>548</v>
      </c>
      <c r="E71" s="20">
        <v>28</v>
      </c>
      <c r="F71" s="20">
        <v>24</v>
      </c>
      <c r="G71" s="9">
        <v>0.8571428571428571</v>
      </c>
      <c r="H71" s="20">
        <v>19</v>
      </c>
      <c r="I71" s="9">
        <v>0.79166666666666663</v>
      </c>
      <c r="J71" s="20">
        <v>0</v>
      </c>
      <c r="K71" s="9">
        <v>0</v>
      </c>
      <c r="L71" s="20">
        <v>4</v>
      </c>
      <c r="M71" s="9">
        <v>0.16666666666666666</v>
      </c>
      <c r="N71" s="20">
        <v>0</v>
      </c>
      <c r="O71" s="9">
        <v>0</v>
      </c>
      <c r="P71" s="20">
        <v>0</v>
      </c>
      <c r="Q71" s="9">
        <v>0</v>
      </c>
    </row>
    <row r="72" spans="4:17" x14ac:dyDescent="0.25">
      <c r="D72" s="8" t="s">
        <v>554</v>
      </c>
      <c r="E72" s="20">
        <v>28</v>
      </c>
      <c r="F72" s="20">
        <v>24</v>
      </c>
      <c r="G72" s="9">
        <v>0.8571428571428571</v>
      </c>
      <c r="H72" s="20">
        <v>20</v>
      </c>
      <c r="I72" s="9">
        <v>0.83333333333333337</v>
      </c>
      <c r="J72" s="20">
        <v>0</v>
      </c>
      <c r="K72" s="9">
        <v>0</v>
      </c>
      <c r="L72" s="20">
        <v>3</v>
      </c>
      <c r="M72" s="9">
        <v>0.125</v>
      </c>
      <c r="N72" s="20">
        <v>0</v>
      </c>
      <c r="O72" s="9">
        <v>0</v>
      </c>
      <c r="P72" s="20">
        <v>0</v>
      </c>
      <c r="Q72" s="9">
        <v>0</v>
      </c>
    </row>
    <row r="73" spans="4:17" x14ac:dyDescent="0.25">
      <c r="D73" s="8" t="s">
        <v>557</v>
      </c>
      <c r="E73" s="20">
        <v>51</v>
      </c>
      <c r="F73" s="20">
        <v>36</v>
      </c>
      <c r="G73" s="9">
        <v>0.70588235294117652</v>
      </c>
      <c r="H73" s="20">
        <v>27</v>
      </c>
      <c r="I73" s="9">
        <v>0.75</v>
      </c>
      <c r="J73" s="20">
        <v>0</v>
      </c>
      <c r="K73" s="9">
        <v>0</v>
      </c>
      <c r="L73" s="20">
        <v>9</v>
      </c>
      <c r="M73" s="9">
        <v>0.25</v>
      </c>
      <c r="N73" s="20">
        <v>3</v>
      </c>
      <c r="O73" s="9">
        <v>8.3333333333333329E-2</v>
      </c>
      <c r="P73" s="20">
        <v>0</v>
      </c>
      <c r="Q73" s="9">
        <v>0</v>
      </c>
    </row>
    <row r="74" spans="4:17" x14ac:dyDescent="0.25">
      <c r="D74" s="8" t="s">
        <v>564</v>
      </c>
      <c r="E74" s="20">
        <v>29</v>
      </c>
      <c r="F74" s="20">
        <v>28</v>
      </c>
      <c r="G74" s="9">
        <v>0.96551724137931039</v>
      </c>
      <c r="H74" s="20">
        <v>21</v>
      </c>
      <c r="I74" s="9">
        <v>0.75</v>
      </c>
      <c r="J74" s="20">
        <v>0</v>
      </c>
      <c r="K74" s="9">
        <v>0</v>
      </c>
      <c r="L74" s="20">
        <v>1</v>
      </c>
      <c r="M74" s="9">
        <v>3.5714285714285712E-2</v>
      </c>
      <c r="N74" s="20">
        <v>0</v>
      </c>
      <c r="O74" s="9">
        <v>0</v>
      </c>
      <c r="P74" s="20">
        <v>0</v>
      </c>
      <c r="Q74" s="9">
        <v>0</v>
      </c>
    </row>
    <row r="75" spans="4:17" x14ac:dyDescent="0.25">
      <c r="D75" s="8" t="s">
        <v>571</v>
      </c>
      <c r="E75" s="20">
        <v>24</v>
      </c>
      <c r="F75" s="20">
        <v>18</v>
      </c>
      <c r="G75" s="9">
        <v>0.75</v>
      </c>
      <c r="H75" s="20">
        <v>14</v>
      </c>
      <c r="I75" s="9">
        <v>0.77777777777777779</v>
      </c>
      <c r="J75" s="20">
        <v>0</v>
      </c>
      <c r="K75" s="9">
        <v>0</v>
      </c>
      <c r="L75" s="20">
        <v>4</v>
      </c>
      <c r="M75" s="9">
        <v>0.22222222222222221</v>
      </c>
      <c r="N75" s="20">
        <v>0</v>
      </c>
      <c r="O75" s="9">
        <v>0</v>
      </c>
      <c r="P75" s="20">
        <v>0</v>
      </c>
      <c r="Q75" s="9">
        <v>0</v>
      </c>
    </row>
    <row r="76" spans="4:17" x14ac:dyDescent="0.25">
      <c r="D76" s="8" t="s">
        <v>578</v>
      </c>
      <c r="E76" s="20">
        <v>108</v>
      </c>
      <c r="F76" s="20">
        <v>90</v>
      </c>
      <c r="G76" s="9">
        <v>0.83333333333333337</v>
      </c>
      <c r="H76" s="20">
        <v>81</v>
      </c>
      <c r="I76" s="9">
        <v>0.9</v>
      </c>
      <c r="J76" s="20">
        <v>0</v>
      </c>
      <c r="K76" s="9">
        <v>0</v>
      </c>
      <c r="L76" s="20">
        <v>11</v>
      </c>
      <c r="M76" s="9">
        <v>0.12222222222222222</v>
      </c>
      <c r="N76" s="20">
        <v>1</v>
      </c>
      <c r="O76" s="9">
        <v>1.1111111111111112E-2</v>
      </c>
      <c r="P76" s="20">
        <v>1</v>
      </c>
      <c r="Q76" s="9">
        <v>1.1111111111111112E-2</v>
      </c>
    </row>
    <row r="77" spans="4:17" x14ac:dyDescent="0.25">
      <c r="D77" s="8" t="s">
        <v>579</v>
      </c>
      <c r="E77" s="20">
        <v>35</v>
      </c>
      <c r="F77" s="20">
        <v>30</v>
      </c>
      <c r="G77" s="9">
        <v>0.8571428571428571</v>
      </c>
      <c r="H77" s="20">
        <v>26</v>
      </c>
      <c r="I77" s="9">
        <v>0.8666666666666667</v>
      </c>
      <c r="J77" s="20">
        <v>0</v>
      </c>
      <c r="K77" s="9">
        <v>0</v>
      </c>
      <c r="L77" s="20">
        <v>5</v>
      </c>
      <c r="M77" s="9">
        <v>0.16666666666666666</v>
      </c>
      <c r="N77" s="20">
        <v>0</v>
      </c>
      <c r="O77" s="9">
        <v>0</v>
      </c>
      <c r="P77" s="20">
        <v>0</v>
      </c>
      <c r="Q77" s="9">
        <v>0</v>
      </c>
    </row>
    <row r="78" spans="4:17" x14ac:dyDescent="0.25">
      <c r="D78" s="7" t="s">
        <v>539</v>
      </c>
      <c r="E78" s="20">
        <v>370</v>
      </c>
      <c r="F78" s="20">
        <v>288</v>
      </c>
      <c r="G78" s="9">
        <v>0.77837837837837842</v>
      </c>
      <c r="H78" s="20">
        <v>249</v>
      </c>
      <c r="I78" s="9">
        <v>0.86458333333333337</v>
      </c>
      <c r="J78" s="20">
        <v>0</v>
      </c>
      <c r="K78" s="9">
        <v>0</v>
      </c>
      <c r="L78" s="20">
        <v>57</v>
      </c>
      <c r="M78" s="9">
        <v>0.19791666666666666</v>
      </c>
      <c r="N78" s="20">
        <v>9</v>
      </c>
      <c r="O78" s="9">
        <v>3.125E-2</v>
      </c>
      <c r="P78" s="20">
        <v>3</v>
      </c>
      <c r="Q78" s="9">
        <v>1.0416666666666666E-2</v>
      </c>
    </row>
    <row r="79" spans="4:17" x14ac:dyDescent="0.25">
      <c r="D79" s="8" t="s">
        <v>540</v>
      </c>
      <c r="E79" s="20">
        <v>50</v>
      </c>
      <c r="F79" s="20">
        <v>41</v>
      </c>
      <c r="G79" s="9">
        <v>0.82</v>
      </c>
      <c r="H79" s="20">
        <v>35</v>
      </c>
      <c r="I79" s="9">
        <v>0.85365853658536583</v>
      </c>
      <c r="J79" s="20">
        <v>0</v>
      </c>
      <c r="K79" s="9">
        <v>0</v>
      </c>
      <c r="L79" s="20">
        <v>6</v>
      </c>
      <c r="M79" s="9">
        <v>0.14634146341463414</v>
      </c>
      <c r="N79" s="20">
        <v>1</v>
      </c>
      <c r="O79" s="9">
        <v>2.4390243902439025E-2</v>
      </c>
      <c r="P79" s="20">
        <v>0</v>
      </c>
      <c r="Q79" s="9">
        <v>0</v>
      </c>
    </row>
    <row r="80" spans="4:17" x14ac:dyDescent="0.25">
      <c r="D80" s="8" t="s">
        <v>558</v>
      </c>
      <c r="E80" s="20">
        <v>52</v>
      </c>
      <c r="F80" s="20">
        <v>40</v>
      </c>
      <c r="G80" s="9">
        <v>0.76923076923076927</v>
      </c>
      <c r="H80" s="20">
        <v>32</v>
      </c>
      <c r="I80" s="9">
        <v>0.8</v>
      </c>
      <c r="J80" s="20">
        <v>0</v>
      </c>
      <c r="K80" s="9">
        <v>0</v>
      </c>
      <c r="L80" s="20">
        <v>11</v>
      </c>
      <c r="M80" s="9">
        <v>0.27500000000000002</v>
      </c>
      <c r="N80" s="20">
        <v>0</v>
      </c>
      <c r="O80" s="9">
        <v>0</v>
      </c>
      <c r="P80" s="20">
        <v>0</v>
      </c>
      <c r="Q80" s="9">
        <v>0</v>
      </c>
    </row>
    <row r="81" spans="4:17" x14ac:dyDescent="0.25">
      <c r="D81" s="8" t="s">
        <v>559</v>
      </c>
      <c r="E81" s="20">
        <v>57</v>
      </c>
      <c r="F81" s="20">
        <v>48</v>
      </c>
      <c r="G81" s="9">
        <v>0.84210526315789469</v>
      </c>
      <c r="H81" s="20">
        <v>43</v>
      </c>
      <c r="I81" s="9">
        <v>0.89583333333333337</v>
      </c>
      <c r="J81" s="20">
        <v>0</v>
      </c>
      <c r="K81" s="9">
        <v>0</v>
      </c>
      <c r="L81" s="20">
        <v>2</v>
      </c>
      <c r="M81" s="9">
        <v>4.1666666666666664E-2</v>
      </c>
      <c r="N81" s="20">
        <v>1</v>
      </c>
      <c r="O81" s="9">
        <v>2.0833333333333332E-2</v>
      </c>
      <c r="P81" s="20">
        <v>0</v>
      </c>
      <c r="Q81" s="9">
        <v>0</v>
      </c>
    </row>
    <row r="82" spans="4:17" x14ac:dyDescent="0.25">
      <c r="D82" s="8" t="s">
        <v>561</v>
      </c>
      <c r="E82" s="20">
        <v>122</v>
      </c>
      <c r="F82" s="20">
        <v>92</v>
      </c>
      <c r="G82" s="9">
        <v>0.75409836065573765</v>
      </c>
      <c r="H82" s="20">
        <v>82</v>
      </c>
      <c r="I82" s="9">
        <v>0.89130434782608692</v>
      </c>
      <c r="J82" s="20">
        <v>0</v>
      </c>
      <c r="K82" s="9">
        <v>0</v>
      </c>
      <c r="L82" s="20">
        <v>22</v>
      </c>
      <c r="M82" s="9">
        <v>0.2391304347826087</v>
      </c>
      <c r="N82" s="20">
        <v>5</v>
      </c>
      <c r="O82" s="9">
        <v>5.434782608695652E-2</v>
      </c>
      <c r="P82" s="20">
        <v>1</v>
      </c>
      <c r="Q82" s="9">
        <v>1.0869565217391304E-2</v>
      </c>
    </row>
    <row r="83" spans="4:17" x14ac:dyDescent="0.25">
      <c r="D83" s="8" t="s">
        <v>576</v>
      </c>
      <c r="E83" s="20">
        <v>89</v>
      </c>
      <c r="F83" s="20">
        <v>67</v>
      </c>
      <c r="G83" s="9">
        <v>0.7528089887640449</v>
      </c>
      <c r="H83" s="20">
        <v>57</v>
      </c>
      <c r="I83" s="9">
        <v>0.85074626865671643</v>
      </c>
      <c r="J83" s="20">
        <v>0</v>
      </c>
      <c r="K83" s="9">
        <v>0</v>
      </c>
      <c r="L83" s="20">
        <v>16</v>
      </c>
      <c r="M83" s="9">
        <v>0.23880597014925373</v>
      </c>
      <c r="N83" s="20">
        <v>2</v>
      </c>
      <c r="O83" s="9">
        <v>2.9850746268656716E-2</v>
      </c>
      <c r="P83" s="20">
        <v>2</v>
      </c>
      <c r="Q83" s="9">
        <v>2.9850746268656716E-2</v>
      </c>
    </row>
    <row r="84" spans="4:17" x14ac:dyDescent="0.25">
      <c r="D84" s="7" t="s">
        <v>544</v>
      </c>
      <c r="E84" s="20">
        <v>654</v>
      </c>
      <c r="F84" s="20">
        <v>363</v>
      </c>
      <c r="G84" s="9">
        <v>0.55504587155963303</v>
      </c>
      <c r="H84" s="20">
        <v>416</v>
      </c>
      <c r="I84" s="9">
        <v>1.1460055096418733</v>
      </c>
      <c r="J84" s="20">
        <v>0</v>
      </c>
      <c r="K84" s="9">
        <v>0</v>
      </c>
      <c r="L84" s="20">
        <v>94</v>
      </c>
      <c r="M84" s="9">
        <v>0.25895316804407714</v>
      </c>
      <c r="N84" s="20">
        <v>18</v>
      </c>
      <c r="O84" s="9">
        <v>4.9586776859504134E-2</v>
      </c>
      <c r="P84" s="20">
        <v>4</v>
      </c>
      <c r="Q84" s="9">
        <v>1.1019283746556474E-2</v>
      </c>
    </row>
    <row r="85" spans="4:17" x14ac:dyDescent="0.25">
      <c r="D85" s="8" t="s">
        <v>545</v>
      </c>
      <c r="E85" s="20">
        <v>62</v>
      </c>
      <c r="F85" s="20">
        <v>19</v>
      </c>
      <c r="G85" s="9">
        <v>0.30645161290322581</v>
      </c>
      <c r="H85" s="20">
        <v>28</v>
      </c>
      <c r="I85" s="9">
        <v>1.4736842105263157</v>
      </c>
      <c r="J85" s="20">
        <v>0</v>
      </c>
      <c r="K85" s="9">
        <v>0</v>
      </c>
      <c r="L85" s="20">
        <v>16</v>
      </c>
      <c r="M85" s="9">
        <v>0.84210526315789469</v>
      </c>
      <c r="N85" s="20">
        <v>2</v>
      </c>
      <c r="O85" s="9">
        <v>0.10526315789473684</v>
      </c>
      <c r="P85" s="20">
        <v>0</v>
      </c>
      <c r="Q85" s="9">
        <v>0</v>
      </c>
    </row>
    <row r="86" spans="4:17" x14ac:dyDescent="0.25">
      <c r="D86" s="8" t="s">
        <v>551</v>
      </c>
      <c r="E86" s="20">
        <v>88</v>
      </c>
      <c r="F86" s="20">
        <v>40</v>
      </c>
      <c r="G86" s="9">
        <v>0.45454545454545453</v>
      </c>
      <c r="H86" s="20">
        <v>46</v>
      </c>
      <c r="I86" s="9">
        <v>1.1499999999999999</v>
      </c>
      <c r="J86" s="20">
        <v>0</v>
      </c>
      <c r="K86" s="9">
        <v>0</v>
      </c>
      <c r="L86" s="20">
        <v>4</v>
      </c>
      <c r="M86" s="9">
        <v>0.1</v>
      </c>
      <c r="N86" s="20">
        <v>4</v>
      </c>
      <c r="O86" s="9">
        <v>0.1</v>
      </c>
      <c r="P86" s="20">
        <v>0</v>
      </c>
      <c r="Q86" s="9">
        <v>0</v>
      </c>
    </row>
    <row r="87" spans="4:17" x14ac:dyDescent="0.25">
      <c r="D87" s="8" t="s">
        <v>560</v>
      </c>
      <c r="E87" s="20">
        <v>150</v>
      </c>
      <c r="F87" s="20">
        <v>63</v>
      </c>
      <c r="G87" s="9">
        <v>0.42</v>
      </c>
      <c r="H87" s="20">
        <v>108</v>
      </c>
      <c r="I87" s="9">
        <v>1.7142857142857142</v>
      </c>
      <c r="J87" s="20">
        <v>0</v>
      </c>
      <c r="K87" s="9">
        <v>0</v>
      </c>
      <c r="L87" s="20">
        <v>12</v>
      </c>
      <c r="M87" s="9">
        <v>0.19047619047619047</v>
      </c>
      <c r="N87" s="20">
        <v>2</v>
      </c>
      <c r="O87" s="9">
        <v>3.1746031746031744E-2</v>
      </c>
      <c r="P87" s="20">
        <v>2</v>
      </c>
      <c r="Q87" s="9">
        <v>3.1746031746031744E-2</v>
      </c>
    </row>
    <row r="88" spans="4:17" x14ac:dyDescent="0.25">
      <c r="D88" s="8" t="s">
        <v>562</v>
      </c>
      <c r="E88" s="20">
        <v>184</v>
      </c>
      <c r="F88" s="20">
        <v>134</v>
      </c>
      <c r="G88" s="9">
        <v>0.72826086956521741</v>
      </c>
      <c r="H88" s="20">
        <v>120</v>
      </c>
      <c r="I88" s="9">
        <v>0.89552238805970152</v>
      </c>
      <c r="J88" s="20">
        <v>0</v>
      </c>
      <c r="K88" s="9">
        <v>0</v>
      </c>
      <c r="L88" s="20">
        <v>44</v>
      </c>
      <c r="M88" s="9">
        <v>0.32835820895522388</v>
      </c>
      <c r="N88" s="20">
        <v>4</v>
      </c>
      <c r="O88" s="9">
        <v>2.9850746268656716E-2</v>
      </c>
      <c r="P88" s="20">
        <v>0</v>
      </c>
      <c r="Q88" s="9">
        <v>0</v>
      </c>
    </row>
    <row r="89" spans="4:17" x14ac:dyDescent="0.25">
      <c r="D89" s="8" t="s">
        <v>563</v>
      </c>
      <c r="E89" s="20">
        <v>86</v>
      </c>
      <c r="F89" s="20">
        <v>72</v>
      </c>
      <c r="G89" s="9">
        <v>0.83720930232558144</v>
      </c>
      <c r="H89" s="20">
        <v>54</v>
      </c>
      <c r="I89" s="9">
        <v>0.75</v>
      </c>
      <c r="J89" s="20">
        <v>0</v>
      </c>
      <c r="K89" s="9">
        <v>0</v>
      </c>
      <c r="L89" s="20">
        <v>8</v>
      </c>
      <c r="M89" s="9">
        <v>0.1111111111111111</v>
      </c>
      <c r="N89" s="20">
        <v>4</v>
      </c>
      <c r="O89" s="9">
        <v>5.5555555555555552E-2</v>
      </c>
      <c r="P89" s="20">
        <v>0</v>
      </c>
      <c r="Q89" s="9">
        <v>0</v>
      </c>
    </row>
    <row r="90" spans="4:17" x14ac:dyDescent="0.25">
      <c r="D90" s="8" t="s">
        <v>580</v>
      </c>
      <c r="E90" s="20">
        <v>84</v>
      </c>
      <c r="F90" s="20">
        <v>35</v>
      </c>
      <c r="G90" s="9">
        <v>0.41666666666666669</v>
      </c>
      <c r="H90" s="20">
        <v>60</v>
      </c>
      <c r="I90" s="9">
        <v>1.7142857142857142</v>
      </c>
      <c r="J90" s="20">
        <v>0</v>
      </c>
      <c r="K90" s="9">
        <v>0</v>
      </c>
      <c r="L90" s="20">
        <v>10</v>
      </c>
      <c r="M90" s="9">
        <v>0.2857142857142857</v>
      </c>
      <c r="N90" s="20">
        <v>2</v>
      </c>
      <c r="O90" s="9">
        <v>5.7142857142857141E-2</v>
      </c>
      <c r="P90" s="20">
        <v>2</v>
      </c>
      <c r="Q90" s="9">
        <v>5.7142857142857141E-2</v>
      </c>
    </row>
    <row r="91" spans="4:17" x14ac:dyDescent="0.25">
      <c r="D91" s="7" t="s">
        <v>552</v>
      </c>
      <c r="E91" s="20">
        <v>646</v>
      </c>
      <c r="F91" s="20">
        <v>438</v>
      </c>
      <c r="G91" s="9">
        <v>0.67801857585139313</v>
      </c>
      <c r="H91" s="20">
        <v>480</v>
      </c>
      <c r="I91" s="9">
        <v>1.095890410958904</v>
      </c>
      <c r="J91" s="20">
        <v>0</v>
      </c>
      <c r="K91" s="9">
        <v>0</v>
      </c>
      <c r="L91" s="20">
        <v>56</v>
      </c>
      <c r="M91" s="9">
        <v>0.12785388127853881</v>
      </c>
      <c r="N91" s="20">
        <v>24</v>
      </c>
      <c r="O91" s="9">
        <v>5.4794520547945202E-2</v>
      </c>
      <c r="P91" s="20">
        <v>2</v>
      </c>
      <c r="Q91" s="9">
        <v>4.5662100456621002E-3</v>
      </c>
    </row>
    <row r="92" spans="4:17" x14ac:dyDescent="0.25">
      <c r="D92" s="8" t="s">
        <v>553</v>
      </c>
      <c r="E92" s="20">
        <v>60</v>
      </c>
      <c r="F92" s="20">
        <v>50</v>
      </c>
      <c r="G92" s="9">
        <v>0.83333333333333337</v>
      </c>
      <c r="H92" s="20">
        <v>38</v>
      </c>
      <c r="I92" s="9">
        <v>0.76</v>
      </c>
      <c r="J92" s="20">
        <v>0</v>
      </c>
      <c r="K92" s="9">
        <v>0</v>
      </c>
      <c r="L92" s="20">
        <v>2</v>
      </c>
      <c r="M92" s="9">
        <v>0.04</v>
      </c>
      <c r="N92" s="20">
        <v>4</v>
      </c>
      <c r="O92" s="9">
        <v>0.08</v>
      </c>
      <c r="P92" s="20">
        <v>0</v>
      </c>
      <c r="Q92" s="9">
        <v>0</v>
      </c>
    </row>
    <row r="93" spans="4:17" x14ac:dyDescent="0.25">
      <c r="D93" s="8" t="s">
        <v>565</v>
      </c>
      <c r="E93" s="20">
        <v>90</v>
      </c>
      <c r="F93" s="20">
        <v>76</v>
      </c>
      <c r="G93" s="9">
        <v>0.84444444444444444</v>
      </c>
      <c r="H93" s="20">
        <v>56</v>
      </c>
      <c r="I93" s="9">
        <v>0.73684210526315785</v>
      </c>
      <c r="J93" s="20">
        <v>0</v>
      </c>
      <c r="K93" s="9">
        <v>0</v>
      </c>
      <c r="L93" s="20">
        <v>8</v>
      </c>
      <c r="M93" s="9">
        <v>0.10526315789473684</v>
      </c>
      <c r="N93" s="20">
        <v>2</v>
      </c>
      <c r="O93" s="9">
        <v>2.6315789473684209E-2</v>
      </c>
      <c r="P93" s="20">
        <v>0</v>
      </c>
      <c r="Q93" s="9">
        <v>0</v>
      </c>
    </row>
    <row r="94" spans="4:17" x14ac:dyDescent="0.25">
      <c r="D94" s="8" t="s">
        <v>567</v>
      </c>
      <c r="E94" s="20">
        <v>20</v>
      </c>
      <c r="F94" s="20">
        <v>12</v>
      </c>
      <c r="G94" s="9">
        <v>0.6</v>
      </c>
      <c r="H94" s="20">
        <v>8</v>
      </c>
      <c r="I94" s="9">
        <v>0.66666666666666663</v>
      </c>
      <c r="J94" s="20">
        <v>0</v>
      </c>
      <c r="K94" s="9">
        <v>0</v>
      </c>
      <c r="L94" s="20">
        <v>0</v>
      </c>
      <c r="M94" s="9">
        <v>0</v>
      </c>
      <c r="N94" s="20">
        <v>6</v>
      </c>
      <c r="O94" s="9">
        <v>0.5</v>
      </c>
      <c r="P94" s="20">
        <v>2</v>
      </c>
      <c r="Q94" s="9">
        <v>0.16666666666666666</v>
      </c>
    </row>
    <row r="95" spans="4:17" x14ac:dyDescent="0.25">
      <c r="D95" s="8" t="s">
        <v>574</v>
      </c>
      <c r="E95" s="20">
        <v>80</v>
      </c>
      <c r="F95" s="20">
        <v>36</v>
      </c>
      <c r="G95" s="9">
        <v>0.45</v>
      </c>
      <c r="H95" s="20">
        <v>68</v>
      </c>
      <c r="I95" s="9">
        <v>1.8888888888888888</v>
      </c>
      <c r="J95" s="20">
        <v>0</v>
      </c>
      <c r="K95" s="9">
        <v>0</v>
      </c>
      <c r="L95" s="20">
        <v>4</v>
      </c>
      <c r="M95" s="9">
        <v>0.1111111111111111</v>
      </c>
      <c r="N95" s="20">
        <v>4</v>
      </c>
      <c r="O95" s="9">
        <v>0.1111111111111111</v>
      </c>
      <c r="P95" s="20">
        <v>0</v>
      </c>
      <c r="Q95" s="9">
        <v>0</v>
      </c>
    </row>
    <row r="96" spans="4:17" x14ac:dyDescent="0.25">
      <c r="D96" s="8" t="s">
        <v>575</v>
      </c>
      <c r="E96" s="20">
        <v>228</v>
      </c>
      <c r="F96" s="20">
        <v>186</v>
      </c>
      <c r="G96" s="9">
        <v>0.81578947368421051</v>
      </c>
      <c r="H96" s="20">
        <v>166</v>
      </c>
      <c r="I96" s="9">
        <v>0.89247311827956988</v>
      </c>
      <c r="J96" s="20">
        <v>0</v>
      </c>
      <c r="K96" s="9">
        <v>0</v>
      </c>
      <c r="L96" s="20">
        <v>34</v>
      </c>
      <c r="M96" s="9">
        <v>0.18279569892473119</v>
      </c>
      <c r="N96" s="20">
        <v>4</v>
      </c>
      <c r="O96" s="9">
        <v>2.1505376344086023E-2</v>
      </c>
      <c r="P96" s="20">
        <v>0</v>
      </c>
      <c r="Q96" s="9">
        <v>0</v>
      </c>
    </row>
    <row r="97" spans="4:17" x14ac:dyDescent="0.25">
      <c r="D97" s="8" t="s">
        <v>577</v>
      </c>
      <c r="E97" s="20">
        <v>168</v>
      </c>
      <c r="F97" s="20">
        <v>78</v>
      </c>
      <c r="G97" s="9">
        <v>0.4642857142857143</v>
      </c>
      <c r="H97" s="20">
        <v>144</v>
      </c>
      <c r="I97" s="9">
        <v>1.8461538461538463</v>
      </c>
      <c r="J97" s="20">
        <v>0</v>
      </c>
      <c r="K97" s="9">
        <v>0</v>
      </c>
      <c r="L97" s="20">
        <v>8</v>
      </c>
      <c r="M97" s="9">
        <v>0.10256410256410256</v>
      </c>
      <c r="N97" s="20">
        <v>4</v>
      </c>
      <c r="O97" s="9">
        <v>5.128205128205128E-2</v>
      </c>
      <c r="P97" s="20">
        <v>0</v>
      </c>
      <c r="Q97" s="9">
        <v>0</v>
      </c>
    </row>
    <row r="98" spans="4:17" x14ac:dyDescent="0.25">
      <c r="D98" s="7" t="s">
        <v>549</v>
      </c>
      <c r="E98" s="20">
        <v>188</v>
      </c>
      <c r="F98" s="20">
        <v>140</v>
      </c>
      <c r="G98" s="9">
        <v>0.74468085106382975</v>
      </c>
      <c r="H98" s="20">
        <v>116</v>
      </c>
      <c r="I98" s="9">
        <v>0.82857142857142863</v>
      </c>
      <c r="J98" s="20">
        <v>0</v>
      </c>
      <c r="K98" s="9">
        <v>0</v>
      </c>
      <c r="L98" s="20">
        <v>41</v>
      </c>
      <c r="M98" s="9">
        <v>0.29285714285714287</v>
      </c>
      <c r="N98" s="20">
        <v>2</v>
      </c>
      <c r="O98" s="9">
        <v>1.4285714285714285E-2</v>
      </c>
      <c r="P98" s="20">
        <v>0</v>
      </c>
      <c r="Q98" s="9">
        <v>0</v>
      </c>
    </row>
    <row r="99" spans="4:17" x14ac:dyDescent="0.25">
      <c r="D99" s="8" t="s">
        <v>550</v>
      </c>
      <c r="E99" s="20">
        <v>20</v>
      </c>
      <c r="F99" s="20">
        <v>15</v>
      </c>
      <c r="G99" s="9">
        <v>0.75</v>
      </c>
      <c r="H99" s="20">
        <v>10</v>
      </c>
      <c r="I99" s="9">
        <v>0.66666666666666663</v>
      </c>
      <c r="J99" s="20">
        <v>0</v>
      </c>
      <c r="K99" s="9">
        <v>0</v>
      </c>
      <c r="L99" s="20">
        <v>4</v>
      </c>
      <c r="M99" s="9">
        <v>0.26666666666666666</v>
      </c>
      <c r="N99" s="20">
        <v>0</v>
      </c>
      <c r="O99" s="9">
        <v>0</v>
      </c>
      <c r="P99" s="20">
        <v>0</v>
      </c>
      <c r="Q99" s="9">
        <v>0</v>
      </c>
    </row>
    <row r="100" spans="4:17" x14ac:dyDescent="0.25">
      <c r="D100" s="8" t="s">
        <v>568</v>
      </c>
      <c r="E100" s="20">
        <v>82</v>
      </c>
      <c r="F100" s="20">
        <v>63</v>
      </c>
      <c r="G100" s="9">
        <v>0.76829268292682928</v>
      </c>
      <c r="H100" s="20">
        <v>57</v>
      </c>
      <c r="I100" s="9">
        <v>0.90476190476190477</v>
      </c>
      <c r="J100" s="20">
        <v>0</v>
      </c>
      <c r="K100" s="9">
        <v>0</v>
      </c>
      <c r="L100" s="20">
        <v>15</v>
      </c>
      <c r="M100" s="9">
        <v>0.23809523809523808</v>
      </c>
      <c r="N100" s="20">
        <v>2</v>
      </c>
      <c r="O100" s="9">
        <v>3.1746031746031744E-2</v>
      </c>
      <c r="P100" s="20">
        <v>0</v>
      </c>
      <c r="Q100" s="9">
        <v>0</v>
      </c>
    </row>
    <row r="101" spans="4:17" x14ac:dyDescent="0.25">
      <c r="D101" s="8" t="s">
        <v>569</v>
      </c>
      <c r="E101" s="20">
        <v>86</v>
      </c>
      <c r="F101" s="20">
        <v>62</v>
      </c>
      <c r="G101" s="9">
        <v>0.72093023255813948</v>
      </c>
      <c r="H101" s="20">
        <v>49</v>
      </c>
      <c r="I101" s="9">
        <v>0.79032258064516125</v>
      </c>
      <c r="J101" s="20">
        <v>0</v>
      </c>
      <c r="K101" s="9">
        <v>0</v>
      </c>
      <c r="L101" s="20">
        <v>22</v>
      </c>
      <c r="M101" s="9">
        <v>0.35483870967741937</v>
      </c>
      <c r="N101" s="20">
        <v>0</v>
      </c>
      <c r="O101" s="9">
        <v>0</v>
      </c>
      <c r="P101" s="20">
        <v>0</v>
      </c>
      <c r="Q101" s="9">
        <v>0</v>
      </c>
    </row>
    <row r="102" spans="4:17" x14ac:dyDescent="0.25">
      <c r="D102" s="7" t="s">
        <v>555</v>
      </c>
      <c r="E102" s="20">
        <v>272</v>
      </c>
      <c r="F102" s="20">
        <v>227</v>
      </c>
      <c r="G102" s="9">
        <v>0.8345588235294118</v>
      </c>
      <c r="H102" s="20">
        <v>199</v>
      </c>
      <c r="I102" s="9">
        <v>0.87665198237885467</v>
      </c>
      <c r="J102" s="20">
        <v>0</v>
      </c>
      <c r="K102" s="9">
        <v>0</v>
      </c>
      <c r="L102" s="20">
        <v>31</v>
      </c>
      <c r="M102" s="9">
        <v>0.13656387665198239</v>
      </c>
      <c r="N102" s="20">
        <v>6</v>
      </c>
      <c r="O102" s="9">
        <v>2.643171806167401E-2</v>
      </c>
      <c r="P102" s="20">
        <v>4</v>
      </c>
      <c r="Q102" s="9">
        <v>1.7621145374449341E-2</v>
      </c>
    </row>
    <row r="103" spans="4:17" x14ac:dyDescent="0.25">
      <c r="D103" s="8" t="s">
        <v>556</v>
      </c>
      <c r="E103" s="20">
        <v>36</v>
      </c>
      <c r="F103" s="20">
        <v>30</v>
      </c>
      <c r="G103" s="9">
        <v>0.83333333333333337</v>
      </c>
      <c r="H103" s="20">
        <v>25</v>
      </c>
      <c r="I103" s="9">
        <v>0.83333333333333337</v>
      </c>
      <c r="J103" s="20">
        <v>0</v>
      </c>
      <c r="K103" s="9">
        <v>0</v>
      </c>
      <c r="L103" s="20">
        <v>5</v>
      </c>
      <c r="M103" s="9">
        <v>0.16666666666666666</v>
      </c>
      <c r="N103" s="20">
        <v>0</v>
      </c>
      <c r="O103" s="9">
        <v>0</v>
      </c>
      <c r="P103" s="20">
        <v>0</v>
      </c>
      <c r="Q103" s="9">
        <v>0</v>
      </c>
    </row>
    <row r="104" spans="4:17" x14ac:dyDescent="0.25">
      <c r="D104" s="8" t="s">
        <v>572</v>
      </c>
      <c r="E104" s="20">
        <v>2</v>
      </c>
      <c r="F104" s="20">
        <v>1</v>
      </c>
      <c r="G104" s="9">
        <v>0.5</v>
      </c>
      <c r="H104" s="20">
        <v>1</v>
      </c>
      <c r="I104" s="9">
        <v>1</v>
      </c>
      <c r="J104" s="20">
        <v>0</v>
      </c>
      <c r="K104" s="9">
        <v>0</v>
      </c>
      <c r="L104" s="20">
        <v>1</v>
      </c>
      <c r="M104" s="9">
        <v>1</v>
      </c>
      <c r="N104" s="20">
        <v>0</v>
      </c>
      <c r="O104" s="9">
        <v>0</v>
      </c>
      <c r="P104" s="20">
        <v>0</v>
      </c>
      <c r="Q104" s="9">
        <v>0</v>
      </c>
    </row>
    <row r="105" spans="4:17" x14ac:dyDescent="0.25">
      <c r="D105" s="8" t="s">
        <v>581</v>
      </c>
      <c r="E105" s="20">
        <v>130</v>
      </c>
      <c r="F105" s="20">
        <v>115</v>
      </c>
      <c r="G105" s="9">
        <v>0.88461538461538458</v>
      </c>
      <c r="H105" s="20">
        <v>104</v>
      </c>
      <c r="I105" s="9">
        <v>0.90434782608695652</v>
      </c>
      <c r="J105" s="20">
        <v>0</v>
      </c>
      <c r="K105" s="9">
        <v>0</v>
      </c>
      <c r="L105" s="20">
        <v>12</v>
      </c>
      <c r="M105" s="9">
        <v>0.10434782608695652</v>
      </c>
      <c r="N105" s="20">
        <v>2</v>
      </c>
      <c r="O105" s="9">
        <v>1.7391304347826087E-2</v>
      </c>
      <c r="P105" s="20">
        <v>0</v>
      </c>
      <c r="Q105" s="9">
        <v>0</v>
      </c>
    </row>
    <row r="106" spans="4:17" x14ac:dyDescent="0.25">
      <c r="D106" s="8" t="s">
        <v>582</v>
      </c>
      <c r="E106" s="20">
        <v>84</v>
      </c>
      <c r="F106" s="20">
        <v>68</v>
      </c>
      <c r="G106" s="9">
        <v>0.80952380952380953</v>
      </c>
      <c r="H106" s="20">
        <v>57</v>
      </c>
      <c r="I106" s="9">
        <v>0.83823529411764708</v>
      </c>
      <c r="J106" s="20">
        <v>0</v>
      </c>
      <c r="K106" s="9">
        <v>0</v>
      </c>
      <c r="L106" s="20">
        <v>11</v>
      </c>
      <c r="M106" s="9">
        <v>0.16176470588235295</v>
      </c>
      <c r="N106" s="20">
        <v>2</v>
      </c>
      <c r="O106" s="9">
        <v>2.9411764705882353E-2</v>
      </c>
      <c r="P106" s="20">
        <v>1</v>
      </c>
      <c r="Q106" s="9">
        <v>1.4705882352941176E-2</v>
      </c>
    </row>
    <row r="107" spans="4:17" x14ac:dyDescent="0.25">
      <c r="D107" s="8" t="s">
        <v>583</v>
      </c>
      <c r="E107" s="20">
        <v>20</v>
      </c>
      <c r="F107" s="20">
        <v>13</v>
      </c>
      <c r="G107" s="9">
        <v>0.65</v>
      </c>
      <c r="H107" s="20">
        <v>12</v>
      </c>
      <c r="I107" s="9">
        <v>0.92307692307692313</v>
      </c>
      <c r="J107" s="20">
        <v>0</v>
      </c>
      <c r="K107" s="9">
        <v>0</v>
      </c>
      <c r="L107" s="20">
        <v>2</v>
      </c>
      <c r="M107" s="9">
        <v>0.15384615384615385</v>
      </c>
      <c r="N107" s="20">
        <v>2</v>
      </c>
      <c r="O107" s="9">
        <v>0.15384615384615385</v>
      </c>
      <c r="P107" s="20">
        <v>3</v>
      </c>
      <c r="Q107" s="9">
        <v>0.23076923076923078</v>
      </c>
    </row>
    <row r="108" spans="4:17" x14ac:dyDescent="0.25">
      <c r="D108" s="7" t="s">
        <v>450</v>
      </c>
      <c r="E108" s="20">
        <v>209</v>
      </c>
      <c r="F108" s="20">
        <v>178</v>
      </c>
      <c r="G108" s="9">
        <v>0.85167464114832536</v>
      </c>
      <c r="H108" s="20">
        <v>157</v>
      </c>
      <c r="I108" s="9">
        <v>0.8820224719101124</v>
      </c>
      <c r="J108" s="20">
        <v>0</v>
      </c>
      <c r="K108" s="9">
        <v>0</v>
      </c>
      <c r="L108" s="20">
        <v>18</v>
      </c>
      <c r="M108" s="9">
        <v>0.10112359550561797</v>
      </c>
      <c r="N108" s="20">
        <v>6</v>
      </c>
      <c r="O108" s="9">
        <v>3.3707865168539325E-2</v>
      </c>
      <c r="P108" s="20">
        <v>1</v>
      </c>
      <c r="Q108" s="9">
        <v>5.6179775280898875E-3</v>
      </c>
    </row>
    <row r="109" spans="4:17" x14ac:dyDescent="0.25">
      <c r="D109" s="8" t="s">
        <v>538</v>
      </c>
      <c r="E109" s="20">
        <v>39</v>
      </c>
      <c r="F109" s="20">
        <v>31</v>
      </c>
      <c r="G109" s="9">
        <v>0.79487179487179482</v>
      </c>
      <c r="H109" s="20">
        <v>29</v>
      </c>
      <c r="I109" s="9">
        <v>0.93548387096774188</v>
      </c>
      <c r="J109" s="20">
        <v>0</v>
      </c>
      <c r="K109" s="9">
        <v>0</v>
      </c>
      <c r="L109" s="20">
        <v>5</v>
      </c>
      <c r="M109" s="9">
        <v>0.16129032258064516</v>
      </c>
      <c r="N109" s="20">
        <v>1</v>
      </c>
      <c r="O109" s="9">
        <v>3.2258064516129031E-2</v>
      </c>
      <c r="P109" s="20">
        <v>1</v>
      </c>
      <c r="Q109" s="9">
        <v>3.2258064516129031E-2</v>
      </c>
    </row>
    <row r="110" spans="4:17" x14ac:dyDescent="0.25">
      <c r="D110" s="8" t="s">
        <v>451</v>
      </c>
      <c r="E110" s="20">
        <v>50</v>
      </c>
      <c r="F110" s="20">
        <v>40</v>
      </c>
      <c r="G110" s="9">
        <v>0.8</v>
      </c>
      <c r="H110" s="20">
        <v>34</v>
      </c>
      <c r="I110" s="9">
        <v>0.85</v>
      </c>
      <c r="J110" s="20">
        <v>0</v>
      </c>
      <c r="K110" s="9">
        <v>0</v>
      </c>
      <c r="L110" s="20">
        <v>4</v>
      </c>
      <c r="M110" s="9">
        <v>0.1</v>
      </c>
      <c r="N110" s="20">
        <v>4</v>
      </c>
      <c r="O110" s="9">
        <v>0.1</v>
      </c>
      <c r="P110" s="20">
        <v>0</v>
      </c>
      <c r="Q110" s="9">
        <v>0</v>
      </c>
    </row>
    <row r="111" spans="4:17" x14ac:dyDescent="0.25">
      <c r="D111" s="8" t="s">
        <v>570</v>
      </c>
      <c r="E111" s="20">
        <v>50</v>
      </c>
      <c r="F111" s="20">
        <v>44</v>
      </c>
      <c r="G111" s="9">
        <v>0.88</v>
      </c>
      <c r="H111" s="20">
        <v>41</v>
      </c>
      <c r="I111" s="9">
        <v>0.93181818181818177</v>
      </c>
      <c r="J111" s="20">
        <v>0</v>
      </c>
      <c r="K111" s="9">
        <v>0</v>
      </c>
      <c r="L111" s="20">
        <v>5</v>
      </c>
      <c r="M111" s="9">
        <v>0.11363636363636363</v>
      </c>
      <c r="N111" s="20">
        <v>1</v>
      </c>
      <c r="O111" s="9">
        <v>2.2727272727272728E-2</v>
      </c>
      <c r="P111" s="20">
        <v>0</v>
      </c>
      <c r="Q111" s="9">
        <v>0</v>
      </c>
    </row>
    <row r="112" spans="4:17" x14ac:dyDescent="0.25">
      <c r="D112" s="8" t="s">
        <v>573</v>
      </c>
      <c r="E112" s="20">
        <v>70</v>
      </c>
      <c r="F112" s="20">
        <v>63</v>
      </c>
      <c r="G112" s="9">
        <v>0.9</v>
      </c>
      <c r="H112" s="20">
        <v>53</v>
      </c>
      <c r="I112" s="9">
        <v>0.84126984126984128</v>
      </c>
      <c r="J112" s="20">
        <v>0</v>
      </c>
      <c r="K112" s="9">
        <v>0</v>
      </c>
      <c r="L112" s="20">
        <v>4</v>
      </c>
      <c r="M112" s="9">
        <v>6.3492063492063489E-2</v>
      </c>
      <c r="N112" s="20">
        <v>0</v>
      </c>
      <c r="O112" s="9">
        <v>0</v>
      </c>
      <c r="P112" s="20">
        <v>0</v>
      </c>
      <c r="Q112" s="9">
        <v>0</v>
      </c>
    </row>
    <row r="113" spans="4:17" x14ac:dyDescent="0.25">
      <c r="D113" s="6" t="s">
        <v>452</v>
      </c>
      <c r="E113" s="20">
        <v>2276</v>
      </c>
      <c r="F113" s="20">
        <v>2150</v>
      </c>
      <c r="G113" s="9">
        <v>0.94463971880492092</v>
      </c>
      <c r="H113" s="20">
        <v>1997</v>
      </c>
      <c r="I113" s="9">
        <v>0.92883720930232561</v>
      </c>
      <c r="J113" s="20">
        <v>0</v>
      </c>
      <c r="K113" s="9">
        <v>0</v>
      </c>
      <c r="L113" s="20">
        <v>52</v>
      </c>
      <c r="M113" s="9">
        <v>2.4186046511627906E-2</v>
      </c>
      <c r="N113" s="20">
        <v>14</v>
      </c>
      <c r="O113" s="9">
        <v>6.5116279069767444E-3</v>
      </c>
      <c r="P113" s="20">
        <v>18</v>
      </c>
      <c r="Q113" s="9">
        <v>8.3720930232558145E-3</v>
      </c>
    </row>
    <row r="114" spans="4:17" x14ac:dyDescent="0.25">
      <c r="D114" s="7" t="s">
        <v>587</v>
      </c>
      <c r="E114" s="20">
        <v>320</v>
      </c>
      <c r="F114" s="20">
        <v>298</v>
      </c>
      <c r="G114" s="9">
        <v>0.93125000000000002</v>
      </c>
      <c r="H114" s="20">
        <v>272</v>
      </c>
      <c r="I114" s="9">
        <v>0.91275167785234901</v>
      </c>
      <c r="J114" s="20">
        <v>0</v>
      </c>
      <c r="K114" s="9">
        <v>0</v>
      </c>
      <c r="L114" s="20">
        <v>8</v>
      </c>
      <c r="M114" s="9">
        <v>2.6845637583892617E-2</v>
      </c>
      <c r="N114" s="20">
        <v>0</v>
      </c>
      <c r="O114" s="9">
        <v>0</v>
      </c>
      <c r="P114" s="20">
        <v>5</v>
      </c>
      <c r="Q114" s="9">
        <v>1.6778523489932886E-2</v>
      </c>
    </row>
    <row r="115" spans="4:17" x14ac:dyDescent="0.25">
      <c r="D115" s="8" t="s">
        <v>588</v>
      </c>
      <c r="E115" s="20">
        <v>34</v>
      </c>
      <c r="F115" s="20">
        <v>33</v>
      </c>
      <c r="G115" s="9">
        <v>0.97058823529411764</v>
      </c>
      <c r="H115" s="20">
        <v>30</v>
      </c>
      <c r="I115" s="9">
        <v>0.90909090909090906</v>
      </c>
      <c r="J115" s="20">
        <v>0</v>
      </c>
      <c r="K115" s="9">
        <v>0</v>
      </c>
      <c r="L115" s="20">
        <v>0</v>
      </c>
      <c r="M115" s="9">
        <v>0</v>
      </c>
      <c r="N115" s="20">
        <v>0</v>
      </c>
      <c r="O115" s="9">
        <v>0</v>
      </c>
      <c r="P115" s="20">
        <v>0</v>
      </c>
      <c r="Q115" s="9">
        <v>0</v>
      </c>
    </row>
    <row r="116" spans="4:17" x14ac:dyDescent="0.25">
      <c r="D116" s="8" t="s">
        <v>589</v>
      </c>
      <c r="E116" s="20">
        <v>1</v>
      </c>
      <c r="F116" s="20">
        <v>1</v>
      </c>
      <c r="G116" s="9">
        <v>1</v>
      </c>
      <c r="H116" s="20">
        <v>1</v>
      </c>
      <c r="I116" s="9">
        <v>1</v>
      </c>
      <c r="J116" s="20">
        <v>0</v>
      </c>
      <c r="K116" s="9">
        <v>0</v>
      </c>
      <c r="L116" s="20">
        <v>0</v>
      </c>
      <c r="M116" s="9">
        <v>0</v>
      </c>
      <c r="N116" s="20">
        <v>0</v>
      </c>
      <c r="O116" s="9">
        <v>0</v>
      </c>
      <c r="P116" s="20">
        <v>0</v>
      </c>
      <c r="Q116" s="9">
        <v>0</v>
      </c>
    </row>
    <row r="117" spans="4:17" x14ac:dyDescent="0.25">
      <c r="D117" s="8" t="s">
        <v>591</v>
      </c>
      <c r="E117" s="20">
        <v>58</v>
      </c>
      <c r="F117" s="20">
        <v>55</v>
      </c>
      <c r="G117" s="9">
        <v>0.94827586206896552</v>
      </c>
      <c r="H117" s="20">
        <v>49</v>
      </c>
      <c r="I117" s="9">
        <v>0.89090909090909087</v>
      </c>
      <c r="J117" s="20">
        <v>0</v>
      </c>
      <c r="K117" s="9">
        <v>0</v>
      </c>
      <c r="L117" s="20">
        <v>2</v>
      </c>
      <c r="M117" s="9">
        <v>3.6363636363636362E-2</v>
      </c>
      <c r="N117" s="20">
        <v>0</v>
      </c>
      <c r="O117" s="9">
        <v>0</v>
      </c>
      <c r="P117" s="20">
        <v>0</v>
      </c>
      <c r="Q117" s="9">
        <v>0</v>
      </c>
    </row>
    <row r="118" spans="4:17" x14ac:dyDescent="0.25">
      <c r="D118" s="8" t="s">
        <v>598</v>
      </c>
      <c r="E118" s="20">
        <v>18</v>
      </c>
      <c r="F118" s="20">
        <v>17</v>
      </c>
      <c r="G118" s="9">
        <v>0.94444444444444442</v>
      </c>
      <c r="H118" s="20">
        <v>16</v>
      </c>
      <c r="I118" s="9">
        <v>0.94117647058823528</v>
      </c>
      <c r="J118" s="20">
        <v>0</v>
      </c>
      <c r="K118" s="9">
        <v>0</v>
      </c>
      <c r="L118" s="20">
        <v>0</v>
      </c>
      <c r="M118" s="9">
        <v>0</v>
      </c>
      <c r="N118" s="20">
        <v>0</v>
      </c>
      <c r="O118" s="9">
        <v>0</v>
      </c>
      <c r="P118" s="20">
        <v>1</v>
      </c>
      <c r="Q118" s="9">
        <v>5.8823529411764705E-2</v>
      </c>
    </row>
    <row r="119" spans="4:17" x14ac:dyDescent="0.25">
      <c r="D119" s="8" t="s">
        <v>607</v>
      </c>
      <c r="E119" s="20">
        <v>39</v>
      </c>
      <c r="F119" s="20">
        <v>35</v>
      </c>
      <c r="G119" s="9">
        <v>0.89743589743589747</v>
      </c>
      <c r="H119" s="20">
        <v>31</v>
      </c>
      <c r="I119" s="9">
        <v>0.88571428571428568</v>
      </c>
      <c r="J119" s="20">
        <v>0</v>
      </c>
      <c r="K119" s="9">
        <v>0</v>
      </c>
      <c r="L119" s="20">
        <v>1</v>
      </c>
      <c r="M119" s="9">
        <v>2.8571428571428571E-2</v>
      </c>
      <c r="N119" s="20">
        <v>0</v>
      </c>
      <c r="O119" s="9">
        <v>0</v>
      </c>
      <c r="P119" s="20">
        <v>2</v>
      </c>
      <c r="Q119" s="9">
        <v>5.7142857142857141E-2</v>
      </c>
    </row>
    <row r="120" spans="4:17" x14ac:dyDescent="0.25">
      <c r="D120" s="8" t="s">
        <v>608</v>
      </c>
      <c r="E120" s="20">
        <v>31</v>
      </c>
      <c r="F120" s="20">
        <v>26</v>
      </c>
      <c r="G120" s="9">
        <v>0.83870967741935487</v>
      </c>
      <c r="H120" s="20">
        <v>22</v>
      </c>
      <c r="I120" s="9">
        <v>0.84615384615384615</v>
      </c>
      <c r="J120" s="20">
        <v>0</v>
      </c>
      <c r="K120" s="9">
        <v>0</v>
      </c>
      <c r="L120" s="20">
        <v>1</v>
      </c>
      <c r="M120" s="9">
        <v>3.8461538461538464E-2</v>
      </c>
      <c r="N120" s="20">
        <v>0</v>
      </c>
      <c r="O120" s="9">
        <v>0</v>
      </c>
      <c r="P120" s="20">
        <v>0</v>
      </c>
      <c r="Q120" s="9">
        <v>0</v>
      </c>
    </row>
    <row r="121" spans="4:17" x14ac:dyDescent="0.25">
      <c r="D121" s="8" t="s">
        <v>610</v>
      </c>
      <c r="E121" s="20">
        <v>96</v>
      </c>
      <c r="F121" s="20">
        <v>90</v>
      </c>
      <c r="G121" s="9">
        <v>0.9375</v>
      </c>
      <c r="H121" s="20">
        <v>84</v>
      </c>
      <c r="I121" s="9">
        <v>0.93333333333333335</v>
      </c>
      <c r="J121" s="20">
        <v>0</v>
      </c>
      <c r="K121" s="9">
        <v>0</v>
      </c>
      <c r="L121" s="20">
        <v>4</v>
      </c>
      <c r="M121" s="9">
        <v>4.4444444444444446E-2</v>
      </c>
      <c r="N121" s="20">
        <v>0</v>
      </c>
      <c r="O121" s="9">
        <v>0</v>
      </c>
      <c r="P121" s="20">
        <v>0</v>
      </c>
      <c r="Q121" s="9">
        <v>0</v>
      </c>
    </row>
    <row r="122" spans="4:17" x14ac:dyDescent="0.25">
      <c r="D122" s="8" t="s">
        <v>613</v>
      </c>
      <c r="E122" s="20">
        <v>43</v>
      </c>
      <c r="F122" s="20">
        <v>41</v>
      </c>
      <c r="G122" s="9">
        <v>0.95348837209302328</v>
      </c>
      <c r="H122" s="20">
        <v>39</v>
      </c>
      <c r="I122" s="9">
        <v>0.95121951219512191</v>
      </c>
      <c r="J122" s="20">
        <v>0</v>
      </c>
      <c r="K122" s="9">
        <v>0</v>
      </c>
      <c r="L122" s="20">
        <v>0</v>
      </c>
      <c r="M122" s="9">
        <v>0</v>
      </c>
      <c r="N122" s="20">
        <v>0</v>
      </c>
      <c r="O122" s="9">
        <v>0</v>
      </c>
      <c r="P122" s="20">
        <v>2</v>
      </c>
      <c r="Q122" s="9">
        <v>4.878048780487805E-2</v>
      </c>
    </row>
    <row r="123" spans="4:17" x14ac:dyDescent="0.25">
      <c r="D123" s="7" t="s">
        <v>602</v>
      </c>
      <c r="E123" s="20">
        <v>498</v>
      </c>
      <c r="F123" s="20">
        <v>484</v>
      </c>
      <c r="G123" s="9">
        <v>0.9718875502008032</v>
      </c>
      <c r="H123" s="20">
        <v>448</v>
      </c>
      <c r="I123" s="9">
        <v>0.92561983471074383</v>
      </c>
      <c r="J123" s="20">
        <v>0</v>
      </c>
      <c r="K123" s="9">
        <v>0</v>
      </c>
      <c r="L123" s="20">
        <v>8</v>
      </c>
      <c r="M123" s="9">
        <v>1.6528925619834711E-2</v>
      </c>
      <c r="N123" s="20">
        <v>0</v>
      </c>
      <c r="O123" s="9">
        <v>0</v>
      </c>
      <c r="P123" s="20">
        <v>2</v>
      </c>
      <c r="Q123" s="9">
        <v>4.1322314049586778E-3</v>
      </c>
    </row>
    <row r="124" spans="4:17" x14ac:dyDescent="0.25">
      <c r="D124" s="8" t="s">
        <v>603</v>
      </c>
      <c r="E124" s="20">
        <v>195</v>
      </c>
      <c r="F124" s="20">
        <v>190</v>
      </c>
      <c r="G124" s="9">
        <v>0.97435897435897434</v>
      </c>
      <c r="H124" s="20">
        <v>178</v>
      </c>
      <c r="I124" s="9">
        <v>0.93684210526315792</v>
      </c>
      <c r="J124" s="20">
        <v>0</v>
      </c>
      <c r="K124" s="9">
        <v>0</v>
      </c>
      <c r="L124" s="20">
        <v>3</v>
      </c>
      <c r="M124" s="9">
        <v>1.5789473684210527E-2</v>
      </c>
      <c r="N124" s="20">
        <v>0</v>
      </c>
      <c r="O124" s="9">
        <v>0</v>
      </c>
      <c r="P124" s="20">
        <v>0</v>
      </c>
      <c r="Q124" s="9">
        <v>0</v>
      </c>
    </row>
    <row r="125" spans="4:17" x14ac:dyDescent="0.25">
      <c r="D125" s="8" t="s">
        <v>614</v>
      </c>
      <c r="E125" s="20">
        <v>108</v>
      </c>
      <c r="F125" s="20">
        <v>106</v>
      </c>
      <c r="G125" s="9">
        <v>0.98148148148148151</v>
      </c>
      <c r="H125" s="20">
        <v>99</v>
      </c>
      <c r="I125" s="9">
        <v>0.93396226415094341</v>
      </c>
      <c r="J125" s="20">
        <v>0</v>
      </c>
      <c r="K125" s="9">
        <v>0</v>
      </c>
      <c r="L125" s="20">
        <v>1</v>
      </c>
      <c r="M125" s="9">
        <v>9.433962264150943E-3</v>
      </c>
      <c r="N125" s="20">
        <v>0</v>
      </c>
      <c r="O125" s="9">
        <v>0</v>
      </c>
      <c r="P125" s="20">
        <v>0</v>
      </c>
      <c r="Q125" s="9">
        <v>0</v>
      </c>
    </row>
    <row r="126" spans="4:17" x14ac:dyDescent="0.25">
      <c r="D126" s="8" t="s">
        <v>620</v>
      </c>
      <c r="E126" s="20">
        <v>195</v>
      </c>
      <c r="F126" s="20">
        <v>188</v>
      </c>
      <c r="G126" s="9">
        <v>0.96410256410256412</v>
      </c>
      <c r="H126" s="20">
        <v>171</v>
      </c>
      <c r="I126" s="9">
        <v>0.90957446808510634</v>
      </c>
      <c r="J126" s="20">
        <v>0</v>
      </c>
      <c r="K126" s="9">
        <v>0</v>
      </c>
      <c r="L126" s="20">
        <v>4</v>
      </c>
      <c r="M126" s="9">
        <v>2.1276595744680851E-2</v>
      </c>
      <c r="N126" s="20">
        <v>0</v>
      </c>
      <c r="O126" s="9">
        <v>0</v>
      </c>
      <c r="P126" s="20">
        <v>2</v>
      </c>
      <c r="Q126" s="9">
        <v>1.0638297872340425E-2</v>
      </c>
    </row>
    <row r="127" spans="4:17" x14ac:dyDescent="0.25">
      <c r="D127" s="7" t="s">
        <v>453</v>
      </c>
      <c r="E127" s="20">
        <v>602</v>
      </c>
      <c r="F127" s="20">
        <v>551</v>
      </c>
      <c r="G127" s="9">
        <v>0.91528239202657802</v>
      </c>
      <c r="H127" s="20">
        <v>498</v>
      </c>
      <c r="I127" s="9">
        <v>0.90381125226860259</v>
      </c>
      <c r="J127" s="20">
        <v>0</v>
      </c>
      <c r="K127" s="9">
        <v>0</v>
      </c>
      <c r="L127" s="20">
        <v>12</v>
      </c>
      <c r="M127" s="9">
        <v>2.1778584392014518E-2</v>
      </c>
      <c r="N127" s="20">
        <v>12</v>
      </c>
      <c r="O127" s="9">
        <v>2.1778584392014518E-2</v>
      </c>
      <c r="P127" s="20">
        <v>9</v>
      </c>
      <c r="Q127" s="9">
        <v>1.6333938294010888E-2</v>
      </c>
    </row>
    <row r="128" spans="4:17" x14ac:dyDescent="0.25">
      <c r="D128" s="8" t="s">
        <v>584</v>
      </c>
      <c r="E128" s="20">
        <v>16</v>
      </c>
      <c r="F128" s="20">
        <v>13</v>
      </c>
      <c r="G128" s="9">
        <v>0.8125</v>
      </c>
      <c r="H128" s="20">
        <v>9</v>
      </c>
      <c r="I128" s="9">
        <v>0.69230769230769229</v>
      </c>
      <c r="J128" s="20">
        <v>0</v>
      </c>
      <c r="K128" s="9">
        <v>0</v>
      </c>
      <c r="L128" s="20">
        <v>1</v>
      </c>
      <c r="M128" s="9">
        <v>7.6923076923076927E-2</v>
      </c>
      <c r="N128" s="20">
        <v>0</v>
      </c>
      <c r="O128" s="9">
        <v>0</v>
      </c>
      <c r="P128" s="20">
        <v>1</v>
      </c>
      <c r="Q128" s="9">
        <v>7.6923076923076927E-2</v>
      </c>
    </row>
    <row r="129" spans="4:17" x14ac:dyDescent="0.25">
      <c r="D129" s="8" t="s">
        <v>590</v>
      </c>
      <c r="E129" s="20">
        <v>57</v>
      </c>
      <c r="F129" s="20">
        <v>56</v>
      </c>
      <c r="G129" s="9">
        <v>0.98245614035087714</v>
      </c>
      <c r="H129" s="20">
        <v>49</v>
      </c>
      <c r="I129" s="9">
        <v>0.875</v>
      </c>
      <c r="J129" s="20">
        <v>0</v>
      </c>
      <c r="K129" s="9">
        <v>0</v>
      </c>
      <c r="L129" s="20">
        <v>0</v>
      </c>
      <c r="M129" s="9">
        <v>0</v>
      </c>
      <c r="N129" s="20">
        <v>0</v>
      </c>
      <c r="O129" s="9">
        <v>0</v>
      </c>
      <c r="P129" s="20">
        <v>0</v>
      </c>
      <c r="Q129" s="9">
        <v>0</v>
      </c>
    </row>
    <row r="130" spans="4:17" x14ac:dyDescent="0.25">
      <c r="D130" s="8" t="s">
        <v>592</v>
      </c>
      <c r="E130" s="20">
        <v>13</v>
      </c>
      <c r="F130" s="20">
        <v>11</v>
      </c>
      <c r="G130" s="9">
        <v>0.84615384615384615</v>
      </c>
      <c r="H130" s="20">
        <v>10</v>
      </c>
      <c r="I130" s="9">
        <v>0.90909090909090906</v>
      </c>
      <c r="J130" s="20">
        <v>0</v>
      </c>
      <c r="K130" s="9">
        <v>0</v>
      </c>
      <c r="L130" s="20">
        <v>1</v>
      </c>
      <c r="M130" s="9">
        <v>9.0909090909090912E-2</v>
      </c>
      <c r="N130" s="20">
        <v>1</v>
      </c>
      <c r="O130" s="9">
        <v>9.0909090909090912E-2</v>
      </c>
      <c r="P130" s="20">
        <v>0</v>
      </c>
      <c r="Q130" s="9">
        <v>0</v>
      </c>
    </row>
    <row r="131" spans="4:17" x14ac:dyDescent="0.25">
      <c r="D131" s="8" t="s">
        <v>454</v>
      </c>
      <c r="E131" s="20">
        <v>37</v>
      </c>
      <c r="F131" s="20">
        <v>28</v>
      </c>
      <c r="G131" s="9">
        <v>0.7567567567567568</v>
      </c>
      <c r="H131" s="20">
        <v>24</v>
      </c>
      <c r="I131" s="9">
        <v>0.8571428571428571</v>
      </c>
      <c r="J131" s="20">
        <v>0</v>
      </c>
      <c r="K131" s="9">
        <v>0</v>
      </c>
      <c r="L131" s="20">
        <v>0</v>
      </c>
      <c r="M131" s="9">
        <v>0</v>
      </c>
      <c r="N131" s="20">
        <v>1</v>
      </c>
      <c r="O131" s="9">
        <v>3.5714285714285712E-2</v>
      </c>
      <c r="P131" s="20">
        <v>4</v>
      </c>
      <c r="Q131" s="9">
        <v>0.14285714285714285</v>
      </c>
    </row>
    <row r="132" spans="4:17" x14ac:dyDescent="0.25">
      <c r="D132" s="8" t="s">
        <v>594</v>
      </c>
      <c r="E132" s="20">
        <v>5</v>
      </c>
      <c r="F132" s="20">
        <v>4</v>
      </c>
      <c r="G132" s="9">
        <v>0.8</v>
      </c>
      <c r="H132" s="20">
        <v>4</v>
      </c>
      <c r="I132" s="9">
        <v>1</v>
      </c>
      <c r="J132" s="20">
        <v>0</v>
      </c>
      <c r="K132" s="9">
        <v>0</v>
      </c>
      <c r="L132" s="20">
        <v>0</v>
      </c>
      <c r="M132" s="9">
        <v>0</v>
      </c>
      <c r="N132" s="20">
        <v>1</v>
      </c>
      <c r="O132" s="9">
        <v>0.25</v>
      </c>
      <c r="P132" s="20">
        <v>0</v>
      </c>
      <c r="Q132" s="9">
        <v>0</v>
      </c>
    </row>
    <row r="133" spans="4:17" x14ac:dyDescent="0.25">
      <c r="D133" s="8" t="s">
        <v>597</v>
      </c>
      <c r="E133" s="20">
        <v>88</v>
      </c>
      <c r="F133" s="20">
        <v>86</v>
      </c>
      <c r="G133" s="9">
        <v>0.97727272727272729</v>
      </c>
      <c r="H133" s="20">
        <v>80</v>
      </c>
      <c r="I133" s="9">
        <v>0.93023255813953487</v>
      </c>
      <c r="J133" s="20">
        <v>0</v>
      </c>
      <c r="K133" s="9">
        <v>0</v>
      </c>
      <c r="L133" s="20">
        <v>2</v>
      </c>
      <c r="M133" s="9">
        <v>2.3255813953488372E-2</v>
      </c>
      <c r="N133" s="20">
        <v>0</v>
      </c>
      <c r="O133" s="9">
        <v>0</v>
      </c>
      <c r="P133" s="20">
        <v>0</v>
      </c>
      <c r="Q133" s="9">
        <v>0</v>
      </c>
    </row>
    <row r="134" spans="4:17" x14ac:dyDescent="0.25">
      <c r="D134" s="8" t="s">
        <v>599</v>
      </c>
      <c r="E134" s="20">
        <v>12</v>
      </c>
      <c r="F134" s="20">
        <v>10</v>
      </c>
      <c r="G134" s="9">
        <v>0.83333333333333337</v>
      </c>
      <c r="H134" s="20">
        <v>8</v>
      </c>
      <c r="I134" s="9">
        <v>0.8</v>
      </c>
      <c r="J134" s="20">
        <v>0</v>
      </c>
      <c r="K134" s="9">
        <v>0</v>
      </c>
      <c r="L134" s="20">
        <v>0</v>
      </c>
      <c r="M134" s="9">
        <v>0</v>
      </c>
      <c r="N134" s="20">
        <v>1</v>
      </c>
      <c r="O134" s="9">
        <v>0.1</v>
      </c>
      <c r="P134" s="20">
        <v>1</v>
      </c>
      <c r="Q134" s="9">
        <v>0.1</v>
      </c>
    </row>
    <row r="135" spans="4:17" x14ac:dyDescent="0.25">
      <c r="D135" s="8" t="s">
        <v>457</v>
      </c>
      <c r="E135" s="20">
        <v>24</v>
      </c>
      <c r="F135" s="20">
        <v>21</v>
      </c>
      <c r="G135" s="9">
        <v>0.875</v>
      </c>
      <c r="H135" s="20">
        <v>14</v>
      </c>
      <c r="I135" s="9">
        <v>0.66666666666666663</v>
      </c>
      <c r="J135" s="20">
        <v>0</v>
      </c>
      <c r="K135" s="9">
        <v>0</v>
      </c>
      <c r="L135" s="20">
        <v>0</v>
      </c>
      <c r="M135" s="9">
        <v>0</v>
      </c>
      <c r="N135" s="20">
        <v>0</v>
      </c>
      <c r="O135" s="9">
        <v>0</v>
      </c>
      <c r="P135" s="20">
        <v>0</v>
      </c>
      <c r="Q135" s="9">
        <v>0</v>
      </c>
    </row>
    <row r="136" spans="4:17" x14ac:dyDescent="0.25">
      <c r="D136" s="8" t="s">
        <v>600</v>
      </c>
      <c r="E136" s="20">
        <v>94</v>
      </c>
      <c r="F136" s="20">
        <v>87</v>
      </c>
      <c r="G136" s="9">
        <v>0.92553191489361697</v>
      </c>
      <c r="H136" s="20">
        <v>81</v>
      </c>
      <c r="I136" s="9">
        <v>0.93103448275862066</v>
      </c>
      <c r="J136" s="20">
        <v>0</v>
      </c>
      <c r="K136" s="9">
        <v>0</v>
      </c>
      <c r="L136" s="20">
        <v>1</v>
      </c>
      <c r="M136" s="9">
        <v>1.1494252873563218E-2</v>
      </c>
      <c r="N136" s="20">
        <v>5</v>
      </c>
      <c r="O136" s="9">
        <v>5.7471264367816091E-2</v>
      </c>
      <c r="P136" s="20">
        <v>0</v>
      </c>
      <c r="Q136" s="9">
        <v>0</v>
      </c>
    </row>
    <row r="137" spans="4:17" x14ac:dyDescent="0.25">
      <c r="D137" s="8" t="s">
        <v>604</v>
      </c>
      <c r="E137" s="20">
        <v>40</v>
      </c>
      <c r="F137" s="20">
        <v>37</v>
      </c>
      <c r="G137" s="9">
        <v>0.92500000000000004</v>
      </c>
      <c r="H137" s="20">
        <v>35</v>
      </c>
      <c r="I137" s="9">
        <v>0.94594594594594594</v>
      </c>
      <c r="J137" s="20">
        <v>0</v>
      </c>
      <c r="K137" s="9">
        <v>0</v>
      </c>
      <c r="L137" s="20">
        <v>1</v>
      </c>
      <c r="M137" s="9">
        <v>2.7027027027027029E-2</v>
      </c>
      <c r="N137" s="20">
        <v>0</v>
      </c>
      <c r="O137" s="9">
        <v>0</v>
      </c>
      <c r="P137" s="20">
        <v>1</v>
      </c>
      <c r="Q137" s="9">
        <v>2.7027027027027029E-2</v>
      </c>
    </row>
    <row r="138" spans="4:17" x14ac:dyDescent="0.25">
      <c r="D138" s="8" t="s">
        <v>605</v>
      </c>
      <c r="E138" s="20">
        <v>40</v>
      </c>
      <c r="F138" s="20">
        <v>36</v>
      </c>
      <c r="G138" s="9">
        <v>0.9</v>
      </c>
      <c r="H138" s="20">
        <v>34</v>
      </c>
      <c r="I138" s="9">
        <v>0.94444444444444442</v>
      </c>
      <c r="J138" s="20">
        <v>0</v>
      </c>
      <c r="K138" s="9">
        <v>0</v>
      </c>
      <c r="L138" s="20">
        <v>0</v>
      </c>
      <c r="M138" s="9">
        <v>0</v>
      </c>
      <c r="N138" s="20">
        <v>2</v>
      </c>
      <c r="O138" s="9">
        <v>5.5555555555555552E-2</v>
      </c>
      <c r="P138" s="20">
        <v>1</v>
      </c>
      <c r="Q138" s="9">
        <v>2.7777777777777776E-2</v>
      </c>
    </row>
    <row r="139" spans="4:17" x14ac:dyDescent="0.25">
      <c r="D139" s="8" t="s">
        <v>458</v>
      </c>
      <c r="E139" s="20">
        <v>27</v>
      </c>
      <c r="F139" s="20">
        <v>24</v>
      </c>
      <c r="G139" s="9">
        <v>0.88888888888888884</v>
      </c>
      <c r="H139" s="20">
        <v>19</v>
      </c>
      <c r="I139" s="9">
        <v>0.79166666666666663</v>
      </c>
      <c r="J139" s="20">
        <v>0</v>
      </c>
      <c r="K139" s="9">
        <v>0</v>
      </c>
      <c r="L139" s="20">
        <v>2</v>
      </c>
      <c r="M139" s="9">
        <v>8.3333333333333329E-2</v>
      </c>
      <c r="N139" s="20">
        <v>0</v>
      </c>
      <c r="O139" s="9">
        <v>0</v>
      </c>
      <c r="P139" s="20">
        <v>0</v>
      </c>
      <c r="Q139" s="9">
        <v>0</v>
      </c>
    </row>
    <row r="140" spans="4:17" x14ac:dyDescent="0.25">
      <c r="D140" s="8" t="s">
        <v>612</v>
      </c>
      <c r="E140" s="20">
        <v>124</v>
      </c>
      <c r="F140" s="20">
        <v>117</v>
      </c>
      <c r="G140" s="9">
        <v>0.94354838709677424</v>
      </c>
      <c r="H140" s="20">
        <v>113</v>
      </c>
      <c r="I140" s="9">
        <v>0.96581196581196582</v>
      </c>
      <c r="J140" s="20">
        <v>0</v>
      </c>
      <c r="K140" s="9">
        <v>0</v>
      </c>
      <c r="L140" s="20">
        <v>4</v>
      </c>
      <c r="M140" s="9">
        <v>3.4188034188034191E-2</v>
      </c>
      <c r="N140" s="20">
        <v>0</v>
      </c>
      <c r="O140" s="9">
        <v>0</v>
      </c>
      <c r="P140" s="20">
        <v>1</v>
      </c>
      <c r="Q140" s="9">
        <v>8.5470085470085479E-3</v>
      </c>
    </row>
    <row r="141" spans="4:17" x14ac:dyDescent="0.25">
      <c r="D141" s="8" t="s">
        <v>615</v>
      </c>
      <c r="E141" s="20">
        <v>25</v>
      </c>
      <c r="F141" s="20">
        <v>21</v>
      </c>
      <c r="G141" s="9">
        <v>0.84</v>
      </c>
      <c r="H141" s="20">
        <v>18</v>
      </c>
      <c r="I141" s="9">
        <v>0.8571428571428571</v>
      </c>
      <c r="J141" s="20">
        <v>0</v>
      </c>
      <c r="K141" s="9">
        <v>0</v>
      </c>
      <c r="L141" s="20">
        <v>0</v>
      </c>
      <c r="M141" s="9">
        <v>0</v>
      </c>
      <c r="N141" s="20">
        <v>1</v>
      </c>
      <c r="O141" s="9">
        <v>4.7619047619047616E-2</v>
      </c>
      <c r="P141" s="20">
        <v>0</v>
      </c>
      <c r="Q141" s="9">
        <v>0</v>
      </c>
    </row>
    <row r="142" spans="4:17" x14ac:dyDescent="0.25">
      <c r="D142" s="7" t="s">
        <v>455</v>
      </c>
      <c r="E142" s="20">
        <v>856</v>
      </c>
      <c r="F142" s="20">
        <v>817</v>
      </c>
      <c r="G142" s="9">
        <v>0.95443925233644855</v>
      </c>
      <c r="H142" s="20">
        <v>779</v>
      </c>
      <c r="I142" s="9">
        <v>0.95348837209302328</v>
      </c>
      <c r="J142" s="20">
        <v>0</v>
      </c>
      <c r="K142" s="9">
        <v>0</v>
      </c>
      <c r="L142" s="20">
        <v>24</v>
      </c>
      <c r="M142" s="9">
        <v>2.937576499388005E-2</v>
      </c>
      <c r="N142" s="20">
        <v>2</v>
      </c>
      <c r="O142" s="9">
        <v>2.4479804161566705E-3</v>
      </c>
      <c r="P142" s="20">
        <v>2</v>
      </c>
      <c r="Q142" s="9">
        <v>2.4479804161566705E-3</v>
      </c>
    </row>
    <row r="143" spans="4:17" x14ac:dyDescent="0.25">
      <c r="D143" s="8" t="s">
        <v>585</v>
      </c>
      <c r="E143" s="20">
        <v>67</v>
      </c>
      <c r="F143" s="20">
        <v>63</v>
      </c>
      <c r="G143" s="9">
        <v>0.94029850746268662</v>
      </c>
      <c r="H143" s="20">
        <v>61</v>
      </c>
      <c r="I143" s="9">
        <v>0.96825396825396826</v>
      </c>
      <c r="J143" s="20">
        <v>0</v>
      </c>
      <c r="K143" s="9">
        <v>0</v>
      </c>
      <c r="L143" s="20">
        <v>2</v>
      </c>
      <c r="M143" s="9">
        <v>3.1746031746031744E-2</v>
      </c>
      <c r="N143" s="20">
        <v>0</v>
      </c>
      <c r="O143" s="9">
        <v>0</v>
      </c>
      <c r="P143" s="20">
        <v>0</v>
      </c>
      <c r="Q143" s="9">
        <v>0</v>
      </c>
    </row>
    <row r="144" spans="4:17" x14ac:dyDescent="0.25">
      <c r="D144" s="8" t="s">
        <v>586</v>
      </c>
      <c r="E144" s="20">
        <v>42</v>
      </c>
      <c r="F144" s="20">
        <v>40</v>
      </c>
      <c r="G144" s="9">
        <v>0.95238095238095233</v>
      </c>
      <c r="H144" s="20">
        <v>38</v>
      </c>
      <c r="I144" s="9">
        <v>0.95</v>
      </c>
      <c r="J144" s="20">
        <v>0</v>
      </c>
      <c r="K144" s="9">
        <v>0</v>
      </c>
      <c r="L144" s="20">
        <v>1</v>
      </c>
      <c r="M144" s="9">
        <v>2.5000000000000001E-2</v>
      </c>
      <c r="N144" s="20">
        <v>0</v>
      </c>
      <c r="O144" s="9">
        <v>0</v>
      </c>
      <c r="P144" s="20">
        <v>0</v>
      </c>
      <c r="Q144" s="9">
        <v>0</v>
      </c>
    </row>
    <row r="145" spans="4:17" x14ac:dyDescent="0.25">
      <c r="D145" s="8" t="s">
        <v>593</v>
      </c>
      <c r="E145" s="20">
        <v>79</v>
      </c>
      <c r="F145" s="20">
        <v>77</v>
      </c>
      <c r="G145" s="9">
        <v>0.97468354430379744</v>
      </c>
      <c r="H145" s="20">
        <v>74</v>
      </c>
      <c r="I145" s="9">
        <v>0.96103896103896103</v>
      </c>
      <c r="J145" s="20">
        <v>0</v>
      </c>
      <c r="K145" s="9">
        <v>0</v>
      </c>
      <c r="L145" s="20">
        <v>1</v>
      </c>
      <c r="M145" s="9">
        <v>1.2987012987012988E-2</v>
      </c>
      <c r="N145" s="20">
        <v>1</v>
      </c>
      <c r="O145" s="9">
        <v>1.2987012987012988E-2</v>
      </c>
      <c r="P145" s="20">
        <v>0</v>
      </c>
      <c r="Q145" s="9">
        <v>0</v>
      </c>
    </row>
    <row r="146" spans="4:17" x14ac:dyDescent="0.25">
      <c r="D146" s="8" t="s">
        <v>595</v>
      </c>
      <c r="E146" s="20">
        <v>54</v>
      </c>
      <c r="F146" s="20">
        <v>52</v>
      </c>
      <c r="G146" s="9">
        <v>0.96296296296296291</v>
      </c>
      <c r="H146" s="20">
        <v>51</v>
      </c>
      <c r="I146" s="9">
        <v>0.98076923076923073</v>
      </c>
      <c r="J146" s="20">
        <v>0</v>
      </c>
      <c r="K146" s="9">
        <v>0</v>
      </c>
      <c r="L146" s="20">
        <v>2</v>
      </c>
      <c r="M146" s="9">
        <v>3.8461538461538464E-2</v>
      </c>
      <c r="N146" s="20">
        <v>0</v>
      </c>
      <c r="O146" s="9">
        <v>0</v>
      </c>
      <c r="P146" s="20">
        <v>0</v>
      </c>
      <c r="Q146" s="9">
        <v>0</v>
      </c>
    </row>
    <row r="147" spans="4:17" x14ac:dyDescent="0.25">
      <c r="D147" s="8" t="s">
        <v>596</v>
      </c>
      <c r="E147" s="20">
        <v>35</v>
      </c>
      <c r="F147" s="20">
        <v>35</v>
      </c>
      <c r="G147" s="9">
        <v>1</v>
      </c>
      <c r="H147" s="20">
        <v>34</v>
      </c>
      <c r="I147" s="9">
        <v>0.97142857142857142</v>
      </c>
      <c r="J147" s="20">
        <v>0</v>
      </c>
      <c r="K147" s="9">
        <v>0</v>
      </c>
      <c r="L147" s="20">
        <v>0</v>
      </c>
      <c r="M147" s="9">
        <v>0</v>
      </c>
      <c r="N147" s="20">
        <v>0</v>
      </c>
      <c r="O147" s="9">
        <v>0</v>
      </c>
      <c r="P147" s="20">
        <v>0</v>
      </c>
      <c r="Q147" s="9">
        <v>0</v>
      </c>
    </row>
    <row r="148" spans="4:17" x14ac:dyDescent="0.25">
      <c r="D148" s="8" t="s">
        <v>456</v>
      </c>
      <c r="E148" s="20">
        <v>81</v>
      </c>
      <c r="F148" s="20">
        <v>77</v>
      </c>
      <c r="G148" s="9">
        <v>0.95061728395061729</v>
      </c>
      <c r="H148" s="20">
        <v>75</v>
      </c>
      <c r="I148" s="9">
        <v>0.97402597402597402</v>
      </c>
      <c r="J148" s="20">
        <v>0</v>
      </c>
      <c r="K148" s="9">
        <v>0</v>
      </c>
      <c r="L148" s="20">
        <v>2</v>
      </c>
      <c r="M148" s="9">
        <v>2.5974025974025976E-2</v>
      </c>
      <c r="N148" s="20">
        <v>0</v>
      </c>
      <c r="O148" s="9">
        <v>0</v>
      </c>
      <c r="P148" s="20">
        <v>0</v>
      </c>
      <c r="Q148" s="9">
        <v>0</v>
      </c>
    </row>
    <row r="149" spans="4:17" x14ac:dyDescent="0.25">
      <c r="D149" s="8" t="s">
        <v>601</v>
      </c>
      <c r="E149" s="20">
        <v>95</v>
      </c>
      <c r="F149" s="20">
        <v>90</v>
      </c>
      <c r="G149" s="9">
        <v>0.94736842105263153</v>
      </c>
      <c r="H149" s="20">
        <v>87</v>
      </c>
      <c r="I149" s="9">
        <v>0.96666666666666667</v>
      </c>
      <c r="J149" s="20">
        <v>0</v>
      </c>
      <c r="K149" s="9">
        <v>0</v>
      </c>
      <c r="L149" s="20">
        <v>3</v>
      </c>
      <c r="M149" s="9">
        <v>3.3333333333333333E-2</v>
      </c>
      <c r="N149" s="20">
        <v>1</v>
      </c>
      <c r="O149" s="9">
        <v>1.1111111111111112E-2</v>
      </c>
      <c r="P149" s="20">
        <v>0</v>
      </c>
      <c r="Q149" s="9">
        <v>0</v>
      </c>
    </row>
    <row r="150" spans="4:17" x14ac:dyDescent="0.25">
      <c r="D150" s="8" t="s">
        <v>606</v>
      </c>
      <c r="E150" s="20">
        <v>17</v>
      </c>
      <c r="F150" s="20">
        <v>16</v>
      </c>
      <c r="G150" s="9">
        <v>0.94117647058823528</v>
      </c>
      <c r="H150" s="20">
        <v>10</v>
      </c>
      <c r="I150" s="9">
        <v>0.625</v>
      </c>
      <c r="J150" s="20">
        <v>0</v>
      </c>
      <c r="K150" s="9">
        <v>0</v>
      </c>
      <c r="L150" s="20">
        <v>0</v>
      </c>
      <c r="M150" s="9">
        <v>0</v>
      </c>
      <c r="N150" s="20">
        <v>0</v>
      </c>
      <c r="O150" s="9">
        <v>0</v>
      </c>
      <c r="P150" s="20">
        <v>1</v>
      </c>
      <c r="Q150" s="9">
        <v>6.25E-2</v>
      </c>
    </row>
    <row r="151" spans="4:17" x14ac:dyDescent="0.25">
      <c r="D151" s="8" t="s">
        <v>609</v>
      </c>
      <c r="E151" s="20">
        <v>39</v>
      </c>
      <c r="F151" s="20">
        <v>35</v>
      </c>
      <c r="G151" s="9">
        <v>0.89743589743589747</v>
      </c>
      <c r="H151" s="20">
        <v>33</v>
      </c>
      <c r="I151" s="9">
        <v>0.94285714285714284</v>
      </c>
      <c r="J151" s="20">
        <v>0</v>
      </c>
      <c r="K151" s="9">
        <v>0</v>
      </c>
      <c r="L151" s="20">
        <v>3</v>
      </c>
      <c r="M151" s="9">
        <v>8.5714285714285715E-2</v>
      </c>
      <c r="N151" s="20">
        <v>0</v>
      </c>
      <c r="O151" s="9">
        <v>0</v>
      </c>
      <c r="P151" s="20">
        <v>1</v>
      </c>
      <c r="Q151" s="9">
        <v>2.8571428571428571E-2</v>
      </c>
    </row>
    <row r="152" spans="4:17" x14ac:dyDescent="0.25">
      <c r="D152" s="8" t="s">
        <v>611</v>
      </c>
      <c r="E152" s="20">
        <v>51</v>
      </c>
      <c r="F152" s="20">
        <v>49</v>
      </c>
      <c r="G152" s="9">
        <v>0.96078431372549022</v>
      </c>
      <c r="H152" s="20">
        <v>44</v>
      </c>
      <c r="I152" s="9">
        <v>0.89795918367346939</v>
      </c>
      <c r="J152" s="20">
        <v>0</v>
      </c>
      <c r="K152" s="9">
        <v>0</v>
      </c>
      <c r="L152" s="20">
        <v>1</v>
      </c>
      <c r="M152" s="9">
        <v>2.0408163265306121E-2</v>
      </c>
      <c r="N152" s="20">
        <v>0</v>
      </c>
      <c r="O152" s="9">
        <v>0</v>
      </c>
      <c r="P152" s="20">
        <v>0</v>
      </c>
      <c r="Q152" s="9">
        <v>0</v>
      </c>
    </row>
    <row r="153" spans="4:17" x14ac:dyDescent="0.25">
      <c r="D153" s="8" t="s">
        <v>616</v>
      </c>
      <c r="E153" s="20">
        <v>151</v>
      </c>
      <c r="F153" s="20">
        <v>148</v>
      </c>
      <c r="G153" s="9">
        <v>0.98013245033112584</v>
      </c>
      <c r="H153" s="20">
        <v>146</v>
      </c>
      <c r="I153" s="9">
        <v>0.98648648648648651</v>
      </c>
      <c r="J153" s="20">
        <v>0</v>
      </c>
      <c r="K153" s="9">
        <v>0</v>
      </c>
      <c r="L153" s="20">
        <v>2</v>
      </c>
      <c r="M153" s="9">
        <v>1.3513513513513514E-2</v>
      </c>
      <c r="N153" s="20">
        <v>0</v>
      </c>
      <c r="O153" s="9">
        <v>0</v>
      </c>
      <c r="P153" s="20">
        <v>0</v>
      </c>
      <c r="Q153" s="9">
        <v>0</v>
      </c>
    </row>
    <row r="154" spans="4:17" x14ac:dyDescent="0.25">
      <c r="D154" s="8" t="s">
        <v>617</v>
      </c>
      <c r="E154" s="20">
        <v>41</v>
      </c>
      <c r="F154" s="20">
        <v>40</v>
      </c>
      <c r="G154" s="9">
        <v>0.97560975609756095</v>
      </c>
      <c r="H154" s="20">
        <v>40</v>
      </c>
      <c r="I154" s="9">
        <v>1</v>
      </c>
      <c r="J154" s="20">
        <v>0</v>
      </c>
      <c r="K154" s="9">
        <v>0</v>
      </c>
      <c r="L154" s="20">
        <v>0</v>
      </c>
      <c r="M154" s="9">
        <v>0</v>
      </c>
      <c r="N154" s="20">
        <v>0</v>
      </c>
      <c r="O154" s="9">
        <v>0</v>
      </c>
      <c r="P154" s="20">
        <v>0</v>
      </c>
      <c r="Q154" s="9">
        <v>0</v>
      </c>
    </row>
    <row r="155" spans="4:17" x14ac:dyDescent="0.25">
      <c r="D155" s="8" t="s">
        <v>618</v>
      </c>
      <c r="E155" s="20">
        <v>14</v>
      </c>
      <c r="F155" s="20">
        <v>12</v>
      </c>
      <c r="G155" s="9">
        <v>0.8571428571428571</v>
      </c>
      <c r="H155" s="20">
        <v>11</v>
      </c>
      <c r="I155" s="9">
        <v>0.91666666666666663</v>
      </c>
      <c r="J155" s="20">
        <v>0</v>
      </c>
      <c r="K155" s="9">
        <v>0</v>
      </c>
      <c r="L155" s="20">
        <v>1</v>
      </c>
      <c r="M155" s="9">
        <v>8.3333333333333329E-2</v>
      </c>
      <c r="N155" s="20">
        <v>0</v>
      </c>
      <c r="O155" s="9">
        <v>0</v>
      </c>
      <c r="P155" s="20">
        <v>0</v>
      </c>
      <c r="Q155" s="9">
        <v>0</v>
      </c>
    </row>
    <row r="156" spans="4:17" x14ac:dyDescent="0.25">
      <c r="D156" s="8" t="s">
        <v>619</v>
      </c>
      <c r="E156" s="20">
        <v>23</v>
      </c>
      <c r="F156" s="20">
        <v>20</v>
      </c>
      <c r="G156" s="9">
        <v>0.86956521739130432</v>
      </c>
      <c r="H156" s="20">
        <v>18</v>
      </c>
      <c r="I156" s="9">
        <v>0.9</v>
      </c>
      <c r="J156" s="20">
        <v>0</v>
      </c>
      <c r="K156" s="9">
        <v>0</v>
      </c>
      <c r="L156" s="20">
        <v>2</v>
      </c>
      <c r="M156" s="9">
        <v>0.1</v>
      </c>
      <c r="N156" s="20">
        <v>0</v>
      </c>
      <c r="O156" s="9">
        <v>0</v>
      </c>
      <c r="P156" s="20">
        <v>0</v>
      </c>
      <c r="Q156" s="9">
        <v>0</v>
      </c>
    </row>
    <row r="157" spans="4:17" x14ac:dyDescent="0.25">
      <c r="D157" s="8" t="s">
        <v>621</v>
      </c>
      <c r="E157" s="20">
        <v>67</v>
      </c>
      <c r="F157" s="20">
        <v>63</v>
      </c>
      <c r="G157" s="9">
        <v>0.94029850746268662</v>
      </c>
      <c r="H157" s="20">
        <v>57</v>
      </c>
      <c r="I157" s="9">
        <v>0.90476190476190477</v>
      </c>
      <c r="J157" s="20">
        <v>0</v>
      </c>
      <c r="K157" s="9">
        <v>0</v>
      </c>
      <c r="L157" s="20">
        <v>4</v>
      </c>
      <c r="M157" s="9">
        <v>6.3492063492063489E-2</v>
      </c>
      <c r="N157" s="20">
        <v>0</v>
      </c>
      <c r="O157" s="9">
        <v>0</v>
      </c>
      <c r="P157" s="20">
        <v>0</v>
      </c>
      <c r="Q157" s="9">
        <v>0</v>
      </c>
    </row>
    <row r="158" spans="4:17" x14ac:dyDescent="0.25">
      <c r="D158" s="6" t="s">
        <v>405</v>
      </c>
      <c r="E158" s="20">
        <v>2129</v>
      </c>
      <c r="F158" s="20">
        <v>1872</v>
      </c>
      <c r="G158" s="9">
        <v>0.87928604978863312</v>
      </c>
      <c r="H158" s="20">
        <v>1622</v>
      </c>
      <c r="I158" s="9">
        <v>0.86645299145299148</v>
      </c>
      <c r="J158" s="20">
        <v>0</v>
      </c>
      <c r="K158" s="9">
        <v>0</v>
      </c>
      <c r="L158" s="20">
        <v>123</v>
      </c>
      <c r="M158" s="9">
        <v>6.5705128205128208E-2</v>
      </c>
      <c r="N158" s="20">
        <v>59</v>
      </c>
      <c r="O158" s="9">
        <v>3.1517094017094016E-2</v>
      </c>
      <c r="P158" s="20">
        <v>14</v>
      </c>
      <c r="Q158" s="9">
        <v>7.478632478632479E-3</v>
      </c>
    </row>
    <row r="159" spans="4:17" x14ac:dyDescent="0.25">
      <c r="D159" s="7" t="s">
        <v>406</v>
      </c>
      <c r="E159" s="20">
        <v>428</v>
      </c>
      <c r="F159" s="20">
        <v>380</v>
      </c>
      <c r="G159" s="9">
        <v>0.88785046728971961</v>
      </c>
      <c r="H159" s="20">
        <v>340</v>
      </c>
      <c r="I159" s="9">
        <v>0.89473684210526316</v>
      </c>
      <c r="J159" s="20">
        <v>0</v>
      </c>
      <c r="K159" s="9">
        <v>0</v>
      </c>
      <c r="L159" s="20">
        <v>24</v>
      </c>
      <c r="M159" s="9">
        <v>6.3157894736842107E-2</v>
      </c>
      <c r="N159" s="20">
        <v>8</v>
      </c>
      <c r="O159" s="9">
        <v>2.1052631578947368E-2</v>
      </c>
      <c r="P159" s="20">
        <v>2</v>
      </c>
      <c r="Q159" s="9">
        <v>5.263157894736842E-3</v>
      </c>
    </row>
    <row r="160" spans="4:17" x14ac:dyDescent="0.25">
      <c r="D160" s="8" t="s">
        <v>407</v>
      </c>
      <c r="E160" s="20">
        <v>23</v>
      </c>
      <c r="F160" s="20">
        <v>20</v>
      </c>
      <c r="G160" s="9">
        <v>0.86956521739130432</v>
      </c>
      <c r="H160" s="20">
        <v>16</v>
      </c>
      <c r="I160" s="9">
        <v>0.8</v>
      </c>
      <c r="J160" s="20">
        <v>0</v>
      </c>
      <c r="K160" s="9">
        <v>0</v>
      </c>
      <c r="L160" s="20">
        <v>0</v>
      </c>
      <c r="M160" s="9">
        <v>0</v>
      </c>
      <c r="N160" s="20">
        <v>1</v>
      </c>
      <c r="O160" s="9">
        <v>0.05</v>
      </c>
      <c r="P160" s="20">
        <v>1</v>
      </c>
      <c r="Q160" s="9">
        <v>0.05</v>
      </c>
    </row>
    <row r="161" spans="4:17" x14ac:dyDescent="0.25">
      <c r="D161" s="8" t="s">
        <v>408</v>
      </c>
      <c r="E161" s="20">
        <v>56</v>
      </c>
      <c r="F161" s="20">
        <v>47</v>
      </c>
      <c r="G161" s="9">
        <v>0.8392857142857143</v>
      </c>
      <c r="H161" s="20">
        <v>43</v>
      </c>
      <c r="I161" s="9">
        <v>0.91489361702127658</v>
      </c>
      <c r="J161" s="20">
        <v>0</v>
      </c>
      <c r="K161" s="9">
        <v>0</v>
      </c>
      <c r="L161" s="20">
        <v>7</v>
      </c>
      <c r="M161" s="9">
        <v>0.14893617021276595</v>
      </c>
      <c r="N161" s="20">
        <v>0</v>
      </c>
      <c r="O161" s="9">
        <v>0</v>
      </c>
      <c r="P161" s="20">
        <v>0</v>
      </c>
      <c r="Q161" s="9">
        <v>0</v>
      </c>
    </row>
    <row r="162" spans="4:17" x14ac:dyDescent="0.25">
      <c r="D162" s="8" t="s">
        <v>409</v>
      </c>
      <c r="E162" s="20">
        <v>197</v>
      </c>
      <c r="F162" s="20">
        <v>173</v>
      </c>
      <c r="G162" s="9">
        <v>0.87817258883248728</v>
      </c>
      <c r="H162" s="20">
        <v>157</v>
      </c>
      <c r="I162" s="9">
        <v>0.90751445086705207</v>
      </c>
      <c r="J162" s="20">
        <v>0</v>
      </c>
      <c r="K162" s="9">
        <v>0</v>
      </c>
      <c r="L162" s="20">
        <v>14</v>
      </c>
      <c r="M162" s="9">
        <v>8.0924855491329481E-2</v>
      </c>
      <c r="N162" s="20">
        <v>4</v>
      </c>
      <c r="O162" s="9">
        <v>2.3121387283236993E-2</v>
      </c>
      <c r="P162" s="20">
        <v>0</v>
      </c>
      <c r="Q162" s="9">
        <v>0</v>
      </c>
    </row>
    <row r="163" spans="4:17" x14ac:dyDescent="0.25">
      <c r="D163" s="8" t="s">
        <v>410</v>
      </c>
      <c r="E163" s="20">
        <v>17</v>
      </c>
      <c r="F163" s="20">
        <v>15</v>
      </c>
      <c r="G163" s="9">
        <v>0.88235294117647056</v>
      </c>
      <c r="H163" s="20">
        <v>12</v>
      </c>
      <c r="I163" s="9">
        <v>0.8</v>
      </c>
      <c r="J163" s="20">
        <v>0</v>
      </c>
      <c r="K163" s="9">
        <v>0</v>
      </c>
      <c r="L163" s="20">
        <v>1</v>
      </c>
      <c r="M163" s="9">
        <v>6.6666666666666666E-2</v>
      </c>
      <c r="N163" s="20">
        <v>1</v>
      </c>
      <c r="O163" s="9">
        <v>6.6666666666666666E-2</v>
      </c>
      <c r="P163" s="20">
        <v>0</v>
      </c>
      <c r="Q163" s="9">
        <v>0</v>
      </c>
    </row>
    <row r="164" spans="4:17" x14ac:dyDescent="0.25">
      <c r="D164" s="8" t="s">
        <v>411</v>
      </c>
      <c r="E164" s="20">
        <v>93</v>
      </c>
      <c r="F164" s="20">
        <v>87</v>
      </c>
      <c r="G164" s="9">
        <v>0.93548387096774188</v>
      </c>
      <c r="H164" s="20">
        <v>79</v>
      </c>
      <c r="I164" s="9">
        <v>0.90804597701149425</v>
      </c>
      <c r="J164" s="20">
        <v>0</v>
      </c>
      <c r="K164" s="9">
        <v>0</v>
      </c>
      <c r="L164" s="20">
        <v>2</v>
      </c>
      <c r="M164" s="9">
        <v>2.2988505747126436E-2</v>
      </c>
      <c r="N164" s="20">
        <v>0</v>
      </c>
      <c r="O164" s="9">
        <v>0</v>
      </c>
      <c r="P164" s="20">
        <v>1</v>
      </c>
      <c r="Q164" s="9">
        <v>1.1494252873563218E-2</v>
      </c>
    </row>
    <row r="165" spans="4:17" x14ac:dyDescent="0.25">
      <c r="D165" s="8" t="s">
        <v>412</v>
      </c>
      <c r="E165" s="20">
        <v>29</v>
      </c>
      <c r="F165" s="20">
        <v>27</v>
      </c>
      <c r="G165" s="9">
        <v>0.93103448275862066</v>
      </c>
      <c r="H165" s="20">
        <v>24</v>
      </c>
      <c r="I165" s="9">
        <v>0.88888888888888884</v>
      </c>
      <c r="J165" s="20">
        <v>0</v>
      </c>
      <c r="K165" s="9">
        <v>0</v>
      </c>
      <c r="L165" s="20">
        <v>0</v>
      </c>
      <c r="M165" s="9">
        <v>0</v>
      </c>
      <c r="N165" s="20">
        <v>2</v>
      </c>
      <c r="O165" s="9">
        <v>7.407407407407407E-2</v>
      </c>
      <c r="P165" s="20">
        <v>0</v>
      </c>
      <c r="Q165" s="9">
        <v>0</v>
      </c>
    </row>
    <row r="166" spans="4:17" x14ac:dyDescent="0.25">
      <c r="D166" s="8" t="s">
        <v>648</v>
      </c>
      <c r="E166" s="20">
        <v>13</v>
      </c>
      <c r="F166" s="20">
        <v>11</v>
      </c>
      <c r="G166" s="9">
        <v>0.84615384615384615</v>
      </c>
      <c r="H166" s="20">
        <v>9</v>
      </c>
      <c r="I166" s="9">
        <v>0.81818181818181823</v>
      </c>
      <c r="J166" s="20">
        <v>0</v>
      </c>
      <c r="K166" s="9">
        <v>0</v>
      </c>
      <c r="L166" s="20">
        <v>0</v>
      </c>
      <c r="M166" s="9">
        <v>0</v>
      </c>
      <c r="N166" s="20">
        <v>0</v>
      </c>
      <c r="O166" s="9">
        <v>0</v>
      </c>
      <c r="P166" s="20">
        <v>0</v>
      </c>
      <c r="Q166" s="9">
        <v>0</v>
      </c>
    </row>
    <row r="167" spans="4:17" x14ac:dyDescent="0.25">
      <c r="D167" s="7" t="s">
        <v>463</v>
      </c>
      <c r="E167" s="20">
        <v>135</v>
      </c>
      <c r="F167" s="20">
        <v>115</v>
      </c>
      <c r="G167" s="9">
        <v>0.85185185185185186</v>
      </c>
      <c r="H167" s="20">
        <v>95</v>
      </c>
      <c r="I167" s="9">
        <v>0.82608695652173914</v>
      </c>
      <c r="J167" s="20">
        <v>0</v>
      </c>
      <c r="K167" s="9">
        <v>0</v>
      </c>
      <c r="L167" s="20">
        <v>10</v>
      </c>
      <c r="M167" s="9">
        <v>8.6956521739130432E-2</v>
      </c>
      <c r="N167" s="20">
        <v>8</v>
      </c>
      <c r="O167" s="9">
        <v>6.9565217391304349E-2</v>
      </c>
      <c r="P167" s="20">
        <v>1</v>
      </c>
      <c r="Q167" s="9">
        <v>8.6956521739130436E-3</v>
      </c>
    </row>
    <row r="168" spans="4:17" x14ac:dyDescent="0.25">
      <c r="D168" s="8" t="s">
        <v>642</v>
      </c>
      <c r="E168" s="20">
        <v>30</v>
      </c>
      <c r="F168" s="20">
        <v>28</v>
      </c>
      <c r="G168" s="9">
        <v>0.93333333333333335</v>
      </c>
      <c r="H168" s="20">
        <v>23</v>
      </c>
      <c r="I168" s="9">
        <v>0.8214285714285714</v>
      </c>
      <c r="J168" s="20">
        <v>0</v>
      </c>
      <c r="K168" s="9">
        <v>0</v>
      </c>
      <c r="L168" s="20">
        <v>1</v>
      </c>
      <c r="M168" s="9">
        <v>3.5714285714285712E-2</v>
      </c>
      <c r="N168" s="20">
        <v>1</v>
      </c>
      <c r="O168" s="9">
        <v>3.5714285714285712E-2</v>
      </c>
      <c r="P168" s="20">
        <v>0</v>
      </c>
      <c r="Q168" s="9">
        <v>0</v>
      </c>
    </row>
    <row r="169" spans="4:17" x14ac:dyDescent="0.25">
      <c r="D169" s="8" t="s">
        <v>473</v>
      </c>
      <c r="E169" s="20">
        <v>76</v>
      </c>
      <c r="F169" s="20">
        <v>62</v>
      </c>
      <c r="G169" s="9">
        <v>0.81578947368421051</v>
      </c>
      <c r="H169" s="20">
        <v>51</v>
      </c>
      <c r="I169" s="9">
        <v>0.82258064516129037</v>
      </c>
      <c r="J169" s="20">
        <v>0</v>
      </c>
      <c r="K169" s="9">
        <v>0</v>
      </c>
      <c r="L169" s="20">
        <v>8</v>
      </c>
      <c r="M169" s="9">
        <v>0.12903225806451613</v>
      </c>
      <c r="N169" s="20">
        <v>5</v>
      </c>
      <c r="O169" s="9">
        <v>8.0645161290322578E-2</v>
      </c>
      <c r="P169" s="20">
        <v>0</v>
      </c>
      <c r="Q169" s="9">
        <v>0</v>
      </c>
    </row>
    <row r="170" spans="4:17" x14ac:dyDescent="0.25">
      <c r="D170" s="8" t="s">
        <v>464</v>
      </c>
      <c r="E170" s="20">
        <v>29</v>
      </c>
      <c r="F170" s="20">
        <v>25</v>
      </c>
      <c r="G170" s="9">
        <v>0.86206896551724133</v>
      </c>
      <c r="H170" s="20">
        <v>21</v>
      </c>
      <c r="I170" s="9">
        <v>0.84</v>
      </c>
      <c r="J170" s="20">
        <v>0</v>
      </c>
      <c r="K170" s="9">
        <v>0</v>
      </c>
      <c r="L170" s="20">
        <v>1</v>
      </c>
      <c r="M170" s="9">
        <v>0.04</v>
      </c>
      <c r="N170" s="20">
        <v>2</v>
      </c>
      <c r="O170" s="9">
        <v>0.08</v>
      </c>
      <c r="P170" s="20">
        <v>1</v>
      </c>
      <c r="Q170" s="9">
        <v>0.04</v>
      </c>
    </row>
    <row r="171" spans="4:17" x14ac:dyDescent="0.25">
      <c r="D171" s="7" t="s">
        <v>467</v>
      </c>
      <c r="E171" s="20">
        <v>205</v>
      </c>
      <c r="F171" s="20">
        <v>183</v>
      </c>
      <c r="G171" s="9">
        <v>0.89268292682926831</v>
      </c>
      <c r="H171" s="20">
        <v>159</v>
      </c>
      <c r="I171" s="9">
        <v>0.86885245901639341</v>
      </c>
      <c r="J171" s="20">
        <v>0</v>
      </c>
      <c r="K171" s="9">
        <v>0</v>
      </c>
      <c r="L171" s="20">
        <v>6</v>
      </c>
      <c r="M171" s="9">
        <v>3.2786885245901641E-2</v>
      </c>
      <c r="N171" s="20">
        <v>6</v>
      </c>
      <c r="O171" s="9">
        <v>3.2786885245901641E-2</v>
      </c>
      <c r="P171" s="20">
        <v>2</v>
      </c>
      <c r="Q171" s="9">
        <v>1.092896174863388E-2</v>
      </c>
    </row>
    <row r="172" spans="4:17" x14ac:dyDescent="0.25">
      <c r="D172" s="8" t="s">
        <v>623</v>
      </c>
      <c r="E172" s="20">
        <v>29</v>
      </c>
      <c r="F172" s="20">
        <v>23</v>
      </c>
      <c r="G172" s="9">
        <v>0.7931034482758621</v>
      </c>
      <c r="H172" s="20">
        <v>21</v>
      </c>
      <c r="I172" s="9">
        <v>0.91304347826086951</v>
      </c>
      <c r="J172" s="20">
        <v>0</v>
      </c>
      <c r="K172" s="9">
        <v>0</v>
      </c>
      <c r="L172" s="20">
        <v>1</v>
      </c>
      <c r="M172" s="9">
        <v>4.3478260869565216E-2</v>
      </c>
      <c r="N172" s="20">
        <v>3</v>
      </c>
      <c r="O172" s="9">
        <v>0.13043478260869565</v>
      </c>
      <c r="P172" s="20">
        <v>0</v>
      </c>
      <c r="Q172" s="9">
        <v>0</v>
      </c>
    </row>
    <row r="173" spans="4:17" x14ac:dyDescent="0.25">
      <c r="D173" s="8" t="s">
        <v>625</v>
      </c>
      <c r="E173" s="20">
        <v>48</v>
      </c>
      <c r="F173" s="20">
        <v>37</v>
      </c>
      <c r="G173" s="9">
        <v>0.77083333333333337</v>
      </c>
      <c r="H173" s="20">
        <v>33</v>
      </c>
      <c r="I173" s="9">
        <v>0.89189189189189189</v>
      </c>
      <c r="J173" s="20">
        <v>0</v>
      </c>
      <c r="K173" s="9">
        <v>0</v>
      </c>
      <c r="L173" s="20">
        <v>4</v>
      </c>
      <c r="M173" s="9">
        <v>0.10810810810810811</v>
      </c>
      <c r="N173" s="20">
        <v>3</v>
      </c>
      <c r="O173" s="9">
        <v>8.1081081081081086E-2</v>
      </c>
      <c r="P173" s="20">
        <v>1</v>
      </c>
      <c r="Q173" s="9">
        <v>2.7027027027027029E-2</v>
      </c>
    </row>
    <row r="174" spans="4:17" x14ac:dyDescent="0.25">
      <c r="D174" s="8" t="s">
        <v>636</v>
      </c>
      <c r="E174" s="20">
        <v>91</v>
      </c>
      <c r="F174" s="20">
        <v>88</v>
      </c>
      <c r="G174" s="9">
        <v>0.96703296703296704</v>
      </c>
      <c r="H174" s="20">
        <v>77</v>
      </c>
      <c r="I174" s="9">
        <v>0.875</v>
      </c>
      <c r="J174" s="20">
        <v>0</v>
      </c>
      <c r="K174" s="9">
        <v>0</v>
      </c>
      <c r="L174" s="20">
        <v>0</v>
      </c>
      <c r="M174" s="9">
        <v>0</v>
      </c>
      <c r="N174" s="20">
        <v>0</v>
      </c>
      <c r="O174" s="9">
        <v>0</v>
      </c>
      <c r="P174" s="20">
        <v>1</v>
      </c>
      <c r="Q174" s="9">
        <v>1.1363636363636364E-2</v>
      </c>
    </row>
    <row r="175" spans="4:17" x14ac:dyDescent="0.25">
      <c r="D175" s="8" t="s">
        <v>468</v>
      </c>
      <c r="E175" s="20">
        <v>37</v>
      </c>
      <c r="F175" s="20">
        <v>35</v>
      </c>
      <c r="G175" s="9">
        <v>0.94594594594594594</v>
      </c>
      <c r="H175" s="20">
        <v>28</v>
      </c>
      <c r="I175" s="9">
        <v>0.8</v>
      </c>
      <c r="J175" s="20">
        <v>0</v>
      </c>
      <c r="K175" s="9">
        <v>0</v>
      </c>
      <c r="L175" s="20">
        <v>1</v>
      </c>
      <c r="M175" s="9">
        <v>2.8571428571428571E-2</v>
      </c>
      <c r="N175" s="20">
        <v>0</v>
      </c>
      <c r="O175" s="9">
        <v>0</v>
      </c>
      <c r="P175" s="20">
        <v>0</v>
      </c>
      <c r="Q175" s="9">
        <v>0</v>
      </c>
    </row>
    <row r="176" spans="4:17" x14ac:dyDescent="0.25">
      <c r="D176" s="7" t="s">
        <v>470</v>
      </c>
      <c r="E176" s="20">
        <v>191</v>
      </c>
      <c r="F176" s="20">
        <v>167</v>
      </c>
      <c r="G176" s="9">
        <v>0.87434554973821987</v>
      </c>
      <c r="H176" s="20">
        <v>137</v>
      </c>
      <c r="I176" s="9">
        <v>0.82035928143712578</v>
      </c>
      <c r="J176" s="20">
        <v>0</v>
      </c>
      <c r="K176" s="9">
        <v>0</v>
      </c>
      <c r="L176" s="20">
        <v>13</v>
      </c>
      <c r="M176" s="9">
        <v>7.7844311377245512E-2</v>
      </c>
      <c r="N176" s="20">
        <v>5</v>
      </c>
      <c r="O176" s="9">
        <v>2.9940119760479042E-2</v>
      </c>
      <c r="P176" s="20">
        <v>3</v>
      </c>
      <c r="Q176" s="9">
        <v>1.7964071856287425E-2</v>
      </c>
    </row>
    <row r="177" spans="4:17" x14ac:dyDescent="0.25">
      <c r="D177" s="8" t="s">
        <v>624</v>
      </c>
      <c r="E177" s="20">
        <v>16</v>
      </c>
      <c r="F177" s="20">
        <v>16</v>
      </c>
      <c r="G177" s="9">
        <v>1</v>
      </c>
      <c r="H177" s="20">
        <v>12</v>
      </c>
      <c r="I177" s="9">
        <v>0.75</v>
      </c>
      <c r="J177" s="20">
        <v>0</v>
      </c>
      <c r="K177" s="9">
        <v>0</v>
      </c>
      <c r="L177" s="20">
        <v>0</v>
      </c>
      <c r="M177" s="9">
        <v>0</v>
      </c>
      <c r="N177" s="20">
        <v>0</v>
      </c>
      <c r="O177" s="9">
        <v>0</v>
      </c>
      <c r="P177" s="20">
        <v>0</v>
      </c>
      <c r="Q177" s="9">
        <v>0</v>
      </c>
    </row>
    <row r="178" spans="4:17" x14ac:dyDescent="0.25">
      <c r="D178" s="8" t="s">
        <v>629</v>
      </c>
      <c r="E178" s="20">
        <v>1</v>
      </c>
      <c r="F178" s="20">
        <v>0</v>
      </c>
      <c r="G178" s="9">
        <v>0</v>
      </c>
      <c r="H178" s="20">
        <v>0</v>
      </c>
      <c r="I178" s="9">
        <v>0</v>
      </c>
      <c r="J178" s="20">
        <v>0</v>
      </c>
      <c r="K178" s="9">
        <v>0</v>
      </c>
      <c r="L178" s="20">
        <v>0</v>
      </c>
      <c r="M178" s="9">
        <v>0</v>
      </c>
      <c r="N178" s="20">
        <v>0</v>
      </c>
      <c r="O178" s="9">
        <v>0</v>
      </c>
      <c r="P178" s="20">
        <v>0</v>
      </c>
      <c r="Q178" s="9">
        <v>0</v>
      </c>
    </row>
    <row r="179" spans="4:17" x14ac:dyDescent="0.25">
      <c r="D179" s="8" t="s">
        <v>641</v>
      </c>
      <c r="E179" s="20">
        <v>58</v>
      </c>
      <c r="F179" s="20">
        <v>50</v>
      </c>
      <c r="G179" s="9">
        <v>0.86206896551724133</v>
      </c>
      <c r="H179" s="20">
        <v>42</v>
      </c>
      <c r="I179" s="9">
        <v>0.84</v>
      </c>
      <c r="J179" s="20">
        <v>0</v>
      </c>
      <c r="K179" s="9">
        <v>0</v>
      </c>
      <c r="L179" s="20">
        <v>5</v>
      </c>
      <c r="M179" s="9">
        <v>0.1</v>
      </c>
      <c r="N179" s="20">
        <v>0</v>
      </c>
      <c r="O179" s="9">
        <v>0</v>
      </c>
      <c r="P179" s="20">
        <v>2</v>
      </c>
      <c r="Q179" s="9">
        <v>0.04</v>
      </c>
    </row>
    <row r="180" spans="4:17" x14ac:dyDescent="0.25">
      <c r="D180" s="8" t="s">
        <v>643</v>
      </c>
      <c r="E180" s="20">
        <v>85</v>
      </c>
      <c r="F180" s="20">
        <v>75</v>
      </c>
      <c r="G180" s="9">
        <v>0.88235294117647056</v>
      </c>
      <c r="H180" s="20">
        <v>64</v>
      </c>
      <c r="I180" s="9">
        <v>0.85333333333333339</v>
      </c>
      <c r="J180" s="20">
        <v>0</v>
      </c>
      <c r="K180" s="9">
        <v>0</v>
      </c>
      <c r="L180" s="20">
        <v>6</v>
      </c>
      <c r="M180" s="9">
        <v>0.08</v>
      </c>
      <c r="N180" s="20">
        <v>3</v>
      </c>
      <c r="O180" s="9">
        <v>0.04</v>
      </c>
      <c r="P180" s="20">
        <v>0</v>
      </c>
      <c r="Q180" s="9">
        <v>0</v>
      </c>
    </row>
    <row r="181" spans="4:17" x14ac:dyDescent="0.25">
      <c r="D181" s="8" t="s">
        <v>471</v>
      </c>
      <c r="E181" s="20">
        <v>13</v>
      </c>
      <c r="F181" s="20">
        <v>11</v>
      </c>
      <c r="G181" s="9">
        <v>0.84615384615384615</v>
      </c>
      <c r="H181" s="20">
        <v>8</v>
      </c>
      <c r="I181" s="9">
        <v>0.72727272727272729</v>
      </c>
      <c r="J181" s="20">
        <v>0</v>
      </c>
      <c r="K181" s="9">
        <v>0</v>
      </c>
      <c r="L181" s="20">
        <v>1</v>
      </c>
      <c r="M181" s="9">
        <v>9.0909090909090912E-2</v>
      </c>
      <c r="N181" s="20">
        <v>1</v>
      </c>
      <c r="O181" s="9">
        <v>9.0909090909090912E-2</v>
      </c>
      <c r="P181" s="20">
        <v>0</v>
      </c>
      <c r="Q181" s="9">
        <v>0</v>
      </c>
    </row>
    <row r="182" spans="4:17" x14ac:dyDescent="0.25">
      <c r="D182" s="8" t="s">
        <v>474</v>
      </c>
      <c r="E182" s="20">
        <v>18</v>
      </c>
      <c r="F182" s="20">
        <v>15</v>
      </c>
      <c r="G182" s="9">
        <v>0.83333333333333337</v>
      </c>
      <c r="H182" s="20">
        <v>11</v>
      </c>
      <c r="I182" s="9">
        <v>0.73333333333333328</v>
      </c>
      <c r="J182" s="20">
        <v>0</v>
      </c>
      <c r="K182" s="9">
        <v>0</v>
      </c>
      <c r="L182" s="20">
        <v>1</v>
      </c>
      <c r="M182" s="9">
        <v>6.6666666666666666E-2</v>
      </c>
      <c r="N182" s="20">
        <v>1</v>
      </c>
      <c r="O182" s="9">
        <v>6.6666666666666666E-2</v>
      </c>
      <c r="P182" s="20">
        <v>1</v>
      </c>
      <c r="Q182" s="9">
        <v>6.6666666666666666E-2</v>
      </c>
    </row>
    <row r="183" spans="4:17" x14ac:dyDescent="0.25">
      <c r="D183" s="7" t="s">
        <v>461</v>
      </c>
      <c r="E183" s="20">
        <v>297</v>
      </c>
      <c r="F183" s="20">
        <v>265</v>
      </c>
      <c r="G183" s="9">
        <v>0.8922558922558923</v>
      </c>
      <c r="H183" s="20">
        <v>237</v>
      </c>
      <c r="I183" s="9">
        <v>0.89433962264150946</v>
      </c>
      <c r="J183" s="20">
        <v>0</v>
      </c>
      <c r="K183" s="9">
        <v>0</v>
      </c>
      <c r="L183" s="20">
        <v>10</v>
      </c>
      <c r="M183" s="9">
        <v>3.7735849056603772E-2</v>
      </c>
      <c r="N183" s="20">
        <v>10</v>
      </c>
      <c r="O183" s="9">
        <v>3.7735849056603772E-2</v>
      </c>
      <c r="P183" s="20">
        <v>2</v>
      </c>
      <c r="Q183" s="9">
        <v>7.5471698113207548E-3</v>
      </c>
    </row>
    <row r="184" spans="4:17" x14ac:dyDescent="0.25">
      <c r="D184" s="8" t="s">
        <v>462</v>
      </c>
      <c r="E184" s="20">
        <v>43</v>
      </c>
      <c r="F184" s="20">
        <v>38</v>
      </c>
      <c r="G184" s="9">
        <v>0.88372093023255816</v>
      </c>
      <c r="H184" s="20">
        <v>35</v>
      </c>
      <c r="I184" s="9">
        <v>0.92105263157894735</v>
      </c>
      <c r="J184" s="20">
        <v>0</v>
      </c>
      <c r="K184" s="9">
        <v>0</v>
      </c>
      <c r="L184" s="20">
        <v>0</v>
      </c>
      <c r="M184" s="9">
        <v>0</v>
      </c>
      <c r="N184" s="20">
        <v>3</v>
      </c>
      <c r="O184" s="9">
        <v>7.8947368421052627E-2</v>
      </c>
      <c r="P184" s="20">
        <v>0</v>
      </c>
      <c r="Q184" s="9">
        <v>0</v>
      </c>
    </row>
    <row r="185" spans="4:17" x14ac:dyDescent="0.25">
      <c r="D185" s="8" t="s">
        <v>633</v>
      </c>
      <c r="E185" s="20">
        <v>8</v>
      </c>
      <c r="F185" s="20">
        <v>8</v>
      </c>
      <c r="G185" s="9">
        <v>1</v>
      </c>
      <c r="H185" s="20">
        <v>4</v>
      </c>
      <c r="I185" s="9">
        <v>0.5</v>
      </c>
      <c r="J185" s="20">
        <v>0</v>
      </c>
      <c r="K185" s="9">
        <v>0</v>
      </c>
      <c r="L185" s="20">
        <v>0</v>
      </c>
      <c r="M185" s="9">
        <v>0</v>
      </c>
      <c r="N185" s="20">
        <v>0</v>
      </c>
      <c r="O185" s="9">
        <v>0</v>
      </c>
      <c r="P185" s="20">
        <v>0</v>
      </c>
      <c r="Q185" s="9">
        <v>0</v>
      </c>
    </row>
    <row r="186" spans="4:17" x14ac:dyDescent="0.25">
      <c r="D186" s="8" t="s">
        <v>638</v>
      </c>
      <c r="E186" s="20">
        <v>56</v>
      </c>
      <c r="F186" s="20">
        <v>52</v>
      </c>
      <c r="G186" s="9">
        <v>0.9285714285714286</v>
      </c>
      <c r="H186" s="20">
        <v>50</v>
      </c>
      <c r="I186" s="9">
        <v>0.96153846153846156</v>
      </c>
      <c r="J186" s="20">
        <v>0</v>
      </c>
      <c r="K186" s="9">
        <v>0</v>
      </c>
      <c r="L186" s="20">
        <v>3</v>
      </c>
      <c r="M186" s="9">
        <v>5.7692307692307696E-2</v>
      </c>
      <c r="N186" s="20">
        <v>0</v>
      </c>
      <c r="O186" s="9">
        <v>0</v>
      </c>
      <c r="P186" s="20">
        <v>0</v>
      </c>
      <c r="Q186" s="9">
        <v>0</v>
      </c>
    </row>
    <row r="187" spans="4:17" x14ac:dyDescent="0.25">
      <c r="D187" s="8" t="s">
        <v>644</v>
      </c>
      <c r="E187" s="20">
        <v>103</v>
      </c>
      <c r="F187" s="20">
        <v>92</v>
      </c>
      <c r="G187" s="9">
        <v>0.89320388349514568</v>
      </c>
      <c r="H187" s="20">
        <v>83</v>
      </c>
      <c r="I187" s="9">
        <v>0.90217391304347827</v>
      </c>
      <c r="J187" s="20">
        <v>0</v>
      </c>
      <c r="K187" s="9">
        <v>0</v>
      </c>
      <c r="L187" s="20">
        <v>3</v>
      </c>
      <c r="M187" s="9">
        <v>3.2608695652173912E-2</v>
      </c>
      <c r="N187" s="20">
        <v>3</v>
      </c>
      <c r="O187" s="9">
        <v>3.2608695652173912E-2</v>
      </c>
      <c r="P187" s="20">
        <v>0</v>
      </c>
      <c r="Q187" s="9">
        <v>0</v>
      </c>
    </row>
    <row r="188" spans="4:17" x14ac:dyDescent="0.25">
      <c r="D188" s="8" t="s">
        <v>649</v>
      </c>
      <c r="E188" s="20">
        <v>5</v>
      </c>
      <c r="F188" s="20">
        <v>4</v>
      </c>
      <c r="G188" s="9">
        <v>0.8</v>
      </c>
      <c r="H188" s="20">
        <v>4</v>
      </c>
      <c r="I188" s="9">
        <v>1</v>
      </c>
      <c r="J188" s="20">
        <v>0</v>
      </c>
      <c r="K188" s="9">
        <v>0</v>
      </c>
      <c r="L188" s="20">
        <v>1</v>
      </c>
      <c r="M188" s="9">
        <v>0.25</v>
      </c>
      <c r="N188" s="20">
        <v>0</v>
      </c>
      <c r="O188" s="9">
        <v>0</v>
      </c>
      <c r="P188" s="20">
        <v>0</v>
      </c>
      <c r="Q188" s="9">
        <v>0</v>
      </c>
    </row>
    <row r="189" spans="4:17" x14ac:dyDescent="0.25">
      <c r="D189" s="8" t="s">
        <v>652</v>
      </c>
      <c r="E189" s="20">
        <v>82</v>
      </c>
      <c r="F189" s="20">
        <v>71</v>
      </c>
      <c r="G189" s="9">
        <v>0.86585365853658536</v>
      </c>
      <c r="H189" s="20">
        <v>61</v>
      </c>
      <c r="I189" s="9">
        <v>0.85915492957746475</v>
      </c>
      <c r="J189" s="20">
        <v>0</v>
      </c>
      <c r="K189" s="9">
        <v>0</v>
      </c>
      <c r="L189" s="20">
        <v>3</v>
      </c>
      <c r="M189" s="9">
        <v>4.2253521126760563E-2</v>
      </c>
      <c r="N189" s="20">
        <v>4</v>
      </c>
      <c r="O189" s="9">
        <v>5.6338028169014086E-2</v>
      </c>
      <c r="P189" s="20">
        <v>2</v>
      </c>
      <c r="Q189" s="9">
        <v>2.8169014084507043E-2</v>
      </c>
    </row>
    <row r="190" spans="4:17" x14ac:dyDescent="0.25">
      <c r="D190" s="7" t="s">
        <v>459</v>
      </c>
      <c r="E190" s="20">
        <v>147</v>
      </c>
      <c r="F190" s="20">
        <v>129</v>
      </c>
      <c r="G190" s="9">
        <v>0.87755102040816324</v>
      </c>
      <c r="H190" s="20">
        <v>100</v>
      </c>
      <c r="I190" s="9">
        <v>0.77519379844961245</v>
      </c>
      <c r="J190" s="20">
        <v>0</v>
      </c>
      <c r="K190" s="9">
        <v>0</v>
      </c>
      <c r="L190" s="20">
        <v>7</v>
      </c>
      <c r="M190" s="9">
        <v>5.4263565891472867E-2</v>
      </c>
      <c r="N190" s="20">
        <v>4</v>
      </c>
      <c r="O190" s="9">
        <v>3.1007751937984496E-2</v>
      </c>
      <c r="P190" s="20">
        <v>2</v>
      </c>
      <c r="Q190" s="9">
        <v>1.5503875968992248E-2</v>
      </c>
    </row>
    <row r="191" spans="4:17" x14ac:dyDescent="0.25">
      <c r="D191" s="8" t="s">
        <v>460</v>
      </c>
      <c r="E191" s="20">
        <v>56</v>
      </c>
      <c r="F191" s="20">
        <v>48</v>
      </c>
      <c r="G191" s="9">
        <v>0.8571428571428571</v>
      </c>
      <c r="H191" s="20">
        <v>40</v>
      </c>
      <c r="I191" s="9">
        <v>0.83333333333333337</v>
      </c>
      <c r="J191" s="20">
        <v>0</v>
      </c>
      <c r="K191" s="9">
        <v>0</v>
      </c>
      <c r="L191" s="20">
        <v>4</v>
      </c>
      <c r="M191" s="9">
        <v>8.3333333333333329E-2</v>
      </c>
      <c r="N191" s="20">
        <v>1</v>
      </c>
      <c r="O191" s="9">
        <v>2.0833333333333332E-2</v>
      </c>
      <c r="P191" s="20">
        <v>1</v>
      </c>
      <c r="Q191" s="9">
        <v>2.0833333333333332E-2</v>
      </c>
    </row>
    <row r="192" spans="4:17" x14ac:dyDescent="0.25">
      <c r="D192" s="8" t="s">
        <v>634</v>
      </c>
      <c r="E192" s="20">
        <v>50</v>
      </c>
      <c r="F192" s="20">
        <v>43</v>
      </c>
      <c r="G192" s="9">
        <v>0.86</v>
      </c>
      <c r="H192" s="20">
        <v>32</v>
      </c>
      <c r="I192" s="9">
        <v>0.7441860465116279</v>
      </c>
      <c r="J192" s="20">
        <v>0</v>
      </c>
      <c r="K192" s="9">
        <v>0</v>
      </c>
      <c r="L192" s="20">
        <v>2</v>
      </c>
      <c r="M192" s="9">
        <v>4.6511627906976744E-2</v>
      </c>
      <c r="N192" s="20">
        <v>1</v>
      </c>
      <c r="O192" s="9">
        <v>2.3255813953488372E-2</v>
      </c>
      <c r="P192" s="20">
        <v>1</v>
      </c>
      <c r="Q192" s="9">
        <v>2.3255813953488372E-2</v>
      </c>
    </row>
    <row r="193" spans="4:17" x14ac:dyDescent="0.25">
      <c r="D193" s="8" t="s">
        <v>651</v>
      </c>
      <c r="E193" s="20">
        <v>41</v>
      </c>
      <c r="F193" s="20">
        <v>38</v>
      </c>
      <c r="G193" s="9">
        <v>0.92682926829268297</v>
      </c>
      <c r="H193" s="20">
        <v>28</v>
      </c>
      <c r="I193" s="9">
        <v>0.73684210526315785</v>
      </c>
      <c r="J193" s="20">
        <v>0</v>
      </c>
      <c r="K193" s="9">
        <v>0</v>
      </c>
      <c r="L193" s="20">
        <v>1</v>
      </c>
      <c r="M193" s="9">
        <v>2.6315789473684209E-2</v>
      </c>
      <c r="N193" s="20">
        <v>2</v>
      </c>
      <c r="O193" s="9">
        <v>5.2631578947368418E-2</v>
      </c>
      <c r="P193" s="20">
        <v>0</v>
      </c>
      <c r="Q193" s="9">
        <v>0</v>
      </c>
    </row>
    <row r="194" spans="4:17" x14ac:dyDescent="0.25">
      <c r="D194" s="7" t="s">
        <v>631</v>
      </c>
      <c r="E194" s="20">
        <v>237</v>
      </c>
      <c r="F194" s="20">
        <v>203</v>
      </c>
      <c r="G194" s="9">
        <v>0.85654008438818563</v>
      </c>
      <c r="H194" s="20">
        <v>175</v>
      </c>
      <c r="I194" s="9">
        <v>0.86206896551724133</v>
      </c>
      <c r="J194" s="20">
        <v>0</v>
      </c>
      <c r="K194" s="9">
        <v>0</v>
      </c>
      <c r="L194" s="20">
        <v>22</v>
      </c>
      <c r="M194" s="9">
        <v>0.10837438423645321</v>
      </c>
      <c r="N194" s="20">
        <v>4</v>
      </c>
      <c r="O194" s="9">
        <v>1.9704433497536946E-2</v>
      </c>
      <c r="P194" s="20">
        <v>0</v>
      </c>
      <c r="Q194" s="9">
        <v>0</v>
      </c>
    </row>
    <row r="195" spans="4:17" x14ac:dyDescent="0.25">
      <c r="D195" s="8" t="s">
        <v>632</v>
      </c>
      <c r="E195" s="20">
        <v>53</v>
      </c>
      <c r="F195" s="20">
        <v>48</v>
      </c>
      <c r="G195" s="9">
        <v>0.90566037735849059</v>
      </c>
      <c r="H195" s="20">
        <v>43</v>
      </c>
      <c r="I195" s="9">
        <v>0.89583333333333337</v>
      </c>
      <c r="J195" s="20">
        <v>0</v>
      </c>
      <c r="K195" s="9">
        <v>0</v>
      </c>
      <c r="L195" s="20">
        <v>3</v>
      </c>
      <c r="M195" s="9">
        <v>6.25E-2</v>
      </c>
      <c r="N195" s="20">
        <v>1</v>
      </c>
      <c r="O195" s="9">
        <v>2.0833333333333332E-2</v>
      </c>
      <c r="P195" s="20">
        <v>0</v>
      </c>
      <c r="Q195" s="9">
        <v>0</v>
      </c>
    </row>
    <row r="196" spans="4:17" x14ac:dyDescent="0.25">
      <c r="D196" s="8" t="s">
        <v>635</v>
      </c>
      <c r="E196" s="20">
        <v>73</v>
      </c>
      <c r="F196" s="20">
        <v>66</v>
      </c>
      <c r="G196" s="9">
        <v>0.90410958904109584</v>
      </c>
      <c r="H196" s="20">
        <v>60</v>
      </c>
      <c r="I196" s="9">
        <v>0.90909090909090906</v>
      </c>
      <c r="J196" s="20">
        <v>0</v>
      </c>
      <c r="K196" s="9">
        <v>0</v>
      </c>
      <c r="L196" s="20">
        <v>6</v>
      </c>
      <c r="M196" s="9">
        <v>9.0909090909090912E-2</v>
      </c>
      <c r="N196" s="20">
        <v>0</v>
      </c>
      <c r="O196" s="9">
        <v>0</v>
      </c>
      <c r="P196" s="20">
        <v>0</v>
      </c>
      <c r="Q196" s="9">
        <v>0</v>
      </c>
    </row>
    <row r="197" spans="4:17" x14ac:dyDescent="0.25">
      <c r="D197" s="8" t="s">
        <v>646</v>
      </c>
      <c r="E197" s="20">
        <v>33</v>
      </c>
      <c r="F197" s="20">
        <v>26</v>
      </c>
      <c r="G197" s="9">
        <v>0.78787878787878785</v>
      </c>
      <c r="H197" s="20">
        <v>21</v>
      </c>
      <c r="I197" s="9">
        <v>0.80769230769230771</v>
      </c>
      <c r="J197" s="20">
        <v>0</v>
      </c>
      <c r="K197" s="9">
        <v>0</v>
      </c>
      <c r="L197" s="20">
        <v>4</v>
      </c>
      <c r="M197" s="9">
        <v>0.15384615384615385</v>
      </c>
      <c r="N197" s="20">
        <v>0</v>
      </c>
      <c r="O197" s="9">
        <v>0</v>
      </c>
      <c r="P197" s="20">
        <v>0</v>
      </c>
      <c r="Q197" s="9">
        <v>0</v>
      </c>
    </row>
    <row r="198" spans="4:17" x14ac:dyDescent="0.25">
      <c r="D198" s="8" t="s">
        <v>647</v>
      </c>
      <c r="E198" s="20">
        <v>36</v>
      </c>
      <c r="F198" s="20">
        <v>29</v>
      </c>
      <c r="G198" s="9">
        <v>0.80555555555555558</v>
      </c>
      <c r="H198" s="20">
        <v>28</v>
      </c>
      <c r="I198" s="9">
        <v>0.96551724137931039</v>
      </c>
      <c r="J198" s="20">
        <v>0</v>
      </c>
      <c r="K198" s="9">
        <v>0</v>
      </c>
      <c r="L198" s="20">
        <v>5</v>
      </c>
      <c r="M198" s="9">
        <v>0.17241379310344829</v>
      </c>
      <c r="N198" s="20">
        <v>1</v>
      </c>
      <c r="O198" s="9">
        <v>3.4482758620689655E-2</v>
      </c>
      <c r="P198" s="20">
        <v>0</v>
      </c>
      <c r="Q198" s="9">
        <v>0</v>
      </c>
    </row>
    <row r="199" spans="4:17" x14ac:dyDescent="0.25">
      <c r="D199" s="8" t="s">
        <v>650</v>
      </c>
      <c r="E199" s="20">
        <v>42</v>
      </c>
      <c r="F199" s="20">
        <v>34</v>
      </c>
      <c r="G199" s="9">
        <v>0.80952380952380953</v>
      </c>
      <c r="H199" s="20">
        <v>23</v>
      </c>
      <c r="I199" s="9">
        <v>0.67647058823529416</v>
      </c>
      <c r="J199" s="20">
        <v>0</v>
      </c>
      <c r="K199" s="9">
        <v>0</v>
      </c>
      <c r="L199" s="20">
        <v>4</v>
      </c>
      <c r="M199" s="9">
        <v>0.11764705882352941</v>
      </c>
      <c r="N199" s="20">
        <v>2</v>
      </c>
      <c r="O199" s="9">
        <v>5.8823529411764705E-2</v>
      </c>
      <c r="P199" s="20">
        <v>0</v>
      </c>
      <c r="Q199" s="9">
        <v>0</v>
      </c>
    </row>
    <row r="200" spans="4:17" x14ac:dyDescent="0.25">
      <c r="D200" s="7" t="s">
        <v>626</v>
      </c>
      <c r="E200" s="20">
        <v>230</v>
      </c>
      <c r="F200" s="20">
        <v>206</v>
      </c>
      <c r="G200" s="9">
        <v>0.89565217391304353</v>
      </c>
      <c r="H200" s="20">
        <v>185</v>
      </c>
      <c r="I200" s="9">
        <v>0.89805825242718451</v>
      </c>
      <c r="J200" s="20">
        <v>0</v>
      </c>
      <c r="K200" s="9">
        <v>0</v>
      </c>
      <c r="L200" s="20">
        <v>12</v>
      </c>
      <c r="M200" s="9">
        <v>5.8252427184466021E-2</v>
      </c>
      <c r="N200" s="20">
        <v>7</v>
      </c>
      <c r="O200" s="9">
        <v>3.3980582524271843E-2</v>
      </c>
      <c r="P200" s="20">
        <v>1</v>
      </c>
      <c r="Q200" s="9">
        <v>4.8543689320388345E-3</v>
      </c>
    </row>
    <row r="201" spans="4:17" x14ac:dyDescent="0.25">
      <c r="D201" s="8" t="s">
        <v>627</v>
      </c>
      <c r="E201" s="20">
        <v>38</v>
      </c>
      <c r="F201" s="20">
        <v>37</v>
      </c>
      <c r="G201" s="9">
        <v>0.97368421052631582</v>
      </c>
      <c r="H201" s="20">
        <v>36</v>
      </c>
      <c r="I201" s="9">
        <v>0.97297297297297303</v>
      </c>
      <c r="J201" s="20">
        <v>0</v>
      </c>
      <c r="K201" s="9">
        <v>0</v>
      </c>
      <c r="L201" s="20">
        <v>0</v>
      </c>
      <c r="M201" s="9">
        <v>0</v>
      </c>
      <c r="N201" s="20">
        <v>1</v>
      </c>
      <c r="O201" s="9">
        <v>2.7027027027027029E-2</v>
      </c>
      <c r="P201" s="20">
        <v>0</v>
      </c>
      <c r="Q201" s="9">
        <v>0</v>
      </c>
    </row>
    <row r="202" spans="4:17" x14ac:dyDescent="0.25">
      <c r="D202" s="8" t="s">
        <v>628</v>
      </c>
      <c r="E202" s="20">
        <v>40</v>
      </c>
      <c r="F202" s="20">
        <v>38</v>
      </c>
      <c r="G202" s="9">
        <v>0.95</v>
      </c>
      <c r="H202" s="20">
        <v>33</v>
      </c>
      <c r="I202" s="9">
        <v>0.86842105263157898</v>
      </c>
      <c r="J202" s="20">
        <v>0</v>
      </c>
      <c r="K202" s="9">
        <v>0</v>
      </c>
      <c r="L202" s="20">
        <v>1</v>
      </c>
      <c r="M202" s="9">
        <v>2.6315789473684209E-2</v>
      </c>
      <c r="N202" s="20">
        <v>1</v>
      </c>
      <c r="O202" s="9">
        <v>2.6315789473684209E-2</v>
      </c>
      <c r="P202" s="20">
        <v>0</v>
      </c>
      <c r="Q202" s="9">
        <v>0</v>
      </c>
    </row>
    <row r="203" spans="4:17" x14ac:dyDescent="0.25">
      <c r="D203" s="8" t="s">
        <v>630</v>
      </c>
      <c r="E203" s="20">
        <v>16</v>
      </c>
      <c r="F203" s="20">
        <v>13</v>
      </c>
      <c r="G203" s="9">
        <v>0.8125</v>
      </c>
      <c r="H203" s="20">
        <v>10</v>
      </c>
      <c r="I203" s="9">
        <v>0.76923076923076927</v>
      </c>
      <c r="J203" s="20">
        <v>0</v>
      </c>
      <c r="K203" s="9">
        <v>0</v>
      </c>
      <c r="L203" s="20">
        <v>1</v>
      </c>
      <c r="M203" s="9">
        <v>7.6923076923076927E-2</v>
      </c>
      <c r="N203" s="20">
        <v>0</v>
      </c>
      <c r="O203" s="9">
        <v>0</v>
      </c>
      <c r="P203" s="20">
        <v>1</v>
      </c>
      <c r="Q203" s="9">
        <v>7.6923076923076927E-2</v>
      </c>
    </row>
    <row r="204" spans="4:17" x14ac:dyDescent="0.25">
      <c r="D204" s="8" t="s">
        <v>637</v>
      </c>
      <c r="E204" s="20">
        <v>26</v>
      </c>
      <c r="F204" s="20">
        <v>21</v>
      </c>
      <c r="G204" s="9">
        <v>0.80769230769230771</v>
      </c>
      <c r="H204" s="20">
        <v>20</v>
      </c>
      <c r="I204" s="9">
        <v>0.95238095238095233</v>
      </c>
      <c r="J204" s="20">
        <v>0</v>
      </c>
      <c r="K204" s="9">
        <v>0</v>
      </c>
      <c r="L204" s="20">
        <v>2</v>
      </c>
      <c r="M204" s="9">
        <v>9.5238095238095233E-2</v>
      </c>
      <c r="N204" s="20">
        <v>2</v>
      </c>
      <c r="O204" s="9">
        <v>9.5238095238095233E-2</v>
      </c>
      <c r="P204" s="20">
        <v>0</v>
      </c>
      <c r="Q204" s="9">
        <v>0</v>
      </c>
    </row>
    <row r="205" spans="4:17" x14ac:dyDescent="0.25">
      <c r="D205" s="8" t="s">
        <v>645</v>
      </c>
      <c r="E205" s="20">
        <v>110</v>
      </c>
      <c r="F205" s="20">
        <v>97</v>
      </c>
      <c r="G205" s="9">
        <v>0.88181818181818183</v>
      </c>
      <c r="H205" s="20">
        <v>86</v>
      </c>
      <c r="I205" s="9">
        <v>0.88659793814432986</v>
      </c>
      <c r="J205" s="20">
        <v>0</v>
      </c>
      <c r="K205" s="9">
        <v>0</v>
      </c>
      <c r="L205" s="20">
        <v>8</v>
      </c>
      <c r="M205" s="9">
        <v>8.247422680412371E-2</v>
      </c>
      <c r="N205" s="20">
        <v>3</v>
      </c>
      <c r="O205" s="9">
        <v>3.0927835051546393E-2</v>
      </c>
      <c r="P205" s="20">
        <v>0</v>
      </c>
      <c r="Q205" s="9">
        <v>0</v>
      </c>
    </row>
    <row r="206" spans="4:17" x14ac:dyDescent="0.25">
      <c r="D206" s="7" t="s">
        <v>465</v>
      </c>
      <c r="E206" s="20">
        <v>259</v>
      </c>
      <c r="F206" s="20">
        <v>224</v>
      </c>
      <c r="G206" s="9">
        <v>0.86486486486486491</v>
      </c>
      <c r="H206" s="20">
        <v>194</v>
      </c>
      <c r="I206" s="9">
        <v>0.8660714285714286</v>
      </c>
      <c r="J206" s="20">
        <v>0</v>
      </c>
      <c r="K206" s="9">
        <v>0</v>
      </c>
      <c r="L206" s="20">
        <v>19</v>
      </c>
      <c r="M206" s="9">
        <v>8.4821428571428575E-2</v>
      </c>
      <c r="N206" s="20">
        <v>7</v>
      </c>
      <c r="O206" s="9">
        <v>3.125E-2</v>
      </c>
      <c r="P206" s="20">
        <v>1</v>
      </c>
      <c r="Q206" s="9">
        <v>4.464285714285714E-3</v>
      </c>
    </row>
    <row r="207" spans="4:17" x14ac:dyDescent="0.25">
      <c r="D207" s="8" t="s">
        <v>622</v>
      </c>
      <c r="E207" s="20">
        <v>59</v>
      </c>
      <c r="F207" s="20">
        <v>52</v>
      </c>
      <c r="G207" s="9">
        <v>0.88135593220338981</v>
      </c>
      <c r="H207" s="20">
        <v>48</v>
      </c>
      <c r="I207" s="9">
        <v>0.92307692307692313</v>
      </c>
      <c r="J207" s="20">
        <v>0</v>
      </c>
      <c r="K207" s="9">
        <v>0</v>
      </c>
      <c r="L207" s="20">
        <v>3</v>
      </c>
      <c r="M207" s="9">
        <v>5.7692307692307696E-2</v>
      </c>
      <c r="N207" s="20">
        <v>2</v>
      </c>
      <c r="O207" s="9">
        <v>3.8461538461538464E-2</v>
      </c>
      <c r="P207" s="20">
        <v>0</v>
      </c>
      <c r="Q207" s="9">
        <v>0</v>
      </c>
    </row>
    <row r="208" spans="4:17" x14ac:dyDescent="0.25">
      <c r="D208" s="8" t="s">
        <v>466</v>
      </c>
      <c r="E208" s="20">
        <v>109</v>
      </c>
      <c r="F208" s="20">
        <v>96</v>
      </c>
      <c r="G208" s="9">
        <v>0.88073394495412849</v>
      </c>
      <c r="H208" s="20">
        <v>80</v>
      </c>
      <c r="I208" s="9">
        <v>0.83333333333333337</v>
      </c>
      <c r="J208" s="20">
        <v>0</v>
      </c>
      <c r="K208" s="9">
        <v>0</v>
      </c>
      <c r="L208" s="20">
        <v>7</v>
      </c>
      <c r="M208" s="9">
        <v>7.2916666666666671E-2</v>
      </c>
      <c r="N208" s="20">
        <v>1</v>
      </c>
      <c r="O208" s="9">
        <v>1.0416666666666666E-2</v>
      </c>
      <c r="P208" s="20">
        <v>1</v>
      </c>
      <c r="Q208" s="9">
        <v>1.0416666666666666E-2</v>
      </c>
    </row>
    <row r="209" spans="4:17" x14ac:dyDescent="0.25">
      <c r="D209" s="8" t="s">
        <v>639</v>
      </c>
      <c r="E209" s="20">
        <v>25</v>
      </c>
      <c r="F209" s="20">
        <v>18</v>
      </c>
      <c r="G209" s="9">
        <v>0.72</v>
      </c>
      <c r="H209" s="20">
        <v>16</v>
      </c>
      <c r="I209" s="9">
        <v>0.88888888888888884</v>
      </c>
      <c r="J209" s="20">
        <v>0</v>
      </c>
      <c r="K209" s="9">
        <v>0</v>
      </c>
      <c r="L209" s="20">
        <v>3</v>
      </c>
      <c r="M209" s="9">
        <v>0.16666666666666666</v>
      </c>
      <c r="N209" s="20">
        <v>2</v>
      </c>
      <c r="O209" s="9">
        <v>0.1111111111111111</v>
      </c>
      <c r="P209" s="20">
        <v>0</v>
      </c>
      <c r="Q209" s="9">
        <v>0</v>
      </c>
    </row>
    <row r="210" spans="4:17" x14ac:dyDescent="0.25">
      <c r="D210" s="8" t="s">
        <v>640</v>
      </c>
      <c r="E210" s="20">
        <v>7</v>
      </c>
      <c r="F210" s="20">
        <v>5</v>
      </c>
      <c r="G210" s="9">
        <v>0.7142857142857143</v>
      </c>
      <c r="H210" s="20">
        <v>4</v>
      </c>
      <c r="I210" s="9">
        <v>0.8</v>
      </c>
      <c r="J210" s="20">
        <v>0</v>
      </c>
      <c r="K210" s="9">
        <v>0</v>
      </c>
      <c r="L210" s="20">
        <v>2</v>
      </c>
      <c r="M210" s="9">
        <v>0.4</v>
      </c>
      <c r="N210" s="20">
        <v>0</v>
      </c>
      <c r="O210" s="9">
        <v>0</v>
      </c>
      <c r="P210" s="20">
        <v>0</v>
      </c>
      <c r="Q210" s="9">
        <v>0</v>
      </c>
    </row>
    <row r="211" spans="4:17" x14ac:dyDescent="0.25">
      <c r="D211" s="8" t="s">
        <v>469</v>
      </c>
      <c r="E211" s="20">
        <v>34</v>
      </c>
      <c r="F211" s="20">
        <v>29</v>
      </c>
      <c r="G211" s="9">
        <v>0.8529411764705882</v>
      </c>
      <c r="H211" s="20">
        <v>27</v>
      </c>
      <c r="I211" s="9">
        <v>0.93103448275862066</v>
      </c>
      <c r="J211" s="20">
        <v>0</v>
      </c>
      <c r="K211" s="9">
        <v>0</v>
      </c>
      <c r="L211" s="20">
        <v>3</v>
      </c>
      <c r="M211" s="9">
        <v>0.10344827586206896</v>
      </c>
      <c r="N211" s="20">
        <v>2</v>
      </c>
      <c r="O211" s="9">
        <v>6.8965517241379309E-2</v>
      </c>
      <c r="P211" s="20">
        <v>0</v>
      </c>
      <c r="Q211" s="9">
        <v>0</v>
      </c>
    </row>
    <row r="212" spans="4:17" x14ac:dyDescent="0.25">
      <c r="D212" s="8" t="s">
        <v>472</v>
      </c>
      <c r="E212" s="20">
        <v>25</v>
      </c>
      <c r="F212" s="20">
        <v>24</v>
      </c>
      <c r="G212" s="9">
        <v>0.96</v>
      </c>
      <c r="H212" s="20">
        <v>19</v>
      </c>
      <c r="I212" s="9">
        <v>0.79166666666666663</v>
      </c>
      <c r="J212" s="20">
        <v>0</v>
      </c>
      <c r="K212" s="9">
        <v>0</v>
      </c>
      <c r="L212" s="20">
        <v>1</v>
      </c>
      <c r="M212" s="9">
        <v>4.1666666666666664E-2</v>
      </c>
      <c r="N212" s="20">
        <v>0</v>
      </c>
      <c r="O212" s="9">
        <v>0</v>
      </c>
      <c r="P212" s="20">
        <v>0</v>
      </c>
      <c r="Q212" s="9">
        <v>0</v>
      </c>
    </row>
    <row r="213" spans="4:17" x14ac:dyDescent="0.25">
      <c r="D213" s="6" t="s">
        <v>475</v>
      </c>
      <c r="E213" s="20">
        <v>2002</v>
      </c>
      <c r="F213" s="20">
        <v>1860</v>
      </c>
      <c r="G213" s="9">
        <v>0.92907092907092903</v>
      </c>
      <c r="H213" s="20">
        <v>1589</v>
      </c>
      <c r="I213" s="9">
        <v>0.85430107526881716</v>
      </c>
      <c r="J213" s="20">
        <v>0</v>
      </c>
      <c r="K213" s="9">
        <v>0</v>
      </c>
      <c r="L213" s="20">
        <v>57</v>
      </c>
      <c r="M213" s="9">
        <v>3.0645161290322579E-2</v>
      </c>
      <c r="N213" s="20">
        <v>12</v>
      </c>
      <c r="O213" s="9">
        <v>6.4516129032258064E-3</v>
      </c>
      <c r="P213" s="20">
        <v>19</v>
      </c>
      <c r="Q213" s="9">
        <v>1.0215053763440861E-2</v>
      </c>
    </row>
    <row r="214" spans="4:17" x14ac:dyDescent="0.25">
      <c r="D214" s="7" t="s">
        <v>481</v>
      </c>
      <c r="E214" s="20">
        <v>406</v>
      </c>
      <c r="F214" s="20">
        <v>384</v>
      </c>
      <c r="G214" s="9">
        <v>0.94581280788177335</v>
      </c>
      <c r="H214" s="20">
        <v>332</v>
      </c>
      <c r="I214" s="9">
        <v>0.86458333333333337</v>
      </c>
      <c r="J214" s="20">
        <v>0</v>
      </c>
      <c r="K214" s="9">
        <v>0</v>
      </c>
      <c r="L214" s="20">
        <v>7</v>
      </c>
      <c r="M214" s="9">
        <v>1.8229166666666668E-2</v>
      </c>
      <c r="N214" s="20">
        <v>0</v>
      </c>
      <c r="O214" s="9">
        <v>0</v>
      </c>
      <c r="P214" s="20">
        <v>2</v>
      </c>
      <c r="Q214" s="9">
        <v>5.208333333333333E-3</v>
      </c>
    </row>
    <row r="215" spans="4:17" x14ac:dyDescent="0.25">
      <c r="D215" s="8" t="s">
        <v>654</v>
      </c>
      <c r="E215" s="20">
        <v>20</v>
      </c>
      <c r="F215" s="20">
        <v>17</v>
      </c>
      <c r="G215" s="9">
        <v>0.85</v>
      </c>
      <c r="H215" s="20">
        <v>15</v>
      </c>
      <c r="I215" s="9">
        <v>0.88235294117647056</v>
      </c>
      <c r="J215" s="20">
        <v>0</v>
      </c>
      <c r="K215" s="9">
        <v>0</v>
      </c>
      <c r="L215" s="20">
        <v>2</v>
      </c>
      <c r="M215" s="9">
        <v>0.11764705882352941</v>
      </c>
      <c r="N215" s="20">
        <v>0</v>
      </c>
      <c r="O215" s="9">
        <v>0</v>
      </c>
      <c r="P215" s="20">
        <v>0</v>
      </c>
      <c r="Q215" s="9">
        <v>0</v>
      </c>
    </row>
    <row r="216" spans="4:17" x14ac:dyDescent="0.25">
      <c r="D216" s="8" t="s">
        <v>657</v>
      </c>
      <c r="E216" s="20">
        <v>33</v>
      </c>
      <c r="F216" s="20">
        <v>33</v>
      </c>
      <c r="G216" s="9">
        <v>1</v>
      </c>
      <c r="H216" s="20">
        <v>27</v>
      </c>
      <c r="I216" s="9">
        <v>0.81818181818181823</v>
      </c>
      <c r="J216" s="20">
        <v>0</v>
      </c>
      <c r="K216" s="9">
        <v>0</v>
      </c>
      <c r="L216" s="20">
        <v>0</v>
      </c>
      <c r="M216" s="9">
        <v>0</v>
      </c>
      <c r="N216" s="20">
        <v>0</v>
      </c>
      <c r="O216" s="9">
        <v>0</v>
      </c>
      <c r="P216" s="20">
        <v>0</v>
      </c>
      <c r="Q216" s="9">
        <v>0</v>
      </c>
    </row>
    <row r="217" spans="4:17" x14ac:dyDescent="0.25">
      <c r="D217" s="8" t="s">
        <v>482</v>
      </c>
      <c r="E217" s="20">
        <v>113</v>
      </c>
      <c r="F217" s="20">
        <v>109</v>
      </c>
      <c r="G217" s="9">
        <v>0.96460176991150437</v>
      </c>
      <c r="H217" s="20">
        <v>96</v>
      </c>
      <c r="I217" s="9">
        <v>0.88073394495412849</v>
      </c>
      <c r="J217" s="20">
        <v>0</v>
      </c>
      <c r="K217" s="9">
        <v>0</v>
      </c>
      <c r="L217" s="20">
        <v>2</v>
      </c>
      <c r="M217" s="9">
        <v>1.834862385321101E-2</v>
      </c>
      <c r="N217" s="20">
        <v>0</v>
      </c>
      <c r="O217" s="9">
        <v>0</v>
      </c>
      <c r="P217" s="20">
        <v>0</v>
      </c>
      <c r="Q217" s="9">
        <v>0</v>
      </c>
    </row>
    <row r="218" spans="4:17" x14ac:dyDescent="0.25">
      <c r="D218" s="8" t="s">
        <v>663</v>
      </c>
      <c r="E218" s="20">
        <v>97</v>
      </c>
      <c r="F218" s="20">
        <v>93</v>
      </c>
      <c r="G218" s="9">
        <v>0.95876288659793818</v>
      </c>
      <c r="H218" s="20">
        <v>86</v>
      </c>
      <c r="I218" s="9">
        <v>0.92473118279569888</v>
      </c>
      <c r="J218" s="20">
        <v>0</v>
      </c>
      <c r="K218" s="9">
        <v>0</v>
      </c>
      <c r="L218" s="20">
        <v>1</v>
      </c>
      <c r="M218" s="9">
        <v>1.0752688172043012E-2</v>
      </c>
      <c r="N218" s="20">
        <v>0</v>
      </c>
      <c r="O218" s="9">
        <v>0</v>
      </c>
      <c r="P218" s="20">
        <v>0</v>
      </c>
      <c r="Q218" s="9">
        <v>0</v>
      </c>
    </row>
    <row r="219" spans="4:17" x14ac:dyDescent="0.25">
      <c r="D219" s="8" t="s">
        <v>486</v>
      </c>
      <c r="E219" s="20">
        <v>52</v>
      </c>
      <c r="F219" s="20">
        <v>50</v>
      </c>
      <c r="G219" s="9">
        <v>0.96153846153846156</v>
      </c>
      <c r="H219" s="20">
        <v>42</v>
      </c>
      <c r="I219" s="9">
        <v>0.84</v>
      </c>
      <c r="J219" s="20">
        <v>0</v>
      </c>
      <c r="K219" s="9">
        <v>0</v>
      </c>
      <c r="L219" s="20">
        <v>1</v>
      </c>
      <c r="M219" s="9">
        <v>0.02</v>
      </c>
      <c r="N219" s="20">
        <v>0</v>
      </c>
      <c r="O219" s="9">
        <v>0</v>
      </c>
      <c r="P219" s="20">
        <v>0</v>
      </c>
      <c r="Q219" s="9">
        <v>0</v>
      </c>
    </row>
    <row r="220" spans="4:17" x14ac:dyDescent="0.25">
      <c r="D220" s="8" t="s">
        <v>669</v>
      </c>
      <c r="E220" s="20">
        <v>18</v>
      </c>
      <c r="F220" s="20">
        <v>16</v>
      </c>
      <c r="G220" s="9">
        <v>0.88888888888888884</v>
      </c>
      <c r="H220" s="20">
        <v>14</v>
      </c>
      <c r="I220" s="9">
        <v>0.875</v>
      </c>
      <c r="J220" s="20">
        <v>0</v>
      </c>
      <c r="K220" s="9">
        <v>0</v>
      </c>
      <c r="L220" s="20">
        <v>1</v>
      </c>
      <c r="M220" s="9">
        <v>6.25E-2</v>
      </c>
      <c r="N220" s="20">
        <v>0</v>
      </c>
      <c r="O220" s="9">
        <v>0</v>
      </c>
      <c r="P220" s="20">
        <v>0</v>
      </c>
      <c r="Q220" s="9">
        <v>0</v>
      </c>
    </row>
    <row r="221" spans="4:17" x14ac:dyDescent="0.25">
      <c r="D221" s="8" t="s">
        <v>498</v>
      </c>
      <c r="E221" s="20">
        <v>44</v>
      </c>
      <c r="F221" s="20">
        <v>41</v>
      </c>
      <c r="G221" s="9">
        <v>0.93181818181818177</v>
      </c>
      <c r="H221" s="20">
        <v>31</v>
      </c>
      <c r="I221" s="9">
        <v>0.75609756097560976</v>
      </c>
      <c r="J221" s="20">
        <v>0</v>
      </c>
      <c r="K221" s="9">
        <v>0</v>
      </c>
      <c r="L221" s="20">
        <v>0</v>
      </c>
      <c r="M221" s="9">
        <v>0</v>
      </c>
      <c r="N221" s="20">
        <v>0</v>
      </c>
      <c r="O221" s="9">
        <v>0</v>
      </c>
      <c r="P221" s="20">
        <v>1</v>
      </c>
      <c r="Q221" s="9">
        <v>2.4390243902439025E-2</v>
      </c>
    </row>
    <row r="222" spans="4:17" x14ac:dyDescent="0.25">
      <c r="D222" s="8" t="s">
        <v>500</v>
      </c>
      <c r="E222" s="20">
        <v>29</v>
      </c>
      <c r="F222" s="20">
        <v>25</v>
      </c>
      <c r="G222" s="9">
        <v>0.86206896551724133</v>
      </c>
      <c r="H222" s="20">
        <v>21</v>
      </c>
      <c r="I222" s="9">
        <v>0.84</v>
      </c>
      <c r="J222" s="20"/>
      <c r="K222" s="9">
        <v>0</v>
      </c>
      <c r="L222" s="20"/>
      <c r="M222" s="9">
        <v>0</v>
      </c>
      <c r="N222" s="20"/>
      <c r="O222" s="9">
        <v>0</v>
      </c>
      <c r="P222" s="20">
        <v>1</v>
      </c>
      <c r="Q222" s="9">
        <v>0.04</v>
      </c>
    </row>
    <row r="223" spans="4:17" x14ac:dyDescent="0.25">
      <c r="D223" s="7" t="s">
        <v>489</v>
      </c>
      <c r="E223" s="20">
        <v>206</v>
      </c>
      <c r="F223" s="20">
        <v>190</v>
      </c>
      <c r="G223" s="9">
        <v>0.92233009708737868</v>
      </c>
      <c r="H223" s="20">
        <v>171</v>
      </c>
      <c r="I223" s="9">
        <v>0.9</v>
      </c>
      <c r="J223" s="20">
        <v>0</v>
      </c>
      <c r="K223" s="9">
        <v>0</v>
      </c>
      <c r="L223" s="20">
        <v>5</v>
      </c>
      <c r="M223" s="9">
        <v>2.6315789473684209E-2</v>
      </c>
      <c r="N223" s="20">
        <v>1</v>
      </c>
      <c r="O223" s="9">
        <v>5.263157894736842E-3</v>
      </c>
      <c r="P223" s="20">
        <v>0</v>
      </c>
      <c r="Q223" s="9">
        <v>0</v>
      </c>
    </row>
    <row r="224" spans="4:17" x14ac:dyDescent="0.25">
      <c r="D224" s="8" t="s">
        <v>658</v>
      </c>
      <c r="E224" s="20">
        <v>26</v>
      </c>
      <c r="F224" s="20">
        <v>24</v>
      </c>
      <c r="G224" s="9">
        <v>0.92307692307692313</v>
      </c>
      <c r="H224" s="20">
        <v>21</v>
      </c>
      <c r="I224" s="9">
        <v>0.875</v>
      </c>
      <c r="J224" s="20">
        <v>0</v>
      </c>
      <c r="K224" s="9">
        <v>0</v>
      </c>
      <c r="L224" s="20">
        <v>0</v>
      </c>
      <c r="M224" s="9">
        <v>0</v>
      </c>
      <c r="N224" s="20">
        <v>0</v>
      </c>
      <c r="O224" s="9">
        <v>0</v>
      </c>
      <c r="P224" s="20">
        <v>0</v>
      </c>
      <c r="Q224" s="9">
        <v>0</v>
      </c>
    </row>
    <row r="225" spans="4:17" x14ac:dyDescent="0.25">
      <c r="D225" s="8" t="s">
        <v>660</v>
      </c>
      <c r="E225" s="20">
        <v>10</v>
      </c>
      <c r="F225" s="20">
        <v>8</v>
      </c>
      <c r="G225" s="9">
        <v>0.8</v>
      </c>
      <c r="H225" s="20">
        <v>6</v>
      </c>
      <c r="I225" s="9">
        <v>0.75</v>
      </c>
      <c r="J225" s="20">
        <v>0</v>
      </c>
      <c r="K225" s="9">
        <v>0</v>
      </c>
      <c r="L225" s="20">
        <v>0</v>
      </c>
      <c r="M225" s="9">
        <v>0</v>
      </c>
      <c r="N225" s="20">
        <v>0</v>
      </c>
      <c r="O225" s="9">
        <v>0</v>
      </c>
      <c r="P225" s="20">
        <v>0</v>
      </c>
      <c r="Q225" s="9">
        <v>0</v>
      </c>
    </row>
    <row r="226" spans="4:17" x14ac:dyDescent="0.25">
      <c r="D226" s="8" t="s">
        <v>661</v>
      </c>
      <c r="E226" s="20">
        <v>54</v>
      </c>
      <c r="F226" s="20">
        <v>52</v>
      </c>
      <c r="G226" s="9">
        <v>0.96296296296296291</v>
      </c>
      <c r="H226" s="20">
        <v>48</v>
      </c>
      <c r="I226" s="9">
        <v>0.92307692307692313</v>
      </c>
      <c r="J226" s="20">
        <v>0</v>
      </c>
      <c r="K226" s="9">
        <v>0</v>
      </c>
      <c r="L226" s="20">
        <v>2</v>
      </c>
      <c r="M226" s="9">
        <v>3.8461538461538464E-2</v>
      </c>
      <c r="N226" s="20">
        <v>0</v>
      </c>
      <c r="O226" s="9">
        <v>0</v>
      </c>
      <c r="P226" s="20">
        <v>0</v>
      </c>
      <c r="Q226" s="9">
        <v>0</v>
      </c>
    </row>
    <row r="227" spans="4:17" x14ac:dyDescent="0.25">
      <c r="D227" s="8" t="s">
        <v>662</v>
      </c>
      <c r="E227" s="20">
        <v>12</v>
      </c>
      <c r="F227" s="20">
        <v>12</v>
      </c>
      <c r="G227" s="9">
        <v>1</v>
      </c>
      <c r="H227" s="20">
        <v>12</v>
      </c>
      <c r="I227" s="9">
        <v>1</v>
      </c>
      <c r="J227" s="20">
        <v>0</v>
      </c>
      <c r="K227" s="9">
        <v>0</v>
      </c>
      <c r="L227" s="20">
        <v>0</v>
      </c>
      <c r="M227" s="9">
        <v>0</v>
      </c>
      <c r="N227" s="20">
        <v>0</v>
      </c>
      <c r="O227" s="9">
        <v>0</v>
      </c>
      <c r="P227" s="20">
        <v>0</v>
      </c>
      <c r="Q227" s="9">
        <v>0</v>
      </c>
    </row>
    <row r="228" spans="4:17" x14ac:dyDescent="0.25">
      <c r="D228" s="8" t="s">
        <v>490</v>
      </c>
      <c r="E228" s="20">
        <v>9</v>
      </c>
      <c r="F228" s="20">
        <v>9</v>
      </c>
      <c r="G228" s="9">
        <v>1</v>
      </c>
      <c r="H228" s="20">
        <v>8</v>
      </c>
      <c r="I228" s="9">
        <v>0.88888888888888884</v>
      </c>
      <c r="J228" s="20">
        <v>0</v>
      </c>
      <c r="K228" s="9">
        <v>0</v>
      </c>
      <c r="L228" s="20">
        <v>0</v>
      </c>
      <c r="M228" s="9">
        <v>0</v>
      </c>
      <c r="N228" s="20">
        <v>0</v>
      </c>
      <c r="O228" s="9">
        <v>0</v>
      </c>
      <c r="P228" s="20">
        <v>0</v>
      </c>
      <c r="Q228" s="9">
        <v>0</v>
      </c>
    </row>
    <row r="229" spans="4:17" x14ac:dyDescent="0.25">
      <c r="D229" s="8" t="s">
        <v>666</v>
      </c>
      <c r="E229" s="20">
        <v>36</v>
      </c>
      <c r="F229" s="20">
        <v>35</v>
      </c>
      <c r="G229" s="9">
        <v>0.97222222222222221</v>
      </c>
      <c r="H229" s="20">
        <v>33</v>
      </c>
      <c r="I229" s="9">
        <v>0.94285714285714284</v>
      </c>
      <c r="J229" s="20">
        <v>0</v>
      </c>
      <c r="K229" s="9">
        <v>0</v>
      </c>
      <c r="L229" s="20">
        <v>0</v>
      </c>
      <c r="M229" s="9">
        <v>0</v>
      </c>
      <c r="N229" s="20">
        <v>0</v>
      </c>
      <c r="O229" s="9">
        <v>0</v>
      </c>
      <c r="P229" s="20">
        <v>0</v>
      </c>
      <c r="Q229" s="9">
        <v>0</v>
      </c>
    </row>
    <row r="230" spans="4:17" x14ac:dyDescent="0.25">
      <c r="D230" s="8" t="s">
        <v>674</v>
      </c>
      <c r="E230" s="20">
        <v>59</v>
      </c>
      <c r="F230" s="20">
        <v>50</v>
      </c>
      <c r="G230" s="9">
        <v>0.84745762711864403</v>
      </c>
      <c r="H230" s="20">
        <v>43</v>
      </c>
      <c r="I230" s="9">
        <v>0.86</v>
      </c>
      <c r="J230" s="20">
        <v>0</v>
      </c>
      <c r="K230" s="9">
        <v>0</v>
      </c>
      <c r="L230" s="20">
        <v>3</v>
      </c>
      <c r="M230" s="9">
        <v>0.06</v>
      </c>
      <c r="N230" s="20">
        <v>1</v>
      </c>
      <c r="O230" s="9">
        <v>0.02</v>
      </c>
      <c r="P230" s="20">
        <v>0</v>
      </c>
      <c r="Q230" s="9">
        <v>0</v>
      </c>
    </row>
    <row r="231" spans="4:17" x14ac:dyDescent="0.25">
      <c r="D231" s="7" t="s">
        <v>491</v>
      </c>
      <c r="E231" s="20">
        <v>303</v>
      </c>
      <c r="F231" s="20">
        <v>266</v>
      </c>
      <c r="G231" s="9">
        <v>0.87788778877887785</v>
      </c>
      <c r="H231" s="20">
        <v>184</v>
      </c>
      <c r="I231" s="9">
        <v>0.69172932330827064</v>
      </c>
      <c r="J231" s="20">
        <v>0</v>
      </c>
      <c r="K231" s="9">
        <v>0</v>
      </c>
      <c r="L231" s="20">
        <v>14</v>
      </c>
      <c r="M231" s="9">
        <v>5.2631578947368418E-2</v>
      </c>
      <c r="N231" s="20">
        <v>6</v>
      </c>
      <c r="O231" s="9">
        <v>2.2556390977443608E-2</v>
      </c>
      <c r="P231" s="20">
        <v>7</v>
      </c>
      <c r="Q231" s="9">
        <v>2.6315789473684209E-2</v>
      </c>
    </row>
    <row r="232" spans="4:17" x14ac:dyDescent="0.25">
      <c r="D232" s="8" t="s">
        <v>493</v>
      </c>
      <c r="E232" s="20">
        <v>143</v>
      </c>
      <c r="F232" s="20">
        <v>131</v>
      </c>
      <c r="G232" s="9">
        <v>0.91608391608391604</v>
      </c>
      <c r="H232" s="20">
        <v>122</v>
      </c>
      <c r="I232" s="9">
        <v>0.93129770992366412</v>
      </c>
      <c r="J232" s="20">
        <v>0</v>
      </c>
      <c r="K232" s="9">
        <v>0</v>
      </c>
      <c r="L232" s="20">
        <v>5</v>
      </c>
      <c r="M232" s="9">
        <v>3.8167938931297711E-2</v>
      </c>
      <c r="N232" s="20">
        <v>4</v>
      </c>
      <c r="O232" s="9">
        <v>3.0534351145038167E-2</v>
      </c>
      <c r="P232" s="20">
        <v>1</v>
      </c>
      <c r="Q232" s="9">
        <v>7.6335877862595417E-3</v>
      </c>
    </row>
    <row r="233" spans="4:17" x14ac:dyDescent="0.25">
      <c r="D233" s="8" t="s">
        <v>494</v>
      </c>
      <c r="E233" s="20">
        <v>27</v>
      </c>
      <c r="F233" s="20">
        <v>23</v>
      </c>
      <c r="G233" s="9">
        <v>0.85185185185185186</v>
      </c>
      <c r="H233" s="20">
        <v>14</v>
      </c>
      <c r="I233" s="9">
        <v>0.60869565217391308</v>
      </c>
      <c r="J233" s="20">
        <v>0</v>
      </c>
      <c r="K233" s="9">
        <v>0</v>
      </c>
      <c r="L233" s="20">
        <v>1</v>
      </c>
      <c r="M233" s="9">
        <v>4.3478260869565216E-2</v>
      </c>
      <c r="N233" s="20">
        <v>1</v>
      </c>
      <c r="O233" s="9">
        <v>4.3478260869565216E-2</v>
      </c>
      <c r="P233" s="20">
        <v>1</v>
      </c>
      <c r="Q233" s="9">
        <v>4.3478260869565216E-2</v>
      </c>
    </row>
    <row r="234" spans="4:17" x14ac:dyDescent="0.25">
      <c r="D234" s="8" t="s">
        <v>499</v>
      </c>
      <c r="E234" s="20">
        <v>48</v>
      </c>
      <c r="F234" s="20">
        <v>41</v>
      </c>
      <c r="G234" s="9">
        <v>0.85416666666666663</v>
      </c>
      <c r="H234" s="20">
        <v>30</v>
      </c>
      <c r="I234" s="9">
        <v>0.73170731707317072</v>
      </c>
      <c r="J234" s="20">
        <v>0</v>
      </c>
      <c r="K234" s="9">
        <v>0</v>
      </c>
      <c r="L234" s="20">
        <v>3</v>
      </c>
      <c r="M234" s="9">
        <v>7.3170731707317069E-2</v>
      </c>
      <c r="N234" s="20">
        <v>1</v>
      </c>
      <c r="O234" s="9">
        <v>2.4390243902439025E-2</v>
      </c>
      <c r="P234" s="20">
        <v>2</v>
      </c>
      <c r="Q234" s="9">
        <v>4.878048780487805E-2</v>
      </c>
    </row>
    <row r="235" spans="4:17" x14ac:dyDescent="0.25">
      <c r="D235" s="8" t="s">
        <v>492</v>
      </c>
      <c r="E235" s="20">
        <v>26</v>
      </c>
      <c r="F235" s="20">
        <v>21</v>
      </c>
      <c r="G235" s="9">
        <v>0.80769230769230771</v>
      </c>
      <c r="H235" s="20">
        <v>9</v>
      </c>
      <c r="I235" s="9">
        <v>0.42857142857142855</v>
      </c>
      <c r="J235" s="20"/>
      <c r="K235" s="9">
        <v>0</v>
      </c>
      <c r="L235" s="20">
        <v>4</v>
      </c>
      <c r="M235" s="9">
        <v>0.19047619047619047</v>
      </c>
      <c r="N235" s="20"/>
      <c r="O235" s="9">
        <v>0</v>
      </c>
      <c r="P235" s="20"/>
      <c r="Q235" s="9">
        <v>0</v>
      </c>
    </row>
    <row r="236" spans="4:17" x14ac:dyDescent="0.25">
      <c r="D236" s="8" t="s">
        <v>495</v>
      </c>
      <c r="E236" s="20">
        <v>59</v>
      </c>
      <c r="F236" s="20">
        <v>50</v>
      </c>
      <c r="G236" s="9">
        <v>0.84745762711864403</v>
      </c>
      <c r="H236" s="20">
        <v>9</v>
      </c>
      <c r="I236" s="9">
        <v>0.18</v>
      </c>
      <c r="J236" s="20"/>
      <c r="K236" s="9">
        <v>0</v>
      </c>
      <c r="L236" s="20">
        <v>1</v>
      </c>
      <c r="M236" s="9">
        <v>0.02</v>
      </c>
      <c r="N236" s="20"/>
      <c r="O236" s="9">
        <v>0</v>
      </c>
      <c r="P236" s="20">
        <v>3</v>
      </c>
      <c r="Q236" s="9">
        <v>0.06</v>
      </c>
    </row>
    <row r="237" spans="4:17" x14ac:dyDescent="0.25">
      <c r="D237" s="7" t="s">
        <v>483</v>
      </c>
      <c r="E237" s="20">
        <v>251</v>
      </c>
      <c r="F237" s="20">
        <v>229</v>
      </c>
      <c r="G237" s="9">
        <v>0.91235059760956172</v>
      </c>
      <c r="H237" s="20">
        <v>207</v>
      </c>
      <c r="I237" s="9">
        <v>0.90393013100436681</v>
      </c>
      <c r="J237" s="20">
        <v>0</v>
      </c>
      <c r="K237" s="9">
        <v>0</v>
      </c>
      <c r="L237" s="20">
        <v>10</v>
      </c>
      <c r="M237" s="9">
        <v>4.3668122270742356E-2</v>
      </c>
      <c r="N237" s="20">
        <v>3</v>
      </c>
      <c r="O237" s="9">
        <v>1.3100436681222707E-2</v>
      </c>
      <c r="P237" s="20">
        <v>1</v>
      </c>
      <c r="Q237" s="9">
        <v>4.3668122270742356E-3</v>
      </c>
    </row>
    <row r="238" spans="4:17" x14ac:dyDescent="0.25">
      <c r="D238" s="8" t="s">
        <v>484</v>
      </c>
      <c r="E238" s="20">
        <v>127</v>
      </c>
      <c r="F238" s="20">
        <v>118</v>
      </c>
      <c r="G238" s="9">
        <v>0.92913385826771655</v>
      </c>
      <c r="H238" s="20">
        <v>107</v>
      </c>
      <c r="I238" s="9">
        <v>0.90677966101694918</v>
      </c>
      <c r="J238" s="20">
        <v>0</v>
      </c>
      <c r="K238" s="9">
        <v>0</v>
      </c>
      <c r="L238" s="20">
        <v>4</v>
      </c>
      <c r="M238" s="9">
        <v>3.3898305084745763E-2</v>
      </c>
      <c r="N238" s="20">
        <v>2</v>
      </c>
      <c r="O238" s="9">
        <v>1.6949152542372881E-2</v>
      </c>
      <c r="P238" s="20">
        <v>1</v>
      </c>
      <c r="Q238" s="9">
        <v>8.4745762711864406E-3</v>
      </c>
    </row>
    <row r="239" spans="4:17" x14ac:dyDescent="0.25">
      <c r="D239" s="8" t="s">
        <v>488</v>
      </c>
      <c r="E239" s="20">
        <v>16</v>
      </c>
      <c r="F239" s="20">
        <v>15</v>
      </c>
      <c r="G239" s="9">
        <v>0.9375</v>
      </c>
      <c r="H239" s="20">
        <v>14</v>
      </c>
      <c r="I239" s="9">
        <v>0.93333333333333335</v>
      </c>
      <c r="J239" s="20">
        <v>0</v>
      </c>
      <c r="K239" s="9">
        <v>0</v>
      </c>
      <c r="L239" s="20">
        <v>1</v>
      </c>
      <c r="M239" s="9">
        <v>6.6666666666666666E-2</v>
      </c>
      <c r="N239" s="20">
        <v>0</v>
      </c>
      <c r="O239" s="9">
        <v>0</v>
      </c>
      <c r="P239" s="20">
        <v>0</v>
      </c>
      <c r="Q239" s="9">
        <v>0</v>
      </c>
    </row>
    <row r="240" spans="4:17" x14ac:dyDescent="0.25">
      <c r="D240" s="8" t="s">
        <v>667</v>
      </c>
      <c r="E240" s="20">
        <v>108</v>
      </c>
      <c r="F240" s="20">
        <v>96</v>
      </c>
      <c r="G240" s="9">
        <v>0.88888888888888884</v>
      </c>
      <c r="H240" s="20">
        <v>86</v>
      </c>
      <c r="I240" s="9">
        <v>0.89583333333333337</v>
      </c>
      <c r="J240" s="20">
        <v>0</v>
      </c>
      <c r="K240" s="9">
        <v>0</v>
      </c>
      <c r="L240" s="20">
        <v>5</v>
      </c>
      <c r="M240" s="9">
        <v>5.2083333333333336E-2</v>
      </c>
      <c r="N240" s="20">
        <v>1</v>
      </c>
      <c r="O240" s="9">
        <v>1.0416666666666666E-2</v>
      </c>
      <c r="P240" s="20">
        <v>0</v>
      </c>
      <c r="Q240" s="9">
        <v>0</v>
      </c>
    </row>
    <row r="241" spans="4:17" x14ac:dyDescent="0.25">
      <c r="D241" s="7" t="s">
        <v>478</v>
      </c>
      <c r="E241" s="20">
        <v>321</v>
      </c>
      <c r="F241" s="20">
        <v>302</v>
      </c>
      <c r="G241" s="9">
        <v>0.94080996884735202</v>
      </c>
      <c r="H241" s="20">
        <v>270</v>
      </c>
      <c r="I241" s="9">
        <v>0.89403973509933776</v>
      </c>
      <c r="J241" s="20">
        <v>0</v>
      </c>
      <c r="K241" s="9">
        <v>0</v>
      </c>
      <c r="L241" s="20">
        <v>7</v>
      </c>
      <c r="M241" s="9">
        <v>2.3178807947019868E-2</v>
      </c>
      <c r="N241" s="20">
        <v>1</v>
      </c>
      <c r="O241" s="9">
        <v>3.3112582781456954E-3</v>
      </c>
      <c r="P241" s="20">
        <v>3</v>
      </c>
      <c r="Q241" s="9">
        <v>9.9337748344370865E-3</v>
      </c>
    </row>
    <row r="242" spans="4:17" x14ac:dyDescent="0.25">
      <c r="D242" s="8" t="s">
        <v>655</v>
      </c>
      <c r="E242" s="20">
        <v>8</v>
      </c>
      <c r="F242" s="20">
        <v>7</v>
      </c>
      <c r="G242" s="9">
        <v>0.875</v>
      </c>
      <c r="H242" s="20">
        <v>6</v>
      </c>
      <c r="I242" s="9">
        <v>0.8571428571428571</v>
      </c>
      <c r="J242" s="20">
        <v>0</v>
      </c>
      <c r="K242" s="9">
        <v>0</v>
      </c>
      <c r="L242" s="20">
        <v>0</v>
      </c>
      <c r="M242" s="9">
        <v>0</v>
      </c>
      <c r="N242" s="20">
        <v>0</v>
      </c>
      <c r="O242" s="9">
        <v>0</v>
      </c>
      <c r="P242" s="20">
        <v>0</v>
      </c>
      <c r="Q242" s="9">
        <v>0</v>
      </c>
    </row>
    <row r="243" spans="4:17" x14ac:dyDescent="0.25">
      <c r="D243" s="8" t="s">
        <v>479</v>
      </c>
      <c r="E243" s="20">
        <v>80</v>
      </c>
      <c r="F243" s="20">
        <v>75</v>
      </c>
      <c r="G243" s="9">
        <v>0.9375</v>
      </c>
      <c r="H243" s="20">
        <v>64</v>
      </c>
      <c r="I243" s="9">
        <v>0.85333333333333339</v>
      </c>
      <c r="J243" s="20">
        <v>0</v>
      </c>
      <c r="K243" s="9">
        <v>0</v>
      </c>
      <c r="L243" s="20">
        <v>3</v>
      </c>
      <c r="M243" s="9">
        <v>0.04</v>
      </c>
      <c r="N243" s="20">
        <v>0</v>
      </c>
      <c r="O243" s="9">
        <v>0</v>
      </c>
      <c r="P243" s="20">
        <v>0</v>
      </c>
      <c r="Q243" s="9">
        <v>0</v>
      </c>
    </row>
    <row r="244" spans="4:17" x14ac:dyDescent="0.25">
      <c r="D244" s="8" t="s">
        <v>480</v>
      </c>
      <c r="E244" s="20">
        <v>53</v>
      </c>
      <c r="F244" s="20">
        <v>50</v>
      </c>
      <c r="G244" s="9">
        <v>0.94339622641509435</v>
      </c>
      <c r="H244" s="20">
        <v>47</v>
      </c>
      <c r="I244" s="9">
        <v>0.94</v>
      </c>
      <c r="J244" s="20">
        <v>0</v>
      </c>
      <c r="K244" s="9">
        <v>0</v>
      </c>
      <c r="L244" s="20">
        <v>1</v>
      </c>
      <c r="M244" s="9">
        <v>0.02</v>
      </c>
      <c r="N244" s="20">
        <v>0</v>
      </c>
      <c r="O244" s="9">
        <v>0</v>
      </c>
      <c r="P244" s="20">
        <v>0</v>
      </c>
      <c r="Q244" s="9">
        <v>0</v>
      </c>
    </row>
    <row r="245" spans="4:17" x14ac:dyDescent="0.25">
      <c r="D245" s="8" t="s">
        <v>664</v>
      </c>
      <c r="E245" s="20">
        <v>32</v>
      </c>
      <c r="F245" s="20">
        <v>29</v>
      </c>
      <c r="G245" s="9">
        <v>0.90625</v>
      </c>
      <c r="H245" s="20">
        <v>27</v>
      </c>
      <c r="I245" s="9">
        <v>0.93103448275862066</v>
      </c>
      <c r="J245" s="20">
        <v>0</v>
      </c>
      <c r="K245" s="9">
        <v>0</v>
      </c>
      <c r="L245" s="20">
        <v>1</v>
      </c>
      <c r="M245" s="9">
        <v>3.4482758620689655E-2</v>
      </c>
      <c r="N245" s="20">
        <v>0</v>
      </c>
      <c r="O245" s="9">
        <v>0</v>
      </c>
      <c r="P245" s="20">
        <v>1</v>
      </c>
      <c r="Q245" s="9">
        <v>3.4482758620689655E-2</v>
      </c>
    </row>
    <row r="246" spans="4:17" x14ac:dyDescent="0.25">
      <c r="D246" s="8" t="s">
        <v>665</v>
      </c>
      <c r="E246" s="20">
        <v>32</v>
      </c>
      <c r="F246" s="20">
        <v>30</v>
      </c>
      <c r="G246" s="9">
        <v>0.9375</v>
      </c>
      <c r="H246" s="20">
        <v>27</v>
      </c>
      <c r="I246" s="9">
        <v>0.9</v>
      </c>
      <c r="J246" s="20">
        <v>0</v>
      </c>
      <c r="K246" s="9">
        <v>0</v>
      </c>
      <c r="L246" s="20">
        <v>0</v>
      </c>
      <c r="M246" s="9">
        <v>0</v>
      </c>
      <c r="N246" s="20">
        <v>1</v>
      </c>
      <c r="O246" s="9">
        <v>3.3333333333333333E-2</v>
      </c>
      <c r="P246" s="20">
        <v>1</v>
      </c>
      <c r="Q246" s="9">
        <v>3.3333333333333333E-2</v>
      </c>
    </row>
    <row r="247" spans="4:17" x14ac:dyDescent="0.25">
      <c r="D247" s="8" t="s">
        <v>487</v>
      </c>
      <c r="E247" s="20">
        <v>44</v>
      </c>
      <c r="F247" s="20">
        <v>42</v>
      </c>
      <c r="G247" s="9">
        <v>0.95454545454545459</v>
      </c>
      <c r="H247" s="20">
        <v>34</v>
      </c>
      <c r="I247" s="9">
        <v>0.80952380952380953</v>
      </c>
      <c r="J247" s="20"/>
      <c r="K247" s="9">
        <v>0</v>
      </c>
      <c r="L247" s="20">
        <v>2</v>
      </c>
      <c r="M247" s="9">
        <v>4.7619047619047616E-2</v>
      </c>
      <c r="N247" s="20"/>
      <c r="O247" s="9">
        <v>0</v>
      </c>
      <c r="P247" s="20"/>
      <c r="Q247" s="9">
        <v>0</v>
      </c>
    </row>
    <row r="248" spans="4:17" x14ac:dyDescent="0.25">
      <c r="D248" s="8" t="s">
        <v>496</v>
      </c>
      <c r="E248" s="20">
        <v>36</v>
      </c>
      <c r="F248" s="20">
        <v>34</v>
      </c>
      <c r="G248" s="9">
        <v>0.94444444444444442</v>
      </c>
      <c r="H248" s="20">
        <v>31</v>
      </c>
      <c r="I248" s="9">
        <v>0.91176470588235292</v>
      </c>
      <c r="J248" s="20">
        <v>0</v>
      </c>
      <c r="K248" s="9">
        <v>0</v>
      </c>
      <c r="L248" s="20">
        <v>0</v>
      </c>
      <c r="M248" s="9">
        <v>0</v>
      </c>
      <c r="N248" s="20">
        <v>0</v>
      </c>
      <c r="O248" s="9">
        <v>0</v>
      </c>
      <c r="P248" s="20">
        <v>1</v>
      </c>
      <c r="Q248" s="9">
        <v>2.9411764705882353E-2</v>
      </c>
    </row>
    <row r="249" spans="4:17" x14ac:dyDescent="0.25">
      <c r="D249" s="8" t="s">
        <v>673</v>
      </c>
      <c r="E249" s="20">
        <v>36</v>
      </c>
      <c r="F249" s="20">
        <v>35</v>
      </c>
      <c r="G249" s="9">
        <v>0.97222222222222221</v>
      </c>
      <c r="H249" s="20">
        <v>34</v>
      </c>
      <c r="I249" s="9">
        <v>0.97142857142857142</v>
      </c>
      <c r="J249" s="20">
        <v>0</v>
      </c>
      <c r="K249" s="9">
        <v>0</v>
      </c>
      <c r="L249" s="20">
        <v>0</v>
      </c>
      <c r="M249" s="9">
        <v>0</v>
      </c>
      <c r="N249" s="20">
        <v>0</v>
      </c>
      <c r="O249" s="9">
        <v>0</v>
      </c>
      <c r="P249" s="20">
        <v>0</v>
      </c>
      <c r="Q249" s="9">
        <v>0</v>
      </c>
    </row>
    <row r="250" spans="4:17" x14ac:dyDescent="0.25">
      <c r="D250" s="7" t="s">
        <v>476</v>
      </c>
      <c r="E250" s="20">
        <v>515</v>
      </c>
      <c r="F250" s="20">
        <v>489</v>
      </c>
      <c r="G250" s="9">
        <v>0.94951456310679616</v>
      </c>
      <c r="H250" s="20">
        <v>425</v>
      </c>
      <c r="I250" s="9">
        <v>0.86912065439672803</v>
      </c>
      <c r="J250" s="20">
        <v>0</v>
      </c>
      <c r="K250" s="9">
        <v>0</v>
      </c>
      <c r="L250" s="20">
        <v>14</v>
      </c>
      <c r="M250" s="9">
        <v>2.8629856850715747E-2</v>
      </c>
      <c r="N250" s="20">
        <v>1</v>
      </c>
      <c r="O250" s="9">
        <v>2.0449897750511249E-3</v>
      </c>
      <c r="P250" s="20">
        <v>6</v>
      </c>
      <c r="Q250" s="9">
        <v>1.2269938650306749E-2</v>
      </c>
    </row>
    <row r="251" spans="4:17" x14ac:dyDescent="0.25">
      <c r="D251" s="8" t="s">
        <v>653</v>
      </c>
      <c r="E251" s="20">
        <v>32</v>
      </c>
      <c r="F251" s="20">
        <v>32</v>
      </c>
      <c r="G251" s="9">
        <v>1</v>
      </c>
      <c r="H251" s="20">
        <v>30</v>
      </c>
      <c r="I251" s="9">
        <v>0.9375</v>
      </c>
      <c r="J251" s="20">
        <v>0</v>
      </c>
      <c r="K251" s="9">
        <v>0</v>
      </c>
      <c r="L251" s="20">
        <v>0</v>
      </c>
      <c r="M251" s="9">
        <v>0</v>
      </c>
      <c r="N251" s="20">
        <v>0</v>
      </c>
      <c r="O251" s="9">
        <v>0</v>
      </c>
      <c r="P251" s="20">
        <v>0</v>
      </c>
      <c r="Q251" s="9">
        <v>0</v>
      </c>
    </row>
    <row r="252" spans="4:17" x14ac:dyDescent="0.25">
      <c r="D252" s="8" t="s">
        <v>656</v>
      </c>
      <c r="E252" s="20">
        <v>73</v>
      </c>
      <c r="F252" s="20">
        <v>67</v>
      </c>
      <c r="G252" s="9">
        <v>0.9178082191780822</v>
      </c>
      <c r="H252" s="20">
        <v>63</v>
      </c>
      <c r="I252" s="9">
        <v>0.94029850746268662</v>
      </c>
      <c r="J252" s="20">
        <v>0</v>
      </c>
      <c r="K252" s="9">
        <v>0</v>
      </c>
      <c r="L252" s="20">
        <v>5</v>
      </c>
      <c r="M252" s="9">
        <v>7.4626865671641784E-2</v>
      </c>
      <c r="N252" s="20">
        <v>0</v>
      </c>
      <c r="O252" s="9">
        <v>0</v>
      </c>
      <c r="P252" s="20">
        <v>0</v>
      </c>
      <c r="Q252" s="9">
        <v>0</v>
      </c>
    </row>
    <row r="253" spans="4:17" x14ac:dyDescent="0.25">
      <c r="D253" s="8" t="s">
        <v>659</v>
      </c>
      <c r="E253" s="20">
        <v>23</v>
      </c>
      <c r="F253" s="20">
        <v>23</v>
      </c>
      <c r="G253" s="9">
        <v>1</v>
      </c>
      <c r="H253" s="20">
        <v>19</v>
      </c>
      <c r="I253" s="9">
        <v>0.82608695652173914</v>
      </c>
      <c r="J253" s="20">
        <v>0</v>
      </c>
      <c r="K253" s="9">
        <v>0</v>
      </c>
      <c r="L253" s="20">
        <v>0</v>
      </c>
      <c r="M253" s="9">
        <v>0</v>
      </c>
      <c r="N253" s="20">
        <v>0</v>
      </c>
      <c r="O253" s="9">
        <v>0</v>
      </c>
      <c r="P253" s="20">
        <v>0</v>
      </c>
      <c r="Q253" s="9">
        <v>0</v>
      </c>
    </row>
    <row r="254" spans="4:17" x14ac:dyDescent="0.25">
      <c r="D254" s="8" t="s">
        <v>485</v>
      </c>
      <c r="E254" s="20">
        <v>28</v>
      </c>
      <c r="F254" s="20">
        <v>28</v>
      </c>
      <c r="G254" s="9">
        <v>1</v>
      </c>
      <c r="H254" s="20">
        <v>27</v>
      </c>
      <c r="I254" s="9">
        <v>0.9642857142857143</v>
      </c>
      <c r="J254" s="20">
        <v>0</v>
      </c>
      <c r="K254" s="9">
        <v>0</v>
      </c>
      <c r="L254" s="20">
        <v>0</v>
      </c>
      <c r="M254" s="9">
        <v>0</v>
      </c>
      <c r="N254" s="20">
        <v>0</v>
      </c>
      <c r="O254" s="9">
        <v>0</v>
      </c>
      <c r="P254" s="20">
        <v>0</v>
      </c>
      <c r="Q254" s="9">
        <v>0</v>
      </c>
    </row>
    <row r="255" spans="4:17" x14ac:dyDescent="0.25">
      <c r="D255" s="8" t="s">
        <v>668</v>
      </c>
      <c r="E255" s="20">
        <v>27</v>
      </c>
      <c r="F255" s="20">
        <v>25</v>
      </c>
      <c r="G255" s="9">
        <v>0.92592592592592593</v>
      </c>
      <c r="H255" s="20">
        <v>22</v>
      </c>
      <c r="I255" s="9">
        <v>0.88</v>
      </c>
      <c r="J255" s="20">
        <v>0</v>
      </c>
      <c r="K255" s="9">
        <v>0</v>
      </c>
      <c r="L255" s="20">
        <v>0</v>
      </c>
      <c r="M255" s="9">
        <v>0</v>
      </c>
      <c r="N255" s="20">
        <v>0</v>
      </c>
      <c r="O255" s="9">
        <v>0</v>
      </c>
      <c r="P255" s="20">
        <v>1</v>
      </c>
      <c r="Q255" s="9">
        <v>0.04</v>
      </c>
    </row>
    <row r="256" spans="4:17" x14ac:dyDescent="0.25">
      <c r="D256" s="8" t="s">
        <v>670</v>
      </c>
      <c r="E256" s="20">
        <v>84</v>
      </c>
      <c r="F256" s="20">
        <v>80</v>
      </c>
      <c r="G256" s="9">
        <v>0.95238095238095233</v>
      </c>
      <c r="H256" s="20">
        <v>71</v>
      </c>
      <c r="I256" s="9">
        <v>0.88749999999999996</v>
      </c>
      <c r="J256" s="20">
        <v>0</v>
      </c>
      <c r="K256" s="9">
        <v>0</v>
      </c>
      <c r="L256" s="20">
        <v>2</v>
      </c>
      <c r="M256" s="9">
        <v>2.5000000000000001E-2</v>
      </c>
      <c r="N256" s="20">
        <v>0</v>
      </c>
      <c r="O256" s="9">
        <v>0</v>
      </c>
      <c r="P256" s="20">
        <v>1</v>
      </c>
      <c r="Q256" s="9">
        <v>1.2500000000000001E-2</v>
      </c>
    </row>
    <row r="257" spans="4:17" x14ac:dyDescent="0.25">
      <c r="D257" s="8" t="s">
        <v>671</v>
      </c>
      <c r="E257" s="20">
        <v>23</v>
      </c>
      <c r="F257" s="20">
        <v>22</v>
      </c>
      <c r="G257" s="9">
        <v>0.95652173913043481</v>
      </c>
      <c r="H257" s="20">
        <v>20</v>
      </c>
      <c r="I257" s="9">
        <v>0.90909090909090906</v>
      </c>
      <c r="J257" s="20">
        <v>0</v>
      </c>
      <c r="K257" s="9">
        <v>0</v>
      </c>
      <c r="L257" s="20">
        <v>1</v>
      </c>
      <c r="M257" s="9">
        <v>4.5454545454545456E-2</v>
      </c>
      <c r="N257" s="20">
        <v>0</v>
      </c>
      <c r="O257" s="9">
        <v>0</v>
      </c>
      <c r="P257" s="20">
        <v>0</v>
      </c>
      <c r="Q257" s="9">
        <v>0</v>
      </c>
    </row>
    <row r="258" spans="4:17" x14ac:dyDescent="0.25">
      <c r="D258" s="8" t="s">
        <v>497</v>
      </c>
      <c r="E258" s="20">
        <v>53</v>
      </c>
      <c r="F258" s="20">
        <v>50</v>
      </c>
      <c r="G258" s="9">
        <v>0.94339622641509435</v>
      </c>
      <c r="H258" s="20">
        <v>41</v>
      </c>
      <c r="I258" s="9">
        <v>0.82</v>
      </c>
      <c r="J258" s="20">
        <v>0</v>
      </c>
      <c r="K258" s="9">
        <v>0</v>
      </c>
      <c r="L258" s="20">
        <v>0</v>
      </c>
      <c r="M258" s="9">
        <v>0</v>
      </c>
      <c r="N258" s="20">
        <v>1</v>
      </c>
      <c r="O258" s="9">
        <v>0.02</v>
      </c>
      <c r="P258" s="20">
        <v>1</v>
      </c>
      <c r="Q258" s="9">
        <v>0.02</v>
      </c>
    </row>
    <row r="259" spans="4:17" x14ac:dyDescent="0.25">
      <c r="D259" s="8" t="s">
        <v>672</v>
      </c>
      <c r="E259" s="20">
        <v>81</v>
      </c>
      <c r="F259" s="20">
        <v>76</v>
      </c>
      <c r="G259" s="9">
        <v>0.93827160493827155</v>
      </c>
      <c r="H259" s="20">
        <v>68</v>
      </c>
      <c r="I259" s="9">
        <v>0.89473684210526316</v>
      </c>
      <c r="J259" s="20">
        <v>0</v>
      </c>
      <c r="K259" s="9">
        <v>0</v>
      </c>
      <c r="L259" s="20">
        <v>4</v>
      </c>
      <c r="M259" s="9">
        <v>5.2631578947368418E-2</v>
      </c>
      <c r="N259" s="20">
        <v>0</v>
      </c>
      <c r="O259" s="9">
        <v>0</v>
      </c>
      <c r="P259" s="20">
        <v>1</v>
      </c>
      <c r="Q259" s="9">
        <v>1.3157894736842105E-2</v>
      </c>
    </row>
    <row r="260" spans="4:17" x14ac:dyDescent="0.25">
      <c r="D260" s="8" t="s">
        <v>675</v>
      </c>
      <c r="E260" s="20">
        <v>60</v>
      </c>
      <c r="F260" s="20">
        <v>57</v>
      </c>
      <c r="G260" s="9">
        <v>0.95</v>
      </c>
      <c r="H260" s="20">
        <v>56</v>
      </c>
      <c r="I260" s="9">
        <v>0.98245614035087714</v>
      </c>
      <c r="J260" s="20">
        <v>0</v>
      </c>
      <c r="K260" s="9">
        <v>0</v>
      </c>
      <c r="L260" s="20">
        <v>1</v>
      </c>
      <c r="M260" s="9">
        <v>1.7543859649122806E-2</v>
      </c>
      <c r="N260" s="20">
        <v>0</v>
      </c>
      <c r="O260" s="9">
        <v>0</v>
      </c>
      <c r="P260" s="20">
        <v>2</v>
      </c>
      <c r="Q260" s="9">
        <v>3.5087719298245612E-2</v>
      </c>
    </row>
    <row r="261" spans="4:17" x14ac:dyDescent="0.25">
      <c r="D261" s="8" t="s">
        <v>477</v>
      </c>
      <c r="E261" s="20">
        <v>31</v>
      </c>
      <c r="F261" s="20">
        <v>29</v>
      </c>
      <c r="G261" s="9">
        <v>0.93548387096774188</v>
      </c>
      <c r="H261" s="20">
        <v>8</v>
      </c>
      <c r="I261" s="9">
        <v>0.27586206896551724</v>
      </c>
      <c r="J261" s="20"/>
      <c r="K261" s="9">
        <v>0</v>
      </c>
      <c r="L261" s="20">
        <v>1</v>
      </c>
      <c r="M261" s="9">
        <v>3.4482758620689655E-2</v>
      </c>
      <c r="N261" s="20"/>
      <c r="O261" s="9">
        <v>0</v>
      </c>
      <c r="P261" s="20"/>
      <c r="Q261" s="9">
        <v>0</v>
      </c>
    </row>
    <row r="262" spans="4:17" x14ac:dyDescent="0.25">
      <c r="D262" s="6" t="s">
        <v>676</v>
      </c>
      <c r="E262" s="20">
        <v>1889</v>
      </c>
      <c r="F262" s="20">
        <v>1654</v>
      </c>
      <c r="G262" s="9">
        <v>0.87559555320275273</v>
      </c>
      <c r="H262" s="20">
        <v>1338</v>
      </c>
      <c r="I262" s="9">
        <v>0.80894800483675933</v>
      </c>
      <c r="J262" s="20">
        <v>0</v>
      </c>
      <c r="K262" s="9">
        <v>0</v>
      </c>
      <c r="L262" s="20">
        <v>138</v>
      </c>
      <c r="M262" s="9">
        <v>8.3434099153567115E-2</v>
      </c>
      <c r="N262" s="20">
        <v>26</v>
      </c>
      <c r="O262" s="9">
        <v>1.5719467956469165E-2</v>
      </c>
      <c r="P262" s="20">
        <v>5</v>
      </c>
      <c r="Q262" s="9">
        <v>3.0229746070133011E-3</v>
      </c>
    </row>
    <row r="263" spans="4:17" x14ac:dyDescent="0.25">
      <c r="D263" s="7" t="s">
        <v>693</v>
      </c>
      <c r="E263" s="20">
        <v>267</v>
      </c>
      <c r="F263" s="20">
        <v>238</v>
      </c>
      <c r="G263" s="9">
        <v>0.89138576779026213</v>
      </c>
      <c r="H263" s="20">
        <v>194</v>
      </c>
      <c r="I263" s="9">
        <v>0.81512605042016806</v>
      </c>
      <c r="J263" s="20">
        <v>0</v>
      </c>
      <c r="K263" s="9">
        <v>0</v>
      </c>
      <c r="L263" s="20">
        <v>23</v>
      </c>
      <c r="M263" s="9">
        <v>9.6638655462184878E-2</v>
      </c>
      <c r="N263" s="20">
        <v>2</v>
      </c>
      <c r="O263" s="9">
        <v>8.4033613445378148E-3</v>
      </c>
      <c r="P263" s="20">
        <v>0</v>
      </c>
      <c r="Q263" s="9">
        <v>0</v>
      </c>
    </row>
    <row r="264" spans="4:17" x14ac:dyDescent="0.25">
      <c r="D264" s="8" t="s">
        <v>694</v>
      </c>
      <c r="E264" s="20">
        <v>23</v>
      </c>
      <c r="F264" s="20">
        <v>20</v>
      </c>
      <c r="G264" s="9">
        <v>0.86956521739130432</v>
      </c>
      <c r="H264" s="20">
        <v>19</v>
      </c>
      <c r="I264" s="9">
        <v>0.95</v>
      </c>
      <c r="J264" s="20">
        <v>0</v>
      </c>
      <c r="K264" s="9">
        <v>0</v>
      </c>
      <c r="L264" s="20">
        <v>3</v>
      </c>
      <c r="M264" s="9">
        <v>0.15</v>
      </c>
      <c r="N264" s="20">
        <v>0</v>
      </c>
      <c r="O264" s="9">
        <v>0</v>
      </c>
      <c r="P264" s="20">
        <v>0</v>
      </c>
      <c r="Q264" s="9">
        <v>0</v>
      </c>
    </row>
    <row r="265" spans="4:17" x14ac:dyDescent="0.25">
      <c r="D265" s="8" t="s">
        <v>696</v>
      </c>
      <c r="E265" s="20">
        <v>35</v>
      </c>
      <c r="F265" s="20">
        <v>32</v>
      </c>
      <c r="G265" s="9">
        <v>0.91428571428571426</v>
      </c>
      <c r="H265" s="20">
        <v>26</v>
      </c>
      <c r="I265" s="9">
        <v>0.8125</v>
      </c>
      <c r="J265" s="20">
        <v>0</v>
      </c>
      <c r="K265" s="9">
        <v>0</v>
      </c>
      <c r="L265" s="20">
        <v>3</v>
      </c>
      <c r="M265" s="9">
        <v>9.375E-2</v>
      </c>
      <c r="N265" s="20">
        <v>0</v>
      </c>
      <c r="O265" s="9">
        <v>0</v>
      </c>
      <c r="P265" s="20">
        <v>0</v>
      </c>
      <c r="Q265" s="9">
        <v>0</v>
      </c>
    </row>
    <row r="266" spans="4:17" x14ac:dyDescent="0.25">
      <c r="D266" s="8" t="s">
        <v>704</v>
      </c>
      <c r="E266" s="20">
        <v>37</v>
      </c>
      <c r="F266" s="20">
        <v>33</v>
      </c>
      <c r="G266" s="9">
        <v>0.89189189189189189</v>
      </c>
      <c r="H266" s="20">
        <v>25</v>
      </c>
      <c r="I266" s="9">
        <v>0.75757575757575757</v>
      </c>
      <c r="J266" s="20">
        <v>0</v>
      </c>
      <c r="K266" s="9">
        <v>0</v>
      </c>
      <c r="L266" s="20">
        <v>3</v>
      </c>
      <c r="M266" s="9">
        <v>9.0909090909090912E-2</v>
      </c>
      <c r="N266" s="20">
        <v>0</v>
      </c>
      <c r="O266" s="9">
        <v>0</v>
      </c>
      <c r="P266" s="20">
        <v>0</v>
      </c>
      <c r="Q266" s="9">
        <v>0</v>
      </c>
    </row>
    <row r="267" spans="4:17" x14ac:dyDescent="0.25">
      <c r="D267" s="8" t="s">
        <v>709</v>
      </c>
      <c r="E267" s="20">
        <v>135</v>
      </c>
      <c r="F267" s="20">
        <v>118</v>
      </c>
      <c r="G267" s="9">
        <v>0.87407407407407411</v>
      </c>
      <c r="H267" s="20">
        <v>96</v>
      </c>
      <c r="I267" s="9">
        <v>0.81355932203389836</v>
      </c>
      <c r="J267" s="20">
        <v>0</v>
      </c>
      <c r="K267" s="9">
        <v>0</v>
      </c>
      <c r="L267" s="20">
        <v>12</v>
      </c>
      <c r="M267" s="9">
        <v>0.10169491525423729</v>
      </c>
      <c r="N267" s="20">
        <v>2</v>
      </c>
      <c r="O267" s="9">
        <v>1.6949152542372881E-2</v>
      </c>
      <c r="P267" s="20">
        <v>0</v>
      </c>
      <c r="Q267" s="9">
        <v>0</v>
      </c>
    </row>
    <row r="268" spans="4:17" x14ac:dyDescent="0.25">
      <c r="D268" s="8" t="s">
        <v>713</v>
      </c>
      <c r="E268" s="20">
        <v>37</v>
      </c>
      <c r="F268" s="20">
        <v>35</v>
      </c>
      <c r="G268" s="9">
        <v>0.94594594594594594</v>
      </c>
      <c r="H268" s="20">
        <v>28</v>
      </c>
      <c r="I268" s="9">
        <v>0.8</v>
      </c>
      <c r="J268" s="20">
        <v>0</v>
      </c>
      <c r="K268" s="9">
        <v>0</v>
      </c>
      <c r="L268" s="20">
        <v>2</v>
      </c>
      <c r="M268" s="9">
        <v>5.7142857142857141E-2</v>
      </c>
      <c r="N268" s="20">
        <v>0</v>
      </c>
      <c r="O268" s="9">
        <v>0</v>
      </c>
      <c r="P268" s="20">
        <v>0</v>
      </c>
      <c r="Q268" s="9">
        <v>0</v>
      </c>
    </row>
    <row r="269" spans="4:17" x14ac:dyDescent="0.25">
      <c r="D269" s="7" t="s">
        <v>679</v>
      </c>
      <c r="E269" s="20">
        <v>137</v>
      </c>
      <c r="F269" s="20">
        <v>115</v>
      </c>
      <c r="G269" s="9">
        <v>0.83941605839416056</v>
      </c>
      <c r="H269" s="20">
        <v>80</v>
      </c>
      <c r="I269" s="9">
        <v>0.69565217391304346</v>
      </c>
      <c r="J269" s="20">
        <v>0</v>
      </c>
      <c r="K269" s="9">
        <v>0</v>
      </c>
      <c r="L269" s="20">
        <v>11</v>
      </c>
      <c r="M269" s="9">
        <v>9.5652173913043481E-2</v>
      </c>
      <c r="N269" s="20">
        <v>0</v>
      </c>
      <c r="O269" s="9">
        <v>0</v>
      </c>
      <c r="P269" s="20">
        <v>0</v>
      </c>
      <c r="Q269" s="9">
        <v>0</v>
      </c>
    </row>
    <row r="270" spans="4:17" x14ac:dyDescent="0.25">
      <c r="D270" s="8" t="s">
        <v>680</v>
      </c>
      <c r="E270" s="20">
        <v>57</v>
      </c>
      <c r="F270" s="20">
        <v>47</v>
      </c>
      <c r="G270" s="9">
        <v>0.82456140350877194</v>
      </c>
      <c r="H270" s="20">
        <v>30</v>
      </c>
      <c r="I270" s="9">
        <v>0.63829787234042556</v>
      </c>
      <c r="J270" s="20">
        <v>0</v>
      </c>
      <c r="K270" s="9">
        <v>0</v>
      </c>
      <c r="L270" s="20">
        <v>5</v>
      </c>
      <c r="M270" s="9">
        <v>0.10638297872340426</v>
      </c>
      <c r="N270" s="20">
        <v>0</v>
      </c>
      <c r="O270" s="9">
        <v>0</v>
      </c>
      <c r="P270" s="20">
        <v>0</v>
      </c>
      <c r="Q270" s="9">
        <v>0</v>
      </c>
    </row>
    <row r="271" spans="4:17" x14ac:dyDescent="0.25">
      <c r="D271" s="8" t="s">
        <v>685</v>
      </c>
      <c r="E271" s="20">
        <v>41</v>
      </c>
      <c r="F271" s="20">
        <v>34</v>
      </c>
      <c r="G271" s="9">
        <v>0.82926829268292679</v>
      </c>
      <c r="H271" s="20">
        <v>27</v>
      </c>
      <c r="I271" s="9">
        <v>0.79411764705882348</v>
      </c>
      <c r="J271" s="20">
        <v>0</v>
      </c>
      <c r="K271" s="9">
        <v>0</v>
      </c>
      <c r="L271" s="20">
        <v>4</v>
      </c>
      <c r="M271" s="9">
        <v>0.11764705882352941</v>
      </c>
      <c r="N271" s="20">
        <v>0</v>
      </c>
      <c r="O271" s="9">
        <v>0</v>
      </c>
      <c r="P271" s="20">
        <v>0</v>
      </c>
      <c r="Q271" s="9">
        <v>0</v>
      </c>
    </row>
    <row r="272" spans="4:17" x14ac:dyDescent="0.25">
      <c r="D272" s="8" t="s">
        <v>697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705</v>
      </c>
      <c r="E273" s="20">
        <v>39</v>
      </c>
      <c r="F273" s="20">
        <v>34</v>
      </c>
      <c r="G273" s="9">
        <v>0.87179487179487181</v>
      </c>
      <c r="H273" s="20">
        <v>23</v>
      </c>
      <c r="I273" s="9">
        <v>0.67647058823529416</v>
      </c>
      <c r="J273" s="20">
        <v>0</v>
      </c>
      <c r="K273" s="9">
        <v>0</v>
      </c>
      <c r="L273" s="20">
        <v>2</v>
      </c>
      <c r="M273" s="9">
        <v>5.8823529411764705E-2</v>
      </c>
      <c r="N273" s="20">
        <v>0</v>
      </c>
      <c r="O273" s="9">
        <v>0</v>
      </c>
      <c r="P273" s="20">
        <v>0</v>
      </c>
      <c r="Q273" s="9">
        <v>0</v>
      </c>
    </row>
    <row r="274" spans="4:17" x14ac:dyDescent="0.25">
      <c r="D274" s="7" t="s">
        <v>681</v>
      </c>
      <c r="E274" s="20">
        <v>180</v>
      </c>
      <c r="F274" s="20">
        <v>151</v>
      </c>
      <c r="G274" s="9">
        <v>0.83888888888888891</v>
      </c>
      <c r="H274" s="20">
        <v>137</v>
      </c>
      <c r="I274" s="9">
        <v>0.9072847682119205</v>
      </c>
      <c r="J274" s="20">
        <v>0</v>
      </c>
      <c r="K274" s="9">
        <v>0</v>
      </c>
      <c r="L274" s="20">
        <v>20</v>
      </c>
      <c r="M274" s="9">
        <v>0.13245033112582782</v>
      </c>
      <c r="N274" s="20">
        <v>4</v>
      </c>
      <c r="O274" s="9">
        <v>2.6490066225165563E-2</v>
      </c>
      <c r="P274" s="20">
        <v>0</v>
      </c>
      <c r="Q274" s="9">
        <v>0</v>
      </c>
    </row>
    <row r="275" spans="4:17" x14ac:dyDescent="0.25">
      <c r="D275" s="8" t="s">
        <v>682</v>
      </c>
      <c r="E275" s="20">
        <v>55</v>
      </c>
      <c r="F275" s="20">
        <v>48</v>
      </c>
      <c r="G275" s="9">
        <v>0.87272727272727268</v>
      </c>
      <c r="H275" s="20">
        <v>42</v>
      </c>
      <c r="I275" s="9">
        <v>0.875</v>
      </c>
      <c r="J275" s="20">
        <v>0</v>
      </c>
      <c r="K275" s="9">
        <v>0</v>
      </c>
      <c r="L275" s="20">
        <v>5</v>
      </c>
      <c r="M275" s="9">
        <v>0.10416666666666667</v>
      </c>
      <c r="N275" s="20">
        <v>1</v>
      </c>
      <c r="O275" s="9">
        <v>2.0833333333333332E-2</v>
      </c>
      <c r="P275" s="20">
        <v>0</v>
      </c>
      <c r="Q275" s="9">
        <v>0</v>
      </c>
    </row>
    <row r="276" spans="4:17" x14ac:dyDescent="0.25">
      <c r="D276" s="8" t="s">
        <v>689</v>
      </c>
      <c r="E276" s="20">
        <v>27</v>
      </c>
      <c r="F276" s="20">
        <v>24</v>
      </c>
      <c r="G276" s="9">
        <v>0.88888888888888884</v>
      </c>
      <c r="H276" s="20">
        <v>21</v>
      </c>
      <c r="I276" s="9">
        <v>0.875</v>
      </c>
      <c r="J276" s="20">
        <v>0</v>
      </c>
      <c r="K276" s="9">
        <v>0</v>
      </c>
      <c r="L276" s="20">
        <v>2</v>
      </c>
      <c r="M276" s="9">
        <v>8.3333333333333329E-2</v>
      </c>
      <c r="N276" s="20">
        <v>1</v>
      </c>
      <c r="O276" s="9">
        <v>4.1666666666666664E-2</v>
      </c>
      <c r="P276" s="20">
        <v>0</v>
      </c>
      <c r="Q276" s="9">
        <v>0</v>
      </c>
    </row>
    <row r="277" spans="4:17" x14ac:dyDescent="0.25">
      <c r="D277" s="8" t="s">
        <v>698</v>
      </c>
      <c r="E277" s="20">
        <v>66</v>
      </c>
      <c r="F277" s="20">
        <v>53</v>
      </c>
      <c r="G277" s="9">
        <v>0.80303030303030298</v>
      </c>
      <c r="H277" s="20">
        <v>51</v>
      </c>
      <c r="I277" s="9">
        <v>0.96226415094339623</v>
      </c>
      <c r="J277" s="20">
        <v>0</v>
      </c>
      <c r="K277" s="9">
        <v>0</v>
      </c>
      <c r="L277" s="20">
        <v>10</v>
      </c>
      <c r="M277" s="9">
        <v>0.18867924528301888</v>
      </c>
      <c r="N277" s="20">
        <v>1</v>
      </c>
      <c r="O277" s="9">
        <v>1.8867924528301886E-2</v>
      </c>
      <c r="P277" s="20">
        <v>0</v>
      </c>
      <c r="Q277" s="9">
        <v>0</v>
      </c>
    </row>
    <row r="278" spans="4:17" x14ac:dyDescent="0.25">
      <c r="D278" s="8" t="s">
        <v>699</v>
      </c>
      <c r="E278" s="20">
        <v>32</v>
      </c>
      <c r="F278" s="20">
        <v>26</v>
      </c>
      <c r="G278" s="9">
        <v>0.8125</v>
      </c>
      <c r="H278" s="20">
        <v>23</v>
      </c>
      <c r="I278" s="9">
        <v>0.88461538461538458</v>
      </c>
      <c r="J278" s="20">
        <v>0</v>
      </c>
      <c r="K278" s="9">
        <v>0</v>
      </c>
      <c r="L278" s="20">
        <v>3</v>
      </c>
      <c r="M278" s="9">
        <v>0.11538461538461539</v>
      </c>
      <c r="N278" s="20">
        <v>1</v>
      </c>
      <c r="O278" s="9">
        <v>3.8461538461538464E-2</v>
      </c>
      <c r="P278" s="20">
        <v>0</v>
      </c>
      <c r="Q278" s="9">
        <v>0</v>
      </c>
    </row>
    <row r="279" spans="4:17" x14ac:dyDescent="0.25">
      <c r="D279" s="7" t="s">
        <v>702</v>
      </c>
      <c r="E279" s="20">
        <v>358</v>
      </c>
      <c r="F279" s="20">
        <v>308</v>
      </c>
      <c r="G279" s="9">
        <v>0.86033519553072624</v>
      </c>
      <c r="H279" s="20">
        <v>231</v>
      </c>
      <c r="I279" s="9">
        <v>0.75</v>
      </c>
      <c r="J279" s="20">
        <v>0</v>
      </c>
      <c r="K279" s="9">
        <v>0</v>
      </c>
      <c r="L279" s="20">
        <v>30</v>
      </c>
      <c r="M279" s="9">
        <v>9.7402597402597407E-2</v>
      </c>
      <c r="N279" s="20">
        <v>7</v>
      </c>
      <c r="O279" s="9">
        <v>2.2727272727272728E-2</v>
      </c>
      <c r="P279" s="20">
        <v>0</v>
      </c>
      <c r="Q279" s="9">
        <v>0</v>
      </c>
    </row>
    <row r="280" spans="4:17" x14ac:dyDescent="0.25">
      <c r="D280" s="8" t="s">
        <v>703</v>
      </c>
      <c r="E280" s="20">
        <v>42</v>
      </c>
      <c r="F280" s="20">
        <v>40</v>
      </c>
      <c r="G280" s="9">
        <v>0.95238095238095233</v>
      </c>
      <c r="H280" s="20">
        <v>35</v>
      </c>
      <c r="I280" s="9">
        <v>0.875</v>
      </c>
      <c r="J280" s="20">
        <v>0</v>
      </c>
      <c r="K280" s="9">
        <v>0</v>
      </c>
      <c r="L280" s="20">
        <v>2</v>
      </c>
      <c r="M280" s="9">
        <v>0.05</v>
      </c>
      <c r="N280" s="20">
        <v>0</v>
      </c>
      <c r="O280" s="9">
        <v>0</v>
      </c>
      <c r="P280" s="20">
        <v>0</v>
      </c>
      <c r="Q280" s="9">
        <v>0</v>
      </c>
    </row>
    <row r="281" spans="4:17" x14ac:dyDescent="0.25">
      <c r="D281" s="8" t="s">
        <v>706</v>
      </c>
      <c r="E281" s="20">
        <v>62</v>
      </c>
      <c r="F281" s="20">
        <v>47</v>
      </c>
      <c r="G281" s="9">
        <v>0.75806451612903225</v>
      </c>
      <c r="H281" s="20">
        <v>23</v>
      </c>
      <c r="I281" s="9">
        <v>0.48936170212765956</v>
      </c>
      <c r="J281" s="20">
        <v>0</v>
      </c>
      <c r="K281" s="9">
        <v>0</v>
      </c>
      <c r="L281" s="20">
        <v>8</v>
      </c>
      <c r="M281" s="9">
        <v>0.1702127659574468</v>
      </c>
      <c r="N281" s="20">
        <v>3</v>
      </c>
      <c r="O281" s="9">
        <v>6.3829787234042548E-2</v>
      </c>
      <c r="P281" s="20">
        <v>0</v>
      </c>
      <c r="Q281" s="9">
        <v>0</v>
      </c>
    </row>
    <row r="282" spans="4:17" x14ac:dyDescent="0.25">
      <c r="D282" s="8" t="s">
        <v>708</v>
      </c>
      <c r="E282" s="20">
        <v>82</v>
      </c>
      <c r="F282" s="20">
        <v>66</v>
      </c>
      <c r="G282" s="9">
        <v>0.80487804878048785</v>
      </c>
      <c r="H282" s="20">
        <v>46</v>
      </c>
      <c r="I282" s="9">
        <v>0.69696969696969702</v>
      </c>
      <c r="J282" s="20">
        <v>0</v>
      </c>
      <c r="K282" s="9">
        <v>0</v>
      </c>
      <c r="L282" s="20">
        <v>10</v>
      </c>
      <c r="M282" s="9">
        <v>0.15151515151515152</v>
      </c>
      <c r="N282" s="20">
        <v>3</v>
      </c>
      <c r="O282" s="9">
        <v>4.5454545454545456E-2</v>
      </c>
      <c r="P282" s="20">
        <v>0</v>
      </c>
      <c r="Q282" s="9">
        <v>0</v>
      </c>
    </row>
    <row r="283" spans="4:17" x14ac:dyDescent="0.25">
      <c r="D283" s="8" t="s">
        <v>710</v>
      </c>
      <c r="E283" s="20">
        <v>25</v>
      </c>
      <c r="F283" s="20">
        <v>21</v>
      </c>
      <c r="G283" s="9">
        <v>0.84</v>
      </c>
      <c r="H283" s="20">
        <v>18</v>
      </c>
      <c r="I283" s="9">
        <v>0.8571428571428571</v>
      </c>
      <c r="J283" s="20">
        <v>0</v>
      </c>
      <c r="K283" s="9">
        <v>0</v>
      </c>
      <c r="L283" s="20">
        <v>2</v>
      </c>
      <c r="M283" s="9">
        <v>9.5238095238095233E-2</v>
      </c>
      <c r="N283" s="20">
        <v>1</v>
      </c>
      <c r="O283" s="9">
        <v>4.7619047619047616E-2</v>
      </c>
      <c r="P283" s="20">
        <v>0</v>
      </c>
      <c r="Q283" s="9">
        <v>0</v>
      </c>
    </row>
    <row r="284" spans="4:17" x14ac:dyDescent="0.25">
      <c r="D284" s="8" t="s">
        <v>715</v>
      </c>
      <c r="E284" s="20">
        <v>147</v>
      </c>
      <c r="F284" s="20">
        <v>134</v>
      </c>
      <c r="G284" s="9">
        <v>0.91156462585034015</v>
      </c>
      <c r="H284" s="20">
        <v>109</v>
      </c>
      <c r="I284" s="9">
        <v>0.81343283582089554</v>
      </c>
      <c r="J284" s="20">
        <v>0</v>
      </c>
      <c r="K284" s="9">
        <v>0</v>
      </c>
      <c r="L284" s="20">
        <v>8</v>
      </c>
      <c r="M284" s="9">
        <v>5.9701492537313432E-2</v>
      </c>
      <c r="N284" s="20">
        <v>0</v>
      </c>
      <c r="O284" s="9">
        <v>0</v>
      </c>
      <c r="P284" s="20">
        <v>0</v>
      </c>
      <c r="Q284" s="9">
        <v>0</v>
      </c>
    </row>
    <row r="285" spans="4:17" x14ac:dyDescent="0.25">
      <c r="D285" s="7" t="s">
        <v>677</v>
      </c>
      <c r="E285" s="20">
        <v>285</v>
      </c>
      <c r="F285" s="20">
        <v>255</v>
      </c>
      <c r="G285" s="9">
        <v>0.89473684210526316</v>
      </c>
      <c r="H285" s="20">
        <v>231</v>
      </c>
      <c r="I285" s="9">
        <v>0.90588235294117647</v>
      </c>
      <c r="J285" s="20">
        <v>0</v>
      </c>
      <c r="K285" s="9">
        <v>0</v>
      </c>
      <c r="L285" s="20">
        <v>17</v>
      </c>
      <c r="M285" s="9">
        <v>6.6666666666666666E-2</v>
      </c>
      <c r="N285" s="20">
        <v>2</v>
      </c>
      <c r="O285" s="9">
        <v>7.8431372549019607E-3</v>
      </c>
      <c r="P285" s="20">
        <v>1</v>
      </c>
      <c r="Q285" s="9">
        <v>3.9215686274509803E-3</v>
      </c>
    </row>
    <row r="286" spans="4:17" x14ac:dyDescent="0.25">
      <c r="D286" s="8" t="s">
        <v>678</v>
      </c>
      <c r="E286" s="20">
        <v>40</v>
      </c>
      <c r="F286" s="20">
        <v>38</v>
      </c>
      <c r="G286" s="9">
        <v>0.95</v>
      </c>
      <c r="H286" s="20">
        <v>34</v>
      </c>
      <c r="I286" s="9">
        <v>0.89473684210526316</v>
      </c>
      <c r="J286" s="20">
        <v>0</v>
      </c>
      <c r="K286" s="9">
        <v>0</v>
      </c>
      <c r="L286" s="20">
        <v>1</v>
      </c>
      <c r="M286" s="9">
        <v>2.6315789473684209E-2</v>
      </c>
      <c r="N286" s="20">
        <v>0</v>
      </c>
      <c r="O286" s="9">
        <v>0</v>
      </c>
      <c r="P286" s="20">
        <v>0</v>
      </c>
      <c r="Q286" s="9">
        <v>0</v>
      </c>
    </row>
    <row r="287" spans="4:17" x14ac:dyDescent="0.25">
      <c r="D287" s="8" t="s">
        <v>686</v>
      </c>
      <c r="E287" s="20">
        <v>122</v>
      </c>
      <c r="F287" s="20">
        <v>110</v>
      </c>
      <c r="G287" s="9">
        <v>0.90163934426229508</v>
      </c>
      <c r="H287" s="20">
        <v>102</v>
      </c>
      <c r="I287" s="9">
        <v>0.92727272727272725</v>
      </c>
      <c r="J287" s="20">
        <v>0</v>
      </c>
      <c r="K287" s="9">
        <v>0</v>
      </c>
      <c r="L287" s="20">
        <v>7</v>
      </c>
      <c r="M287" s="9">
        <v>6.363636363636363E-2</v>
      </c>
      <c r="N287" s="20">
        <v>1</v>
      </c>
      <c r="O287" s="9">
        <v>9.0909090909090905E-3</v>
      </c>
      <c r="P287" s="20">
        <v>1</v>
      </c>
      <c r="Q287" s="9">
        <v>9.0909090909090905E-3</v>
      </c>
    </row>
    <row r="288" spans="4:17" x14ac:dyDescent="0.25">
      <c r="D288" s="8" t="s">
        <v>692</v>
      </c>
      <c r="E288" s="20">
        <v>56</v>
      </c>
      <c r="F288" s="20">
        <v>48</v>
      </c>
      <c r="G288" s="9">
        <v>0.8571428571428571</v>
      </c>
      <c r="H288" s="20">
        <v>43</v>
      </c>
      <c r="I288" s="9">
        <v>0.89583333333333337</v>
      </c>
      <c r="J288" s="20">
        <v>0</v>
      </c>
      <c r="K288" s="9">
        <v>0</v>
      </c>
      <c r="L288" s="20">
        <v>4</v>
      </c>
      <c r="M288" s="9">
        <v>8.3333333333333329E-2</v>
      </c>
      <c r="N288" s="20">
        <v>0</v>
      </c>
      <c r="O288" s="9">
        <v>0</v>
      </c>
      <c r="P288" s="20">
        <v>0</v>
      </c>
      <c r="Q288" s="9">
        <v>0</v>
      </c>
    </row>
    <row r="289" spans="4:17" x14ac:dyDescent="0.25">
      <c r="D289" s="8" t="s">
        <v>701</v>
      </c>
      <c r="E289" s="20">
        <v>67</v>
      </c>
      <c r="F289" s="20">
        <v>59</v>
      </c>
      <c r="G289" s="9">
        <v>0.88059701492537312</v>
      </c>
      <c r="H289" s="20">
        <v>52</v>
      </c>
      <c r="I289" s="9">
        <v>0.88135593220338981</v>
      </c>
      <c r="J289" s="20">
        <v>0</v>
      </c>
      <c r="K289" s="9">
        <v>0</v>
      </c>
      <c r="L289" s="20">
        <v>5</v>
      </c>
      <c r="M289" s="9">
        <v>8.4745762711864403E-2</v>
      </c>
      <c r="N289" s="20">
        <v>1</v>
      </c>
      <c r="O289" s="9">
        <v>1.6949152542372881E-2</v>
      </c>
      <c r="P289" s="20">
        <v>0</v>
      </c>
      <c r="Q289" s="9">
        <v>0</v>
      </c>
    </row>
    <row r="290" spans="4:17" x14ac:dyDescent="0.25">
      <c r="D290" s="7" t="s">
        <v>683</v>
      </c>
      <c r="E290" s="20">
        <v>250</v>
      </c>
      <c r="F290" s="20">
        <v>221</v>
      </c>
      <c r="G290" s="9">
        <v>0.88400000000000001</v>
      </c>
      <c r="H290" s="20">
        <v>172</v>
      </c>
      <c r="I290" s="9">
        <v>0.77828054298642535</v>
      </c>
      <c r="J290" s="20">
        <v>0</v>
      </c>
      <c r="K290" s="9">
        <v>0</v>
      </c>
      <c r="L290" s="20">
        <v>14</v>
      </c>
      <c r="M290" s="9">
        <v>6.3348416289592757E-2</v>
      </c>
      <c r="N290" s="20">
        <v>3</v>
      </c>
      <c r="O290" s="9">
        <v>1.3574660633484163E-2</v>
      </c>
      <c r="P290" s="20">
        <v>2</v>
      </c>
      <c r="Q290" s="9">
        <v>9.0497737556561094E-3</v>
      </c>
    </row>
    <row r="291" spans="4:17" x14ac:dyDescent="0.25">
      <c r="D291" s="8" t="s">
        <v>684</v>
      </c>
      <c r="E291" s="20">
        <v>103</v>
      </c>
      <c r="F291" s="20">
        <v>95</v>
      </c>
      <c r="G291" s="9">
        <v>0.92233009708737868</v>
      </c>
      <c r="H291" s="20">
        <v>75</v>
      </c>
      <c r="I291" s="9">
        <v>0.78947368421052633</v>
      </c>
      <c r="J291" s="20">
        <v>0</v>
      </c>
      <c r="K291" s="9">
        <v>0</v>
      </c>
      <c r="L291" s="20">
        <v>4</v>
      </c>
      <c r="M291" s="9">
        <v>4.2105263157894736E-2</v>
      </c>
      <c r="N291" s="20">
        <v>2</v>
      </c>
      <c r="O291" s="9">
        <v>2.1052631578947368E-2</v>
      </c>
      <c r="P291" s="20">
        <v>0</v>
      </c>
      <c r="Q291" s="9">
        <v>0</v>
      </c>
    </row>
    <row r="292" spans="4:17" x14ac:dyDescent="0.25">
      <c r="D292" s="8" t="s">
        <v>690</v>
      </c>
      <c r="E292" s="20">
        <v>36</v>
      </c>
      <c r="F292" s="20">
        <v>35</v>
      </c>
      <c r="G292" s="9">
        <v>0.97222222222222221</v>
      </c>
      <c r="H292" s="20">
        <v>28</v>
      </c>
      <c r="I292" s="9">
        <v>0.8</v>
      </c>
      <c r="J292" s="20">
        <v>0</v>
      </c>
      <c r="K292" s="9">
        <v>0</v>
      </c>
      <c r="L292" s="20">
        <v>0</v>
      </c>
      <c r="M292" s="9">
        <v>0</v>
      </c>
      <c r="N292" s="20">
        <v>0</v>
      </c>
      <c r="O292" s="9">
        <v>0</v>
      </c>
      <c r="P292" s="20">
        <v>0</v>
      </c>
      <c r="Q292" s="9">
        <v>0</v>
      </c>
    </row>
    <row r="293" spans="4:17" x14ac:dyDescent="0.25">
      <c r="D293" s="8" t="s">
        <v>711</v>
      </c>
      <c r="E293" s="20">
        <v>29</v>
      </c>
      <c r="F293" s="20">
        <v>22</v>
      </c>
      <c r="G293" s="9">
        <v>0.75862068965517238</v>
      </c>
      <c r="H293" s="20">
        <v>16</v>
      </c>
      <c r="I293" s="9">
        <v>0.72727272727272729</v>
      </c>
      <c r="J293" s="20">
        <v>0</v>
      </c>
      <c r="K293" s="9">
        <v>0</v>
      </c>
      <c r="L293" s="20">
        <v>3</v>
      </c>
      <c r="M293" s="9">
        <v>0.13636363636363635</v>
      </c>
      <c r="N293" s="20">
        <v>1</v>
      </c>
      <c r="O293" s="9">
        <v>4.5454545454545456E-2</v>
      </c>
      <c r="P293" s="20">
        <v>0</v>
      </c>
      <c r="Q293" s="9">
        <v>0</v>
      </c>
    </row>
    <row r="294" spans="4:17" x14ac:dyDescent="0.25">
      <c r="D294" s="8" t="s">
        <v>712</v>
      </c>
      <c r="E294" s="20">
        <v>82</v>
      </c>
      <c r="F294" s="20">
        <v>69</v>
      </c>
      <c r="G294" s="9">
        <v>0.84146341463414631</v>
      </c>
      <c r="H294" s="20">
        <v>53</v>
      </c>
      <c r="I294" s="9">
        <v>0.76811594202898548</v>
      </c>
      <c r="J294" s="20">
        <v>0</v>
      </c>
      <c r="K294" s="9">
        <v>0</v>
      </c>
      <c r="L294" s="20">
        <v>7</v>
      </c>
      <c r="M294" s="9">
        <v>0.10144927536231885</v>
      </c>
      <c r="N294" s="20">
        <v>0</v>
      </c>
      <c r="O294" s="9">
        <v>0</v>
      </c>
      <c r="P294" s="20">
        <v>2</v>
      </c>
      <c r="Q294" s="9">
        <v>2.8985507246376812E-2</v>
      </c>
    </row>
    <row r="295" spans="4:17" x14ac:dyDescent="0.25">
      <c r="D295" s="7" t="s">
        <v>687</v>
      </c>
      <c r="E295" s="20">
        <v>412</v>
      </c>
      <c r="F295" s="20">
        <v>366</v>
      </c>
      <c r="G295" s="9">
        <v>0.88834951456310685</v>
      </c>
      <c r="H295" s="20">
        <v>293</v>
      </c>
      <c r="I295" s="9">
        <v>0.80054644808743169</v>
      </c>
      <c r="J295" s="20">
        <v>0</v>
      </c>
      <c r="K295" s="9">
        <v>0</v>
      </c>
      <c r="L295" s="20">
        <v>23</v>
      </c>
      <c r="M295" s="9">
        <v>6.2841530054644809E-2</v>
      </c>
      <c r="N295" s="20">
        <v>8</v>
      </c>
      <c r="O295" s="9">
        <v>2.185792349726776E-2</v>
      </c>
      <c r="P295" s="20">
        <v>2</v>
      </c>
      <c r="Q295" s="9">
        <v>5.4644808743169399E-3</v>
      </c>
    </row>
    <row r="296" spans="4:17" x14ac:dyDescent="0.25">
      <c r="D296" s="8" t="s">
        <v>688</v>
      </c>
      <c r="E296" s="20">
        <v>71</v>
      </c>
      <c r="F296" s="20">
        <v>64</v>
      </c>
      <c r="G296" s="9">
        <v>0.90140845070422537</v>
      </c>
      <c r="H296" s="20">
        <v>45</v>
      </c>
      <c r="I296" s="9">
        <v>0.703125</v>
      </c>
      <c r="J296" s="20">
        <v>0</v>
      </c>
      <c r="K296" s="9">
        <v>0</v>
      </c>
      <c r="L296" s="20">
        <v>5</v>
      </c>
      <c r="M296" s="9">
        <v>7.8125E-2</v>
      </c>
      <c r="N296" s="20">
        <v>0</v>
      </c>
      <c r="O296" s="9">
        <v>0</v>
      </c>
      <c r="P296" s="20">
        <v>1</v>
      </c>
      <c r="Q296" s="9">
        <v>1.5625E-2</v>
      </c>
    </row>
    <row r="297" spans="4:17" x14ac:dyDescent="0.25">
      <c r="D297" s="8" t="s">
        <v>691</v>
      </c>
      <c r="E297" s="20">
        <v>59</v>
      </c>
      <c r="F297" s="20">
        <v>49</v>
      </c>
      <c r="G297" s="9">
        <v>0.83050847457627119</v>
      </c>
      <c r="H297" s="20">
        <v>35</v>
      </c>
      <c r="I297" s="9">
        <v>0.7142857142857143</v>
      </c>
      <c r="J297" s="20">
        <v>0</v>
      </c>
      <c r="K297" s="9">
        <v>0</v>
      </c>
      <c r="L297" s="20">
        <v>2</v>
      </c>
      <c r="M297" s="9">
        <v>4.0816326530612242E-2</v>
      </c>
      <c r="N297" s="20">
        <v>3</v>
      </c>
      <c r="O297" s="9">
        <v>6.1224489795918366E-2</v>
      </c>
      <c r="P297" s="20">
        <v>1</v>
      </c>
      <c r="Q297" s="9">
        <v>2.0408163265306121E-2</v>
      </c>
    </row>
    <row r="298" spans="4:17" x14ac:dyDescent="0.25">
      <c r="D298" s="8" t="s">
        <v>695</v>
      </c>
      <c r="E298" s="20">
        <v>89</v>
      </c>
      <c r="F298" s="20">
        <v>81</v>
      </c>
      <c r="G298" s="9">
        <v>0.9101123595505618</v>
      </c>
      <c r="H298" s="20">
        <v>61</v>
      </c>
      <c r="I298" s="9">
        <v>0.75308641975308643</v>
      </c>
      <c r="J298" s="20">
        <v>0</v>
      </c>
      <c r="K298" s="9">
        <v>0</v>
      </c>
      <c r="L298" s="20">
        <v>3</v>
      </c>
      <c r="M298" s="9">
        <v>3.7037037037037035E-2</v>
      </c>
      <c r="N298" s="20">
        <v>2</v>
      </c>
      <c r="O298" s="9">
        <v>2.4691358024691357E-2</v>
      </c>
      <c r="P298" s="20">
        <v>0</v>
      </c>
      <c r="Q298" s="9">
        <v>0</v>
      </c>
    </row>
    <row r="299" spans="4:17" x14ac:dyDescent="0.25">
      <c r="D299" s="8" t="s">
        <v>700</v>
      </c>
      <c r="E299" s="20">
        <v>147</v>
      </c>
      <c r="F299" s="20">
        <v>129</v>
      </c>
      <c r="G299" s="9">
        <v>0.87755102040816324</v>
      </c>
      <c r="H299" s="20">
        <v>113</v>
      </c>
      <c r="I299" s="9">
        <v>0.87596899224806202</v>
      </c>
      <c r="J299" s="20">
        <v>0</v>
      </c>
      <c r="K299" s="9">
        <v>0</v>
      </c>
      <c r="L299" s="20">
        <v>12</v>
      </c>
      <c r="M299" s="9">
        <v>9.3023255813953487E-2</v>
      </c>
      <c r="N299" s="20">
        <v>2</v>
      </c>
      <c r="O299" s="9">
        <v>1.5503875968992248E-2</v>
      </c>
      <c r="P299" s="20">
        <v>0</v>
      </c>
      <c r="Q299" s="9">
        <v>0</v>
      </c>
    </row>
    <row r="300" spans="4:17" x14ac:dyDescent="0.25">
      <c r="D300" s="8" t="s">
        <v>707</v>
      </c>
      <c r="E300" s="20">
        <v>10</v>
      </c>
      <c r="F300" s="20">
        <v>10</v>
      </c>
      <c r="G300" s="9">
        <v>1</v>
      </c>
      <c r="H300" s="20">
        <v>10</v>
      </c>
      <c r="I300" s="9">
        <v>1</v>
      </c>
      <c r="J300" s="20">
        <v>0</v>
      </c>
      <c r="K300" s="9">
        <v>0</v>
      </c>
      <c r="L300" s="20">
        <v>0</v>
      </c>
      <c r="M300" s="9">
        <v>0</v>
      </c>
      <c r="N300" s="20">
        <v>0</v>
      </c>
      <c r="O300" s="9">
        <v>0</v>
      </c>
      <c r="P300" s="20">
        <v>0</v>
      </c>
      <c r="Q300" s="9">
        <v>0</v>
      </c>
    </row>
    <row r="301" spans="4:17" x14ac:dyDescent="0.25">
      <c r="D301" s="8" t="s">
        <v>714</v>
      </c>
      <c r="E301" s="20">
        <v>36</v>
      </c>
      <c r="F301" s="20">
        <v>33</v>
      </c>
      <c r="G301" s="9">
        <v>0.91666666666666663</v>
      </c>
      <c r="H301" s="20">
        <v>29</v>
      </c>
      <c r="I301" s="9">
        <v>0.87878787878787878</v>
      </c>
      <c r="J301" s="20">
        <v>0</v>
      </c>
      <c r="K301" s="9">
        <v>0</v>
      </c>
      <c r="L301" s="20">
        <v>1</v>
      </c>
      <c r="M301" s="9">
        <v>3.0303030303030304E-2</v>
      </c>
      <c r="N301" s="20">
        <v>1</v>
      </c>
      <c r="O301" s="9">
        <v>3.0303030303030304E-2</v>
      </c>
      <c r="P301" s="20">
        <v>0</v>
      </c>
      <c r="Q301" s="9">
        <v>0</v>
      </c>
    </row>
    <row r="302" spans="4:17" x14ac:dyDescent="0.25">
      <c r="D302" s="6" t="s">
        <v>501</v>
      </c>
      <c r="E302" s="20">
        <v>2214</v>
      </c>
      <c r="F302" s="20">
        <v>1938</v>
      </c>
      <c r="G302" s="9">
        <v>0.87533875338753386</v>
      </c>
      <c r="H302" s="20">
        <v>1544</v>
      </c>
      <c r="I302" s="9">
        <v>0.79669762641898867</v>
      </c>
      <c r="J302" s="20">
        <v>0</v>
      </c>
      <c r="K302" s="9">
        <v>0</v>
      </c>
      <c r="L302" s="20">
        <v>123</v>
      </c>
      <c r="M302" s="9">
        <v>6.3467492260061917E-2</v>
      </c>
      <c r="N302" s="20">
        <v>62</v>
      </c>
      <c r="O302" s="9">
        <v>3.1991744066047469E-2</v>
      </c>
      <c r="P302" s="20">
        <v>36</v>
      </c>
      <c r="Q302" s="9">
        <v>1.8575851393188854E-2</v>
      </c>
    </row>
    <row r="303" spans="4:17" x14ac:dyDescent="0.25">
      <c r="D303" s="7" t="s">
        <v>717</v>
      </c>
      <c r="E303" s="20">
        <v>202</v>
      </c>
      <c r="F303" s="20">
        <v>177</v>
      </c>
      <c r="G303" s="9">
        <v>0.87623762376237624</v>
      </c>
      <c r="H303" s="20">
        <v>149</v>
      </c>
      <c r="I303" s="9">
        <v>0.84180790960451979</v>
      </c>
      <c r="J303" s="20">
        <v>0</v>
      </c>
      <c r="K303" s="9">
        <v>0</v>
      </c>
      <c r="L303" s="20">
        <v>16</v>
      </c>
      <c r="M303" s="9">
        <v>9.03954802259887E-2</v>
      </c>
      <c r="N303" s="20">
        <v>3</v>
      </c>
      <c r="O303" s="9">
        <v>1.6949152542372881E-2</v>
      </c>
      <c r="P303" s="20">
        <v>2</v>
      </c>
      <c r="Q303" s="9">
        <v>1.1299435028248588E-2</v>
      </c>
    </row>
    <row r="304" spans="4:17" x14ac:dyDescent="0.25">
      <c r="D304" s="8" t="s">
        <v>718</v>
      </c>
      <c r="E304" s="20">
        <v>28</v>
      </c>
      <c r="F304" s="20">
        <v>23</v>
      </c>
      <c r="G304" s="9">
        <v>0.8214285714285714</v>
      </c>
      <c r="H304" s="20">
        <v>17</v>
      </c>
      <c r="I304" s="9">
        <v>0.73913043478260865</v>
      </c>
      <c r="J304" s="20">
        <v>0</v>
      </c>
      <c r="K304" s="9">
        <v>0</v>
      </c>
      <c r="L304" s="20">
        <v>3</v>
      </c>
      <c r="M304" s="9">
        <v>0.13043478260869565</v>
      </c>
      <c r="N304" s="20">
        <v>1</v>
      </c>
      <c r="O304" s="9">
        <v>4.3478260869565216E-2</v>
      </c>
      <c r="P304" s="20">
        <v>0</v>
      </c>
      <c r="Q304" s="9">
        <v>0</v>
      </c>
    </row>
    <row r="305" spans="4:17" x14ac:dyDescent="0.25">
      <c r="D305" s="8" t="s">
        <v>720</v>
      </c>
      <c r="E305" s="20">
        <v>88</v>
      </c>
      <c r="F305" s="20">
        <v>80</v>
      </c>
      <c r="G305" s="9">
        <v>0.90909090909090906</v>
      </c>
      <c r="H305" s="20">
        <v>67</v>
      </c>
      <c r="I305" s="9">
        <v>0.83750000000000002</v>
      </c>
      <c r="J305" s="20">
        <v>0</v>
      </c>
      <c r="K305" s="9">
        <v>0</v>
      </c>
      <c r="L305" s="20">
        <v>4</v>
      </c>
      <c r="M305" s="9">
        <v>0.05</v>
      </c>
      <c r="N305" s="20">
        <v>2</v>
      </c>
      <c r="O305" s="9">
        <v>2.5000000000000001E-2</v>
      </c>
      <c r="P305" s="20">
        <v>1</v>
      </c>
      <c r="Q305" s="9">
        <v>1.2500000000000001E-2</v>
      </c>
    </row>
    <row r="306" spans="4:17" x14ac:dyDescent="0.25">
      <c r="D306" s="8" t="s">
        <v>722</v>
      </c>
      <c r="E306" s="20">
        <v>18</v>
      </c>
      <c r="F306" s="20">
        <v>13</v>
      </c>
      <c r="G306" s="9">
        <v>0.72222222222222221</v>
      </c>
      <c r="H306" s="20">
        <v>10</v>
      </c>
      <c r="I306" s="9">
        <v>0.76923076923076927</v>
      </c>
      <c r="J306" s="20">
        <v>0</v>
      </c>
      <c r="K306" s="9">
        <v>0</v>
      </c>
      <c r="L306" s="20">
        <v>4</v>
      </c>
      <c r="M306" s="9">
        <v>0.30769230769230771</v>
      </c>
      <c r="N306" s="20">
        <v>0</v>
      </c>
      <c r="O306" s="9">
        <v>0</v>
      </c>
      <c r="P306" s="20">
        <v>1</v>
      </c>
      <c r="Q306" s="9">
        <v>7.6923076923076927E-2</v>
      </c>
    </row>
    <row r="307" spans="4:17" x14ac:dyDescent="0.25">
      <c r="D307" s="8" t="s">
        <v>723</v>
      </c>
      <c r="E307" s="20">
        <v>16</v>
      </c>
      <c r="F307" s="20">
        <v>14</v>
      </c>
      <c r="G307" s="9">
        <v>0.875</v>
      </c>
      <c r="H307" s="20">
        <v>13</v>
      </c>
      <c r="I307" s="9">
        <v>0.9285714285714286</v>
      </c>
      <c r="J307" s="20">
        <v>0</v>
      </c>
      <c r="K307" s="9">
        <v>0</v>
      </c>
      <c r="L307" s="20">
        <v>2</v>
      </c>
      <c r="M307" s="9">
        <v>0.14285714285714285</v>
      </c>
      <c r="N307" s="20">
        <v>0</v>
      </c>
      <c r="O307" s="9">
        <v>0</v>
      </c>
      <c r="P307" s="20">
        <v>0</v>
      </c>
      <c r="Q307" s="9">
        <v>0</v>
      </c>
    </row>
    <row r="308" spans="4:17" x14ac:dyDescent="0.25">
      <c r="D308" s="8" t="s">
        <v>749</v>
      </c>
      <c r="E308" s="20">
        <v>52</v>
      </c>
      <c r="F308" s="20">
        <v>47</v>
      </c>
      <c r="G308" s="9">
        <v>0.90384615384615385</v>
      </c>
      <c r="H308" s="20">
        <v>42</v>
      </c>
      <c r="I308" s="9">
        <v>0.8936170212765957</v>
      </c>
      <c r="J308" s="20">
        <v>0</v>
      </c>
      <c r="K308" s="9">
        <v>0</v>
      </c>
      <c r="L308" s="20">
        <v>3</v>
      </c>
      <c r="M308" s="9">
        <v>6.3829787234042548E-2</v>
      </c>
      <c r="N308" s="20">
        <v>0</v>
      </c>
      <c r="O308" s="9">
        <v>0</v>
      </c>
      <c r="P308" s="20">
        <v>0</v>
      </c>
      <c r="Q308" s="9">
        <v>0</v>
      </c>
    </row>
    <row r="309" spans="4:17" x14ac:dyDescent="0.25">
      <c r="D309" s="7" t="s">
        <v>502</v>
      </c>
      <c r="E309" s="20">
        <v>602</v>
      </c>
      <c r="F309" s="20">
        <v>559</v>
      </c>
      <c r="G309" s="9">
        <v>0.9285714285714286</v>
      </c>
      <c r="H309" s="20">
        <v>466</v>
      </c>
      <c r="I309" s="9">
        <v>0.83363148479427551</v>
      </c>
      <c r="J309" s="20">
        <v>0</v>
      </c>
      <c r="K309" s="9">
        <v>0</v>
      </c>
      <c r="L309" s="20">
        <v>22</v>
      </c>
      <c r="M309" s="9">
        <v>3.9355992844364938E-2</v>
      </c>
      <c r="N309" s="20">
        <v>5</v>
      </c>
      <c r="O309" s="9">
        <v>8.9445438282647581E-3</v>
      </c>
      <c r="P309" s="20">
        <v>5</v>
      </c>
      <c r="Q309" s="9">
        <v>8.9445438282647581E-3</v>
      </c>
    </row>
    <row r="310" spans="4:17" x14ac:dyDescent="0.25">
      <c r="D310" s="8" t="s">
        <v>503</v>
      </c>
      <c r="E310" s="20">
        <v>82</v>
      </c>
      <c r="F310" s="20">
        <v>81</v>
      </c>
      <c r="G310" s="9">
        <v>0.98780487804878048</v>
      </c>
      <c r="H310" s="20">
        <v>80</v>
      </c>
      <c r="I310" s="9">
        <v>0.98765432098765427</v>
      </c>
      <c r="J310" s="20">
        <v>0</v>
      </c>
      <c r="K310" s="9">
        <v>0</v>
      </c>
      <c r="L310" s="20">
        <v>1</v>
      </c>
      <c r="M310" s="9">
        <v>1.2345679012345678E-2</v>
      </c>
      <c r="N310" s="20">
        <v>0</v>
      </c>
      <c r="O310" s="9">
        <v>0</v>
      </c>
      <c r="P310" s="20">
        <v>0</v>
      </c>
      <c r="Q310" s="9">
        <v>0</v>
      </c>
    </row>
    <row r="311" spans="4:17" x14ac:dyDescent="0.25">
      <c r="D311" s="8" t="s">
        <v>721</v>
      </c>
      <c r="E311" s="20">
        <v>163</v>
      </c>
      <c r="F311" s="20">
        <v>145</v>
      </c>
      <c r="G311" s="9">
        <v>0.88957055214723924</v>
      </c>
      <c r="H311" s="20">
        <v>133</v>
      </c>
      <c r="I311" s="9">
        <v>0.91724137931034477</v>
      </c>
      <c r="J311" s="20">
        <v>0</v>
      </c>
      <c r="K311" s="9">
        <v>0</v>
      </c>
      <c r="L311" s="20">
        <v>11</v>
      </c>
      <c r="M311" s="9">
        <v>7.586206896551724E-2</v>
      </c>
      <c r="N311" s="20">
        <v>2</v>
      </c>
      <c r="O311" s="9">
        <v>1.3793103448275862E-2</v>
      </c>
      <c r="P311" s="20">
        <v>2</v>
      </c>
      <c r="Q311" s="9">
        <v>1.3793103448275862E-2</v>
      </c>
    </row>
    <row r="312" spans="4:17" x14ac:dyDescent="0.25">
      <c r="D312" s="8" t="s">
        <v>506</v>
      </c>
      <c r="E312" s="20">
        <v>181</v>
      </c>
      <c r="F312" s="20">
        <v>168</v>
      </c>
      <c r="G312" s="9">
        <v>0.92817679558011046</v>
      </c>
      <c r="H312" s="20">
        <v>96</v>
      </c>
      <c r="I312" s="9">
        <v>0.5714285714285714</v>
      </c>
      <c r="J312" s="20"/>
      <c r="K312" s="9">
        <v>0</v>
      </c>
      <c r="L312" s="20">
        <v>4</v>
      </c>
      <c r="M312" s="9">
        <v>2.3809523809523808E-2</v>
      </c>
      <c r="N312" s="20">
        <v>2</v>
      </c>
      <c r="O312" s="9">
        <v>1.1904761904761904E-2</v>
      </c>
      <c r="P312" s="20">
        <v>2</v>
      </c>
      <c r="Q312" s="9">
        <v>1.1904761904761904E-2</v>
      </c>
    </row>
    <row r="313" spans="4:17" x14ac:dyDescent="0.25">
      <c r="D313" s="8" t="s">
        <v>738</v>
      </c>
      <c r="E313" s="20">
        <v>95</v>
      </c>
      <c r="F313" s="20">
        <v>88</v>
      </c>
      <c r="G313" s="9">
        <v>0.9263157894736842</v>
      </c>
      <c r="H313" s="20">
        <v>85</v>
      </c>
      <c r="I313" s="9">
        <v>0.96590909090909094</v>
      </c>
      <c r="J313" s="20">
        <v>0</v>
      </c>
      <c r="K313" s="9">
        <v>0</v>
      </c>
      <c r="L313" s="20">
        <v>5</v>
      </c>
      <c r="M313" s="9">
        <v>5.6818181818181816E-2</v>
      </c>
      <c r="N313" s="20">
        <v>0</v>
      </c>
      <c r="O313" s="9">
        <v>0</v>
      </c>
      <c r="P313" s="20">
        <v>1</v>
      </c>
      <c r="Q313" s="9">
        <v>1.1363636363636364E-2</v>
      </c>
    </row>
    <row r="314" spans="4:17" x14ac:dyDescent="0.25">
      <c r="D314" s="8" t="s">
        <v>748</v>
      </c>
      <c r="E314" s="20">
        <v>81</v>
      </c>
      <c r="F314" s="20">
        <v>77</v>
      </c>
      <c r="G314" s="9">
        <v>0.95061728395061729</v>
      </c>
      <c r="H314" s="20">
        <v>72</v>
      </c>
      <c r="I314" s="9">
        <v>0.93506493506493504</v>
      </c>
      <c r="J314" s="20">
        <v>0</v>
      </c>
      <c r="K314" s="9">
        <v>0</v>
      </c>
      <c r="L314" s="20">
        <v>1</v>
      </c>
      <c r="M314" s="9">
        <v>1.2987012987012988E-2</v>
      </c>
      <c r="N314" s="20">
        <v>1</v>
      </c>
      <c r="O314" s="9">
        <v>1.2987012987012988E-2</v>
      </c>
      <c r="P314" s="20">
        <v>0</v>
      </c>
      <c r="Q314" s="9">
        <v>0</v>
      </c>
    </row>
    <row r="315" spans="4:17" x14ac:dyDescent="0.25">
      <c r="D315" s="7" t="s">
        <v>504</v>
      </c>
      <c r="E315" s="20">
        <v>486</v>
      </c>
      <c r="F315" s="20">
        <v>441</v>
      </c>
      <c r="G315" s="9">
        <v>0.90740740740740744</v>
      </c>
      <c r="H315" s="20">
        <v>372</v>
      </c>
      <c r="I315" s="9">
        <v>0.84353741496598644</v>
      </c>
      <c r="J315" s="20">
        <v>0</v>
      </c>
      <c r="K315" s="9">
        <v>0</v>
      </c>
      <c r="L315" s="20">
        <v>21</v>
      </c>
      <c r="M315" s="9">
        <v>4.7619047619047616E-2</v>
      </c>
      <c r="N315" s="20">
        <v>7</v>
      </c>
      <c r="O315" s="9">
        <v>1.5873015873015872E-2</v>
      </c>
      <c r="P315" s="20">
        <v>11</v>
      </c>
      <c r="Q315" s="9">
        <v>2.4943310657596373E-2</v>
      </c>
    </row>
    <row r="316" spans="4:17" x14ac:dyDescent="0.25">
      <c r="D316" s="8" t="s">
        <v>719</v>
      </c>
      <c r="E316" s="20">
        <v>22</v>
      </c>
      <c r="F316" s="20">
        <v>17</v>
      </c>
      <c r="G316" s="9">
        <v>0.77272727272727271</v>
      </c>
      <c r="H316" s="20">
        <v>17</v>
      </c>
      <c r="I316" s="9">
        <v>1</v>
      </c>
      <c r="J316" s="20">
        <v>0</v>
      </c>
      <c r="K316" s="9">
        <v>0</v>
      </c>
      <c r="L316" s="20">
        <v>4</v>
      </c>
      <c r="M316" s="9">
        <v>0.23529411764705882</v>
      </c>
      <c r="N316" s="20">
        <v>0</v>
      </c>
      <c r="O316" s="9">
        <v>0</v>
      </c>
      <c r="P316" s="20">
        <v>0</v>
      </c>
      <c r="Q316" s="9">
        <v>0</v>
      </c>
    </row>
    <row r="317" spans="4:17" x14ac:dyDescent="0.25">
      <c r="D317" s="8" t="s">
        <v>724</v>
      </c>
      <c r="E317" s="20">
        <v>19</v>
      </c>
      <c r="F317" s="20">
        <v>16</v>
      </c>
      <c r="G317" s="9">
        <v>0.84210526315789469</v>
      </c>
      <c r="H317" s="20">
        <v>12</v>
      </c>
      <c r="I317" s="9">
        <v>0.75</v>
      </c>
      <c r="J317" s="20">
        <v>0</v>
      </c>
      <c r="K317" s="9">
        <v>0</v>
      </c>
      <c r="L317" s="20">
        <v>2</v>
      </c>
      <c r="M317" s="9">
        <v>0.125</v>
      </c>
      <c r="N317" s="20">
        <v>1</v>
      </c>
      <c r="O317" s="9">
        <v>6.25E-2</v>
      </c>
      <c r="P317" s="20">
        <v>0</v>
      </c>
      <c r="Q317" s="9">
        <v>0</v>
      </c>
    </row>
    <row r="318" spans="4:17" x14ac:dyDescent="0.25">
      <c r="D318" s="8" t="s">
        <v>505</v>
      </c>
      <c r="E318" s="20">
        <v>107</v>
      </c>
      <c r="F318" s="20">
        <v>99</v>
      </c>
      <c r="G318" s="9">
        <v>0.92523364485981308</v>
      </c>
      <c r="H318" s="20">
        <v>85</v>
      </c>
      <c r="I318" s="9">
        <v>0.85858585858585856</v>
      </c>
      <c r="J318" s="20"/>
      <c r="K318" s="9">
        <v>0</v>
      </c>
      <c r="L318" s="20"/>
      <c r="M318" s="9">
        <v>0</v>
      </c>
      <c r="N318" s="20"/>
      <c r="O318" s="9">
        <v>0</v>
      </c>
      <c r="P318" s="20">
        <v>7</v>
      </c>
      <c r="Q318" s="9">
        <v>7.0707070707070704E-2</v>
      </c>
    </row>
    <row r="319" spans="4:17" x14ac:dyDescent="0.25">
      <c r="D319" s="8" t="s">
        <v>732</v>
      </c>
      <c r="E319" s="20">
        <v>82</v>
      </c>
      <c r="F319" s="20">
        <v>79</v>
      </c>
      <c r="G319" s="9">
        <v>0.96341463414634143</v>
      </c>
      <c r="H319" s="20">
        <v>62</v>
      </c>
      <c r="I319" s="9">
        <v>0.78481012658227844</v>
      </c>
      <c r="J319" s="20">
        <v>0</v>
      </c>
      <c r="K319" s="9">
        <v>0</v>
      </c>
      <c r="L319" s="20">
        <v>1</v>
      </c>
      <c r="M319" s="9">
        <v>1.2658227848101266E-2</v>
      </c>
      <c r="N319" s="20">
        <v>1</v>
      </c>
      <c r="O319" s="9">
        <v>1.2658227848101266E-2</v>
      </c>
      <c r="P319" s="20">
        <v>0</v>
      </c>
      <c r="Q319" s="9">
        <v>0</v>
      </c>
    </row>
    <row r="320" spans="4:17" x14ac:dyDescent="0.25">
      <c r="D320" s="8" t="s">
        <v>734</v>
      </c>
      <c r="E320" s="20">
        <v>91</v>
      </c>
      <c r="F320" s="20">
        <v>79</v>
      </c>
      <c r="G320" s="9">
        <v>0.86813186813186816</v>
      </c>
      <c r="H320" s="20">
        <v>65</v>
      </c>
      <c r="I320" s="9">
        <v>0.82278481012658233</v>
      </c>
      <c r="J320" s="20">
        <v>0</v>
      </c>
      <c r="K320" s="9">
        <v>0</v>
      </c>
      <c r="L320" s="20">
        <v>6</v>
      </c>
      <c r="M320" s="9">
        <v>7.5949367088607597E-2</v>
      </c>
      <c r="N320" s="20">
        <v>2</v>
      </c>
      <c r="O320" s="9">
        <v>2.5316455696202531E-2</v>
      </c>
      <c r="P320" s="20">
        <v>2</v>
      </c>
      <c r="Q320" s="9">
        <v>2.5316455696202531E-2</v>
      </c>
    </row>
    <row r="321" spans="4:17" x14ac:dyDescent="0.25">
      <c r="D321" s="8" t="s">
        <v>735</v>
      </c>
      <c r="E321" s="20">
        <v>35</v>
      </c>
      <c r="F321" s="20">
        <v>28</v>
      </c>
      <c r="G321" s="9">
        <v>0.8</v>
      </c>
      <c r="H321" s="20">
        <v>23</v>
      </c>
      <c r="I321" s="9">
        <v>0.8214285714285714</v>
      </c>
      <c r="J321" s="20">
        <v>0</v>
      </c>
      <c r="K321" s="9">
        <v>0</v>
      </c>
      <c r="L321" s="20">
        <v>5</v>
      </c>
      <c r="M321" s="9">
        <v>0.17857142857142858</v>
      </c>
      <c r="N321" s="20">
        <v>2</v>
      </c>
      <c r="O321" s="9">
        <v>7.1428571428571425E-2</v>
      </c>
      <c r="P321" s="20">
        <v>0</v>
      </c>
      <c r="Q321" s="9">
        <v>0</v>
      </c>
    </row>
    <row r="322" spans="4:17" x14ac:dyDescent="0.25">
      <c r="D322" s="8" t="s">
        <v>744</v>
      </c>
      <c r="E322" s="20">
        <v>14</v>
      </c>
      <c r="F322" s="20">
        <v>12</v>
      </c>
      <c r="G322" s="9">
        <v>0.8571428571428571</v>
      </c>
      <c r="H322" s="20">
        <v>11</v>
      </c>
      <c r="I322" s="9">
        <v>0.91666666666666663</v>
      </c>
      <c r="J322" s="20">
        <v>0</v>
      </c>
      <c r="K322" s="9">
        <v>0</v>
      </c>
      <c r="L322" s="20">
        <v>2</v>
      </c>
      <c r="M322" s="9">
        <v>0.16666666666666666</v>
      </c>
      <c r="N322" s="20">
        <v>0</v>
      </c>
      <c r="O322" s="9">
        <v>0</v>
      </c>
      <c r="P322" s="20">
        <v>0</v>
      </c>
      <c r="Q322" s="9">
        <v>0</v>
      </c>
    </row>
    <row r="323" spans="4:17" x14ac:dyDescent="0.25">
      <c r="D323" s="8" t="s">
        <v>512</v>
      </c>
      <c r="E323" s="20">
        <v>116</v>
      </c>
      <c r="F323" s="20">
        <v>111</v>
      </c>
      <c r="G323" s="9">
        <v>0.9568965517241379</v>
      </c>
      <c r="H323" s="20">
        <v>97</v>
      </c>
      <c r="I323" s="9">
        <v>0.87387387387387383</v>
      </c>
      <c r="J323" s="20"/>
      <c r="K323" s="9">
        <v>0</v>
      </c>
      <c r="L323" s="20">
        <v>1</v>
      </c>
      <c r="M323" s="9">
        <v>9.0090090090090089E-3</v>
      </c>
      <c r="N323" s="20">
        <v>1</v>
      </c>
      <c r="O323" s="9">
        <v>9.0090090090090089E-3</v>
      </c>
      <c r="P323" s="20">
        <v>2</v>
      </c>
      <c r="Q323" s="9">
        <v>1.8018018018018018E-2</v>
      </c>
    </row>
    <row r="324" spans="4:17" x14ac:dyDescent="0.25">
      <c r="D324" s="7" t="s">
        <v>509</v>
      </c>
      <c r="E324" s="20">
        <v>286</v>
      </c>
      <c r="F324" s="20">
        <v>245</v>
      </c>
      <c r="G324" s="9">
        <v>0.85664335664335667</v>
      </c>
      <c r="H324" s="20">
        <v>176</v>
      </c>
      <c r="I324" s="9">
        <v>0.71836734693877546</v>
      </c>
      <c r="J324" s="20">
        <v>0</v>
      </c>
      <c r="K324" s="9">
        <v>0</v>
      </c>
      <c r="L324" s="20">
        <v>13</v>
      </c>
      <c r="M324" s="9">
        <v>5.3061224489795916E-2</v>
      </c>
      <c r="N324" s="20">
        <v>13</v>
      </c>
      <c r="O324" s="9">
        <v>5.3061224489795916E-2</v>
      </c>
      <c r="P324" s="20">
        <v>5</v>
      </c>
      <c r="Q324" s="9">
        <v>2.0408163265306121E-2</v>
      </c>
    </row>
    <row r="325" spans="4:17" x14ac:dyDescent="0.25">
      <c r="D325" s="8" t="s">
        <v>716</v>
      </c>
      <c r="E325" s="20">
        <v>10</v>
      </c>
      <c r="F325" s="20">
        <v>8</v>
      </c>
      <c r="G325" s="9">
        <v>0.8</v>
      </c>
      <c r="H325" s="20">
        <v>4</v>
      </c>
      <c r="I325" s="9">
        <v>0.5</v>
      </c>
      <c r="J325" s="20">
        <v>0</v>
      </c>
      <c r="K325" s="9">
        <v>0</v>
      </c>
      <c r="L325" s="20">
        <v>1</v>
      </c>
      <c r="M325" s="9">
        <v>0.125</v>
      </c>
      <c r="N325" s="20">
        <v>1</v>
      </c>
      <c r="O325" s="9">
        <v>0.125</v>
      </c>
      <c r="P325" s="20">
        <v>0</v>
      </c>
      <c r="Q325" s="9">
        <v>0</v>
      </c>
    </row>
    <row r="326" spans="4:17" x14ac:dyDescent="0.25">
      <c r="D326" s="8" t="s">
        <v>725</v>
      </c>
      <c r="E326" s="20">
        <v>11</v>
      </c>
      <c r="F326" s="20">
        <v>10</v>
      </c>
      <c r="G326" s="9">
        <v>0.90909090909090906</v>
      </c>
      <c r="H326" s="20">
        <v>9</v>
      </c>
      <c r="I326" s="9">
        <v>0.9</v>
      </c>
      <c r="J326" s="20">
        <v>0</v>
      </c>
      <c r="K326" s="9">
        <v>0</v>
      </c>
      <c r="L326" s="20">
        <v>1</v>
      </c>
      <c r="M326" s="9">
        <v>0.1</v>
      </c>
      <c r="N326" s="20">
        <v>0</v>
      </c>
      <c r="O326" s="9">
        <v>0</v>
      </c>
      <c r="P326" s="20">
        <v>0</v>
      </c>
      <c r="Q326" s="9">
        <v>0</v>
      </c>
    </row>
    <row r="327" spans="4:17" x14ac:dyDescent="0.25">
      <c r="D327" s="8" t="s">
        <v>729</v>
      </c>
      <c r="E327" s="20">
        <v>24</v>
      </c>
      <c r="F327" s="20">
        <v>23</v>
      </c>
      <c r="G327" s="9">
        <v>0.95833333333333337</v>
      </c>
      <c r="H327" s="20">
        <v>21</v>
      </c>
      <c r="I327" s="9">
        <v>0.91304347826086951</v>
      </c>
      <c r="J327" s="20">
        <v>0</v>
      </c>
      <c r="K327" s="9">
        <v>0</v>
      </c>
      <c r="L327" s="20">
        <v>1</v>
      </c>
      <c r="M327" s="9">
        <v>4.3478260869565216E-2</v>
      </c>
      <c r="N327" s="20">
        <v>0</v>
      </c>
      <c r="O327" s="9">
        <v>0</v>
      </c>
      <c r="P327" s="20">
        <v>0</v>
      </c>
      <c r="Q327" s="9">
        <v>0</v>
      </c>
    </row>
    <row r="328" spans="4:17" x14ac:dyDescent="0.25">
      <c r="D328" s="8" t="s">
        <v>736</v>
      </c>
      <c r="E328" s="20">
        <v>31</v>
      </c>
      <c r="F328" s="20">
        <v>24</v>
      </c>
      <c r="G328" s="9">
        <v>0.77419354838709675</v>
      </c>
      <c r="H328" s="20">
        <v>20</v>
      </c>
      <c r="I328" s="9">
        <v>0.83333333333333337</v>
      </c>
      <c r="J328" s="20">
        <v>0</v>
      </c>
      <c r="K328" s="9">
        <v>0</v>
      </c>
      <c r="L328" s="20">
        <v>2</v>
      </c>
      <c r="M328" s="9">
        <v>8.3333333333333329E-2</v>
      </c>
      <c r="N328" s="20">
        <v>1</v>
      </c>
      <c r="O328" s="9">
        <v>4.1666666666666664E-2</v>
      </c>
      <c r="P328" s="20">
        <v>1</v>
      </c>
      <c r="Q328" s="9">
        <v>4.1666666666666664E-2</v>
      </c>
    </row>
    <row r="329" spans="4:17" x14ac:dyDescent="0.25">
      <c r="D329" s="8" t="s">
        <v>743</v>
      </c>
      <c r="E329" s="20">
        <v>101</v>
      </c>
      <c r="F329" s="20">
        <v>88</v>
      </c>
      <c r="G329" s="9">
        <v>0.87128712871287128</v>
      </c>
      <c r="H329" s="20">
        <v>82</v>
      </c>
      <c r="I329" s="9">
        <v>0.93181818181818177</v>
      </c>
      <c r="J329" s="20">
        <v>0</v>
      </c>
      <c r="K329" s="9">
        <v>0</v>
      </c>
      <c r="L329" s="20">
        <v>5</v>
      </c>
      <c r="M329" s="9">
        <v>5.6818181818181816E-2</v>
      </c>
      <c r="N329" s="20">
        <v>3</v>
      </c>
      <c r="O329" s="9">
        <v>3.4090909090909088E-2</v>
      </c>
      <c r="P329" s="20">
        <v>1</v>
      </c>
      <c r="Q329" s="9">
        <v>1.1363636363636364E-2</v>
      </c>
    </row>
    <row r="330" spans="4:17" x14ac:dyDescent="0.25">
      <c r="D330" s="8" t="s">
        <v>510</v>
      </c>
      <c r="E330" s="20">
        <v>62</v>
      </c>
      <c r="F330" s="20">
        <v>57</v>
      </c>
      <c r="G330" s="9">
        <v>0.91935483870967738</v>
      </c>
      <c r="H330" s="20">
        <v>9</v>
      </c>
      <c r="I330" s="9">
        <v>0.15789473684210525</v>
      </c>
      <c r="J330" s="20"/>
      <c r="K330" s="9">
        <v>0</v>
      </c>
      <c r="L330" s="20">
        <v>3</v>
      </c>
      <c r="M330" s="9">
        <v>5.2631578947368418E-2</v>
      </c>
      <c r="N330" s="20"/>
      <c r="O330" s="9">
        <v>0</v>
      </c>
      <c r="P330" s="20">
        <v>1</v>
      </c>
      <c r="Q330" s="9">
        <v>1.7543859649122806E-2</v>
      </c>
    </row>
    <row r="331" spans="4:17" x14ac:dyDescent="0.25">
      <c r="D331" s="8" t="s">
        <v>747</v>
      </c>
      <c r="E331" s="20">
        <v>47</v>
      </c>
      <c r="F331" s="20">
        <v>35</v>
      </c>
      <c r="G331" s="9">
        <v>0.74468085106382975</v>
      </c>
      <c r="H331" s="20">
        <v>31</v>
      </c>
      <c r="I331" s="9">
        <v>0.88571428571428568</v>
      </c>
      <c r="J331" s="20">
        <v>0</v>
      </c>
      <c r="K331" s="9">
        <v>0</v>
      </c>
      <c r="L331" s="20">
        <v>0</v>
      </c>
      <c r="M331" s="9">
        <v>0</v>
      </c>
      <c r="N331" s="20">
        <v>8</v>
      </c>
      <c r="O331" s="9">
        <v>0.22857142857142856</v>
      </c>
      <c r="P331" s="20">
        <v>2</v>
      </c>
      <c r="Q331" s="9">
        <v>5.7142857142857141E-2</v>
      </c>
    </row>
    <row r="332" spans="4:17" x14ac:dyDescent="0.25">
      <c r="D332" s="7" t="s">
        <v>507</v>
      </c>
      <c r="E332" s="20">
        <v>201</v>
      </c>
      <c r="F332" s="20">
        <v>160</v>
      </c>
      <c r="G332" s="9">
        <v>0.79601990049751248</v>
      </c>
      <c r="H332" s="20">
        <v>77</v>
      </c>
      <c r="I332" s="9">
        <v>0.48125000000000001</v>
      </c>
      <c r="J332" s="20">
        <v>0</v>
      </c>
      <c r="K332" s="9">
        <v>0</v>
      </c>
      <c r="L332" s="20">
        <v>19</v>
      </c>
      <c r="M332" s="9">
        <v>0.11874999999999999</v>
      </c>
      <c r="N332" s="20">
        <v>10</v>
      </c>
      <c r="O332" s="9">
        <v>6.25E-2</v>
      </c>
      <c r="P332" s="20">
        <v>3</v>
      </c>
      <c r="Q332" s="9">
        <v>1.8749999999999999E-2</v>
      </c>
    </row>
    <row r="333" spans="4:17" x14ac:dyDescent="0.25">
      <c r="D333" s="8" t="s">
        <v>508</v>
      </c>
      <c r="E333" s="20">
        <v>55</v>
      </c>
      <c r="F333" s="20">
        <v>40</v>
      </c>
      <c r="G333" s="9">
        <v>0.72727272727272729</v>
      </c>
      <c r="H333" s="20">
        <v>5</v>
      </c>
      <c r="I333" s="9">
        <v>0.125</v>
      </c>
      <c r="J333" s="20"/>
      <c r="K333" s="9">
        <v>0</v>
      </c>
      <c r="L333" s="20">
        <v>9</v>
      </c>
      <c r="M333" s="9">
        <v>0.22500000000000001</v>
      </c>
      <c r="N333" s="20">
        <v>1</v>
      </c>
      <c r="O333" s="9">
        <v>2.5000000000000001E-2</v>
      </c>
      <c r="P333" s="20">
        <v>3</v>
      </c>
      <c r="Q333" s="9">
        <v>7.4999999999999997E-2</v>
      </c>
    </row>
    <row r="334" spans="4:17" x14ac:dyDescent="0.25">
      <c r="D334" s="8" t="s">
        <v>741</v>
      </c>
      <c r="E334" s="20">
        <v>60</v>
      </c>
      <c r="F334" s="20">
        <v>51</v>
      </c>
      <c r="G334" s="9">
        <v>0.85</v>
      </c>
      <c r="H334" s="20">
        <v>36</v>
      </c>
      <c r="I334" s="9">
        <v>0.70588235294117652</v>
      </c>
      <c r="J334" s="20">
        <v>0</v>
      </c>
      <c r="K334" s="9">
        <v>0</v>
      </c>
      <c r="L334" s="20">
        <v>3</v>
      </c>
      <c r="M334" s="9">
        <v>5.8823529411764705E-2</v>
      </c>
      <c r="N334" s="20">
        <v>3</v>
      </c>
      <c r="O334" s="9">
        <v>5.8823529411764705E-2</v>
      </c>
      <c r="P334" s="20">
        <v>0</v>
      </c>
      <c r="Q334" s="9">
        <v>0</v>
      </c>
    </row>
    <row r="335" spans="4:17" x14ac:dyDescent="0.25">
      <c r="D335" s="8" t="s">
        <v>511</v>
      </c>
      <c r="E335" s="20">
        <v>86</v>
      </c>
      <c r="F335" s="20">
        <v>69</v>
      </c>
      <c r="G335" s="9">
        <v>0.80232558139534882</v>
      </c>
      <c r="H335" s="20">
        <v>36</v>
      </c>
      <c r="I335" s="9">
        <v>0.52173913043478259</v>
      </c>
      <c r="J335" s="20">
        <v>0</v>
      </c>
      <c r="K335" s="9">
        <v>0</v>
      </c>
      <c r="L335" s="20">
        <v>7</v>
      </c>
      <c r="M335" s="9">
        <v>0.10144927536231885</v>
      </c>
      <c r="N335" s="20">
        <v>6</v>
      </c>
      <c r="O335" s="9">
        <v>8.6956521739130432E-2</v>
      </c>
      <c r="P335" s="20">
        <v>0</v>
      </c>
      <c r="Q335" s="9">
        <v>0</v>
      </c>
    </row>
    <row r="336" spans="4:17" x14ac:dyDescent="0.25">
      <c r="D336" s="7" t="s">
        <v>726</v>
      </c>
      <c r="E336" s="20">
        <v>235</v>
      </c>
      <c r="F336" s="20">
        <v>189</v>
      </c>
      <c r="G336" s="9">
        <v>0.80425531914893622</v>
      </c>
      <c r="H336" s="20">
        <v>161</v>
      </c>
      <c r="I336" s="9">
        <v>0.85185185185185186</v>
      </c>
      <c r="J336" s="20">
        <v>0</v>
      </c>
      <c r="K336" s="9">
        <v>0</v>
      </c>
      <c r="L336" s="20">
        <v>18</v>
      </c>
      <c r="M336" s="9">
        <v>9.5238095238095233E-2</v>
      </c>
      <c r="N336" s="20">
        <v>14</v>
      </c>
      <c r="O336" s="9">
        <v>7.407407407407407E-2</v>
      </c>
      <c r="P336" s="20">
        <v>7</v>
      </c>
      <c r="Q336" s="9">
        <v>3.7037037037037035E-2</v>
      </c>
    </row>
    <row r="337" spans="4:17" x14ac:dyDescent="0.25">
      <c r="D337" s="8" t="s">
        <v>727</v>
      </c>
      <c r="E337" s="20">
        <v>29</v>
      </c>
      <c r="F337" s="20">
        <v>26</v>
      </c>
      <c r="G337" s="9">
        <v>0.89655172413793105</v>
      </c>
      <c r="H337" s="20">
        <v>25</v>
      </c>
      <c r="I337" s="9">
        <v>0.96153846153846156</v>
      </c>
      <c r="J337" s="20">
        <v>0</v>
      </c>
      <c r="K337" s="9">
        <v>0</v>
      </c>
      <c r="L337" s="20">
        <v>0</v>
      </c>
      <c r="M337" s="9">
        <v>0</v>
      </c>
      <c r="N337" s="20">
        <v>2</v>
      </c>
      <c r="O337" s="9">
        <v>7.6923076923076927E-2</v>
      </c>
      <c r="P337" s="20">
        <v>1</v>
      </c>
      <c r="Q337" s="9">
        <v>3.8461538461538464E-2</v>
      </c>
    </row>
    <row r="338" spans="4:17" x14ac:dyDescent="0.25">
      <c r="D338" s="8" t="s">
        <v>730</v>
      </c>
      <c r="E338" s="20">
        <v>11</v>
      </c>
      <c r="F338" s="20">
        <v>10</v>
      </c>
      <c r="G338" s="9">
        <v>0.90909090909090906</v>
      </c>
      <c r="H338" s="20">
        <v>8</v>
      </c>
      <c r="I338" s="9">
        <v>0.8</v>
      </c>
      <c r="J338" s="20">
        <v>0</v>
      </c>
      <c r="K338" s="9">
        <v>0</v>
      </c>
      <c r="L338" s="20">
        <v>0</v>
      </c>
      <c r="M338" s="9">
        <v>0</v>
      </c>
      <c r="N338" s="20">
        <v>0</v>
      </c>
      <c r="O338" s="9">
        <v>0</v>
      </c>
      <c r="P338" s="20">
        <v>0</v>
      </c>
      <c r="Q338" s="9">
        <v>0</v>
      </c>
    </row>
    <row r="339" spans="4:17" x14ac:dyDescent="0.25">
      <c r="D339" s="8" t="s">
        <v>733</v>
      </c>
      <c r="E339" s="20">
        <v>14</v>
      </c>
      <c r="F339" s="20">
        <v>13</v>
      </c>
      <c r="G339" s="9">
        <v>0.9285714285714286</v>
      </c>
      <c r="H339" s="20">
        <v>10</v>
      </c>
      <c r="I339" s="9">
        <v>0.76923076923076927</v>
      </c>
      <c r="J339" s="20">
        <v>0</v>
      </c>
      <c r="K339" s="9">
        <v>0</v>
      </c>
      <c r="L339" s="20">
        <v>1</v>
      </c>
      <c r="M339" s="9">
        <v>7.6923076923076927E-2</v>
      </c>
      <c r="N339" s="20">
        <v>0</v>
      </c>
      <c r="O339" s="9">
        <v>0</v>
      </c>
      <c r="P339" s="20">
        <v>0</v>
      </c>
      <c r="Q339" s="9">
        <v>0</v>
      </c>
    </row>
    <row r="340" spans="4:17" x14ac:dyDescent="0.25">
      <c r="D340" s="8" t="s">
        <v>737</v>
      </c>
      <c r="E340" s="20">
        <v>71</v>
      </c>
      <c r="F340" s="20">
        <v>59</v>
      </c>
      <c r="G340" s="9">
        <v>0.83098591549295775</v>
      </c>
      <c r="H340" s="20">
        <v>50</v>
      </c>
      <c r="I340" s="9">
        <v>0.84745762711864403</v>
      </c>
      <c r="J340" s="20">
        <v>0</v>
      </c>
      <c r="K340" s="9">
        <v>0</v>
      </c>
      <c r="L340" s="20">
        <v>4</v>
      </c>
      <c r="M340" s="9">
        <v>6.7796610169491525E-2</v>
      </c>
      <c r="N340" s="20">
        <v>3</v>
      </c>
      <c r="O340" s="9">
        <v>5.0847457627118647E-2</v>
      </c>
      <c r="P340" s="20">
        <v>2</v>
      </c>
      <c r="Q340" s="9">
        <v>3.3898305084745763E-2</v>
      </c>
    </row>
    <row r="341" spans="4:17" x14ac:dyDescent="0.25">
      <c r="D341" s="8" t="s">
        <v>745</v>
      </c>
      <c r="E341" s="20">
        <v>95</v>
      </c>
      <c r="F341" s="20">
        <v>68</v>
      </c>
      <c r="G341" s="9">
        <v>0.71578947368421053</v>
      </c>
      <c r="H341" s="20">
        <v>56</v>
      </c>
      <c r="I341" s="9">
        <v>0.82352941176470584</v>
      </c>
      <c r="J341" s="20">
        <v>0</v>
      </c>
      <c r="K341" s="9">
        <v>0</v>
      </c>
      <c r="L341" s="20">
        <v>13</v>
      </c>
      <c r="M341" s="9">
        <v>0.19117647058823528</v>
      </c>
      <c r="N341" s="20">
        <v>7</v>
      </c>
      <c r="O341" s="9">
        <v>0.10294117647058823</v>
      </c>
      <c r="P341" s="20">
        <v>4</v>
      </c>
      <c r="Q341" s="9">
        <v>5.8823529411764705E-2</v>
      </c>
    </row>
    <row r="342" spans="4:17" x14ac:dyDescent="0.25">
      <c r="D342" s="8" t="s">
        <v>746</v>
      </c>
      <c r="E342" s="20">
        <v>15</v>
      </c>
      <c r="F342" s="20">
        <v>13</v>
      </c>
      <c r="G342" s="9">
        <v>0.8666666666666667</v>
      </c>
      <c r="H342" s="20">
        <v>12</v>
      </c>
      <c r="I342" s="9">
        <v>0.92307692307692313</v>
      </c>
      <c r="J342" s="20">
        <v>0</v>
      </c>
      <c r="K342" s="9">
        <v>0</v>
      </c>
      <c r="L342" s="20">
        <v>0</v>
      </c>
      <c r="M342" s="9">
        <v>0</v>
      </c>
      <c r="N342" s="20">
        <v>2</v>
      </c>
      <c r="O342" s="9">
        <v>0.15384615384615385</v>
      </c>
      <c r="P342" s="20">
        <v>0</v>
      </c>
      <c r="Q342" s="9">
        <v>0</v>
      </c>
    </row>
    <row r="343" spans="4:17" x14ac:dyDescent="0.25">
      <c r="D343" s="7" t="s">
        <v>728</v>
      </c>
      <c r="E343" s="20">
        <v>202</v>
      </c>
      <c r="F343" s="20">
        <v>167</v>
      </c>
      <c r="G343" s="9">
        <v>0.82673267326732669</v>
      </c>
      <c r="H343" s="20">
        <v>143</v>
      </c>
      <c r="I343" s="9">
        <v>0.85628742514970058</v>
      </c>
      <c r="J343" s="20">
        <v>0</v>
      </c>
      <c r="K343" s="9">
        <v>0</v>
      </c>
      <c r="L343" s="20">
        <v>14</v>
      </c>
      <c r="M343" s="9">
        <v>8.3832335329341312E-2</v>
      </c>
      <c r="N343" s="20">
        <v>10</v>
      </c>
      <c r="O343" s="9">
        <v>5.9880239520958084E-2</v>
      </c>
      <c r="P343" s="20">
        <v>3</v>
      </c>
      <c r="Q343" s="9">
        <v>1.7964071856287425E-2</v>
      </c>
    </row>
    <row r="344" spans="4:17" x14ac:dyDescent="0.25">
      <c r="D344" s="8" t="s">
        <v>487</v>
      </c>
      <c r="E344" s="20">
        <v>44</v>
      </c>
      <c r="F344" s="20">
        <v>39</v>
      </c>
      <c r="G344" s="9">
        <v>0.88636363636363635</v>
      </c>
      <c r="H344" s="20">
        <v>36</v>
      </c>
      <c r="I344" s="9">
        <v>0.92307692307692313</v>
      </c>
      <c r="J344" s="20">
        <v>0</v>
      </c>
      <c r="K344" s="9">
        <v>0</v>
      </c>
      <c r="L344" s="20">
        <v>3</v>
      </c>
      <c r="M344" s="9">
        <v>7.6923076923076927E-2</v>
      </c>
      <c r="N344" s="20">
        <v>1</v>
      </c>
      <c r="O344" s="9">
        <v>2.564102564102564E-2</v>
      </c>
      <c r="P344" s="20">
        <v>0</v>
      </c>
      <c r="Q344" s="9">
        <v>0</v>
      </c>
    </row>
    <row r="345" spans="4:17" x14ac:dyDescent="0.25">
      <c r="D345" s="8" t="s">
        <v>731</v>
      </c>
      <c r="E345" s="20">
        <v>8</v>
      </c>
      <c r="F345" s="20">
        <v>8</v>
      </c>
      <c r="G345" s="9">
        <v>1</v>
      </c>
      <c r="H345" s="20">
        <v>6</v>
      </c>
      <c r="I345" s="9">
        <v>0.75</v>
      </c>
      <c r="J345" s="20">
        <v>0</v>
      </c>
      <c r="K345" s="9">
        <v>0</v>
      </c>
      <c r="L345" s="20">
        <v>0</v>
      </c>
      <c r="M345" s="9">
        <v>0</v>
      </c>
      <c r="N345" s="20">
        <v>0</v>
      </c>
      <c r="O345" s="9">
        <v>0</v>
      </c>
      <c r="P345" s="20">
        <v>0</v>
      </c>
      <c r="Q345" s="9">
        <v>0</v>
      </c>
    </row>
    <row r="346" spans="4:17" x14ac:dyDescent="0.25">
      <c r="D346" s="8" t="s">
        <v>739</v>
      </c>
      <c r="E346" s="20">
        <v>20</v>
      </c>
      <c r="F346" s="20">
        <v>17</v>
      </c>
      <c r="G346" s="9">
        <v>0.85</v>
      </c>
      <c r="H346" s="20">
        <v>12</v>
      </c>
      <c r="I346" s="9">
        <v>0.70588235294117652</v>
      </c>
      <c r="J346" s="20">
        <v>0</v>
      </c>
      <c r="K346" s="9">
        <v>0</v>
      </c>
      <c r="L346" s="20">
        <v>2</v>
      </c>
      <c r="M346" s="9">
        <v>0.11764705882352941</v>
      </c>
      <c r="N346" s="20">
        <v>0</v>
      </c>
      <c r="O346" s="9">
        <v>0</v>
      </c>
      <c r="P346" s="20">
        <v>0</v>
      </c>
      <c r="Q346" s="9">
        <v>0</v>
      </c>
    </row>
    <row r="347" spans="4:17" x14ac:dyDescent="0.25">
      <c r="D347" s="8" t="s">
        <v>740</v>
      </c>
      <c r="E347" s="20">
        <v>55</v>
      </c>
      <c r="F347" s="20">
        <v>45</v>
      </c>
      <c r="G347" s="9">
        <v>0.81818181818181823</v>
      </c>
      <c r="H347" s="20">
        <v>43</v>
      </c>
      <c r="I347" s="9">
        <v>0.9555555555555556</v>
      </c>
      <c r="J347" s="20">
        <v>0</v>
      </c>
      <c r="K347" s="9">
        <v>0</v>
      </c>
      <c r="L347" s="20">
        <v>5</v>
      </c>
      <c r="M347" s="9">
        <v>0.1111111111111111</v>
      </c>
      <c r="N347" s="20">
        <v>1</v>
      </c>
      <c r="O347" s="9">
        <v>2.2222222222222223E-2</v>
      </c>
      <c r="P347" s="20">
        <v>1</v>
      </c>
      <c r="Q347" s="9">
        <v>2.2222222222222223E-2</v>
      </c>
    </row>
    <row r="348" spans="4:17" x14ac:dyDescent="0.25">
      <c r="D348" s="8" t="s">
        <v>742</v>
      </c>
      <c r="E348" s="20">
        <v>75</v>
      </c>
      <c r="F348" s="20">
        <v>58</v>
      </c>
      <c r="G348" s="9">
        <v>0.77333333333333332</v>
      </c>
      <c r="H348" s="20">
        <v>46</v>
      </c>
      <c r="I348" s="9">
        <v>0.7931034482758621</v>
      </c>
      <c r="J348" s="20">
        <v>0</v>
      </c>
      <c r="K348" s="9">
        <v>0</v>
      </c>
      <c r="L348" s="20">
        <v>4</v>
      </c>
      <c r="M348" s="9">
        <v>6.8965517241379309E-2</v>
      </c>
      <c r="N348" s="20">
        <v>8</v>
      </c>
      <c r="O348" s="9">
        <v>0.13793103448275862</v>
      </c>
      <c r="P348" s="20">
        <v>2</v>
      </c>
      <c r="Q348" s="9">
        <v>3.4482758620689655E-2</v>
      </c>
    </row>
    <row r="349" spans="4:17" x14ac:dyDescent="0.25">
      <c r="D349" s="6" t="s">
        <v>208</v>
      </c>
      <c r="E349" s="20">
        <v>14763</v>
      </c>
      <c r="F349" s="20">
        <v>12759</v>
      </c>
      <c r="G349" s="9">
        <v>0.86425523267628535</v>
      </c>
      <c r="H349" s="20">
        <v>11115</v>
      </c>
      <c r="I349" s="9">
        <v>0.87114977662826243</v>
      </c>
      <c r="J349" s="20">
        <v>0</v>
      </c>
      <c r="K349" s="9">
        <v>0</v>
      </c>
      <c r="L349" s="20">
        <v>932</v>
      </c>
      <c r="M349" s="9">
        <v>7.3046476996629833E-2</v>
      </c>
      <c r="N349" s="20">
        <v>269</v>
      </c>
      <c r="O349" s="9">
        <v>2.1083156987224703E-2</v>
      </c>
      <c r="P349" s="20">
        <v>125</v>
      </c>
      <c r="Q349" s="9">
        <v>9.7970060349557176E-3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1"/>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44613</v>
      </c>
    </row>
    <row r="3" spans="2:4" ht="32.25" customHeight="1" x14ac:dyDescent="0.25"/>
    <row r="21" spans="4:17" ht="45" x14ac:dyDescent="0.25">
      <c r="D21" s="10"/>
      <c r="E21" s="11" t="s">
        <v>433</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08 Healthy adults aged 18+",$D$23)</f>
        <v>1440502</v>
      </c>
      <c r="F22" s="15">
        <f>GETPIVOTDATA("Sum of 08f Second Vaccination",$D$23)</f>
        <v>883998</v>
      </c>
      <c r="G22" s="16">
        <f>GETPIVOTDATA("Sum of 08f%",$D$23)</f>
        <v>0.6136735665760964</v>
      </c>
      <c r="H22" s="15">
        <f>GETPIVOTDATA("Sum of 08a Vaccinated (Booster)",$D$23)</f>
        <v>534804</v>
      </c>
      <c r="I22" s="16">
        <f>GETPIVOTDATA("Sum of 08a%",$D$23)</f>
        <v>0.60498326919291667</v>
      </c>
      <c r="J22" s="15">
        <f>GETPIVOTDATA("Sum of 08b Contraindicated (inc allergies, exclu vaccinated)",$D$23)</f>
        <v>7</v>
      </c>
      <c r="K22" s="16">
        <f>GETPIVOTDATA("Sum of 08b%",$D$23)</f>
        <v>7.9185699515157277E-6</v>
      </c>
      <c r="L22" s="15">
        <f>GETPIVOTDATA("Sum of 08c Declined (excl vaccinated or contraindicated)",$D$23)</f>
        <v>26255</v>
      </c>
      <c r="M22" s="16">
        <f>GETPIVOTDATA("Sum of 08c%",$D$23)</f>
        <v>2.9700293439577918E-2</v>
      </c>
      <c r="N22" s="15">
        <f>GETPIVOTDATA("Sum of 08d Invited no outcome (excl vac, contr, decl)",$D$23)</f>
        <v>257075</v>
      </c>
      <c r="O22" s="16">
        <f>GETPIVOTDATA("Sum of 08d%",$D$23)</f>
        <v>0.2908094814694151</v>
      </c>
      <c r="P22" s="15">
        <f>GETPIVOTDATA("Sum of 08e No contact coded [CALL]",$D$23)</f>
        <v>207300</v>
      </c>
      <c r="Q22" s="16">
        <f>GETPIVOTDATA("Sum of 08e%",$D$23)</f>
        <v>0.23450279299274432</v>
      </c>
    </row>
    <row r="23" spans="4:17" hidden="1" x14ac:dyDescent="0.25">
      <c r="D23" s="5" t="s">
        <v>194</v>
      </c>
      <c r="E23" t="s">
        <v>420</v>
      </c>
      <c r="F23" t="s">
        <v>422</v>
      </c>
      <c r="G23" t="s">
        <v>432</v>
      </c>
      <c r="H23" t="s">
        <v>421</v>
      </c>
      <c r="I23" t="s">
        <v>427</v>
      </c>
      <c r="J23" t="s">
        <v>423</v>
      </c>
      <c r="K23" t="s">
        <v>428</v>
      </c>
      <c r="L23" t="s">
        <v>424</v>
      </c>
      <c r="M23" t="s">
        <v>429</v>
      </c>
      <c r="N23" t="s">
        <v>425</v>
      </c>
      <c r="O23" t="s">
        <v>430</v>
      </c>
      <c r="P23" t="s">
        <v>426</v>
      </c>
      <c r="Q23" t="s">
        <v>431</v>
      </c>
    </row>
    <row r="24" spans="4:17" x14ac:dyDescent="0.25">
      <c r="D24" s="6" t="s">
        <v>434</v>
      </c>
      <c r="E24" s="20">
        <v>122428</v>
      </c>
      <c r="F24" s="20">
        <v>71701</v>
      </c>
      <c r="G24" s="9">
        <v>0.58565850949129283</v>
      </c>
      <c r="H24" s="20">
        <v>36506</v>
      </c>
      <c r="I24" s="9">
        <v>0.50914213190889945</v>
      </c>
      <c r="J24" s="20">
        <v>0</v>
      </c>
      <c r="K24" s="9">
        <v>0</v>
      </c>
      <c r="L24" s="20">
        <v>1852</v>
      </c>
      <c r="M24" s="9">
        <v>2.5829486339102661E-2</v>
      </c>
      <c r="N24" s="20">
        <v>9738</v>
      </c>
      <c r="O24" s="9">
        <v>0.13581400538346747</v>
      </c>
      <c r="P24" s="20">
        <v>32692</v>
      </c>
      <c r="Q24" s="9">
        <v>0.45594901047405195</v>
      </c>
    </row>
    <row r="25" spans="4:17" x14ac:dyDescent="0.25">
      <c r="D25" s="6" t="s">
        <v>449</v>
      </c>
      <c r="E25" s="20">
        <v>255893</v>
      </c>
      <c r="F25" s="20">
        <v>154673</v>
      </c>
      <c r="G25" s="9">
        <v>0.60444404497192183</v>
      </c>
      <c r="H25" s="20">
        <v>99907</v>
      </c>
      <c r="I25" s="9">
        <v>0.64592398156109987</v>
      </c>
      <c r="J25" s="20">
        <v>2</v>
      </c>
      <c r="K25" s="9">
        <v>1.2930505000872809E-5</v>
      </c>
      <c r="L25" s="20">
        <v>8615</v>
      </c>
      <c r="M25" s="9">
        <v>5.5698150291259622E-2</v>
      </c>
      <c r="N25" s="20">
        <v>67121</v>
      </c>
      <c r="O25" s="9">
        <v>0.43395421308179188</v>
      </c>
      <c r="P25" s="20">
        <v>14557</v>
      </c>
      <c r="Q25" s="9">
        <v>9.4114680648852742E-2</v>
      </c>
    </row>
    <row r="26" spans="4:17" x14ac:dyDescent="0.25">
      <c r="D26" s="6" t="s">
        <v>452</v>
      </c>
      <c r="E26" s="20">
        <v>157880</v>
      </c>
      <c r="F26" s="20">
        <v>116566</v>
      </c>
      <c r="G26" s="9">
        <v>0.73832024322270073</v>
      </c>
      <c r="H26" s="20">
        <v>81313</v>
      </c>
      <c r="I26" s="9">
        <v>0.69757047509565395</v>
      </c>
      <c r="J26" s="20">
        <v>1</v>
      </c>
      <c r="K26" s="9">
        <v>8.5788308769280928E-6</v>
      </c>
      <c r="L26" s="20">
        <v>2543</v>
      </c>
      <c r="M26" s="9">
        <v>2.181596692002814E-2</v>
      </c>
      <c r="N26" s="20">
        <v>11927</v>
      </c>
      <c r="O26" s="9">
        <v>0.10231971586912135</v>
      </c>
      <c r="P26" s="20">
        <v>20919</v>
      </c>
      <c r="Q26" s="9">
        <v>0.17946056311445877</v>
      </c>
    </row>
    <row r="27" spans="4:17" x14ac:dyDescent="0.25">
      <c r="D27" s="6" t="s">
        <v>405</v>
      </c>
      <c r="E27" s="20">
        <v>266566</v>
      </c>
      <c r="F27" s="20">
        <v>147270</v>
      </c>
      <c r="G27" s="9">
        <v>0.5524710578243287</v>
      </c>
      <c r="H27" s="20">
        <v>79270</v>
      </c>
      <c r="I27" s="9">
        <v>0.53826305425409116</v>
      </c>
      <c r="J27" s="20">
        <v>3</v>
      </c>
      <c r="K27" s="9">
        <v>2.0370747606437155E-5</v>
      </c>
      <c r="L27" s="20">
        <v>4596</v>
      </c>
      <c r="M27" s="9">
        <v>3.1207985333061725E-2</v>
      </c>
      <c r="N27" s="20">
        <v>32119</v>
      </c>
      <c r="O27" s="9">
        <v>0.21809601412371835</v>
      </c>
      <c r="P27" s="20">
        <v>68847</v>
      </c>
      <c r="Q27" s="9">
        <v>0.46748828682012628</v>
      </c>
    </row>
    <row r="28" spans="4:17" x14ac:dyDescent="0.25">
      <c r="D28" s="6" t="s">
        <v>475</v>
      </c>
      <c r="E28" s="20">
        <v>199207</v>
      </c>
      <c r="F28" s="20">
        <v>129755</v>
      </c>
      <c r="G28" s="9">
        <v>0.65135763301490412</v>
      </c>
      <c r="H28" s="20">
        <v>79354</v>
      </c>
      <c r="I28" s="9">
        <v>0.61156795499210048</v>
      </c>
      <c r="J28" s="20">
        <v>1</v>
      </c>
      <c r="K28" s="9">
        <v>7.7068321066625558E-6</v>
      </c>
      <c r="L28" s="20">
        <v>2492</v>
      </c>
      <c r="M28" s="9">
        <v>1.9205425609803092E-2</v>
      </c>
      <c r="N28" s="20">
        <v>35397</v>
      </c>
      <c r="O28" s="9">
        <v>0.27279873607953453</v>
      </c>
      <c r="P28" s="20">
        <v>23394</v>
      </c>
      <c r="Q28" s="9">
        <v>0.18029363030326384</v>
      </c>
    </row>
    <row r="29" spans="4:17" x14ac:dyDescent="0.25">
      <c r="D29" s="6" t="s">
        <v>676</v>
      </c>
      <c r="E29" s="20">
        <v>245690</v>
      </c>
      <c r="F29" s="20">
        <v>147666</v>
      </c>
      <c r="G29" s="9">
        <v>0.60102568277097157</v>
      </c>
      <c r="H29" s="20">
        <v>85761</v>
      </c>
      <c r="I29" s="9">
        <v>0.58077688838324326</v>
      </c>
      <c r="J29" s="20">
        <v>0</v>
      </c>
      <c r="K29" s="9">
        <v>0</v>
      </c>
      <c r="L29" s="20">
        <v>3072</v>
      </c>
      <c r="M29" s="9">
        <v>2.0803705660070702E-2</v>
      </c>
      <c r="N29" s="20">
        <v>61798</v>
      </c>
      <c r="O29" s="9">
        <v>0.41849850337924777</v>
      </c>
      <c r="P29" s="20">
        <v>19829</v>
      </c>
      <c r="Q29" s="9">
        <v>0.13428277328565819</v>
      </c>
    </row>
    <row r="30" spans="4:17" x14ac:dyDescent="0.25">
      <c r="D30" s="6" t="s">
        <v>501</v>
      </c>
      <c r="E30" s="20">
        <v>192838</v>
      </c>
      <c r="F30" s="20">
        <v>116367</v>
      </c>
      <c r="G30" s="9">
        <v>0.60344434188282392</v>
      </c>
      <c r="H30" s="20">
        <v>72693</v>
      </c>
      <c r="I30" s="9">
        <v>0.62468741137951478</v>
      </c>
      <c r="J30" s="20">
        <v>0</v>
      </c>
      <c r="K30" s="9">
        <v>0</v>
      </c>
      <c r="L30" s="20">
        <v>3085</v>
      </c>
      <c r="M30" s="9">
        <v>2.6510952417781675E-2</v>
      </c>
      <c r="N30" s="20">
        <v>38975</v>
      </c>
      <c r="O30" s="9">
        <v>0.33493172462983489</v>
      </c>
      <c r="P30" s="20">
        <v>27062</v>
      </c>
      <c r="Q30" s="9">
        <v>0.23255734013938659</v>
      </c>
    </row>
    <row r="31" spans="4:17" x14ac:dyDescent="0.25">
      <c r="D31" s="6" t="s">
        <v>208</v>
      </c>
      <c r="E31" s="20">
        <v>1440502</v>
      </c>
      <c r="F31" s="20">
        <v>883998</v>
      </c>
      <c r="G31" s="9">
        <v>0.6136735665760964</v>
      </c>
      <c r="H31" s="20">
        <v>534804</v>
      </c>
      <c r="I31" s="9">
        <v>0.60498326919291667</v>
      </c>
      <c r="J31" s="20">
        <v>7</v>
      </c>
      <c r="K31" s="9">
        <v>7.9185699515157277E-6</v>
      </c>
      <c r="L31" s="20">
        <v>26255</v>
      </c>
      <c r="M31" s="9">
        <v>2.9700293439577918E-2</v>
      </c>
      <c r="N31" s="20">
        <v>257075</v>
      </c>
      <c r="O31" s="9">
        <v>0.2908094814694151</v>
      </c>
      <c r="P31" s="20">
        <v>207300</v>
      </c>
      <c r="Q31" s="9">
        <v>0.23450279299274432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A39" sqref="A3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20">
        <v>21826</v>
      </c>
    </row>
    <row r="3" spans="1:2" x14ac:dyDescent="0.25">
      <c r="A3" s="6" t="s">
        <v>216</v>
      </c>
      <c r="B3" s="20">
        <v>1</v>
      </c>
    </row>
    <row r="4" spans="1:2" x14ac:dyDescent="0.25">
      <c r="A4" s="6" t="s">
        <v>218</v>
      </c>
      <c r="B4" s="20">
        <v>1545</v>
      </c>
    </row>
    <row r="5" spans="1:2" x14ac:dyDescent="0.25">
      <c r="A5" s="6" t="s">
        <v>220</v>
      </c>
      <c r="B5" s="20">
        <v>2257</v>
      </c>
    </row>
    <row r="6" spans="1:2" x14ac:dyDescent="0.25">
      <c r="A6" s="6" t="s">
        <v>222</v>
      </c>
      <c r="B6" s="20">
        <v>667</v>
      </c>
    </row>
    <row r="7" spans="1:2" x14ac:dyDescent="0.25">
      <c r="A7" s="6" t="s">
        <v>336</v>
      </c>
      <c r="B7" s="20">
        <v>1</v>
      </c>
    </row>
    <row r="10" spans="1:2" x14ac:dyDescent="0.25">
      <c r="A10" s="6" t="s">
        <v>187</v>
      </c>
      <c r="B10">
        <f>GETPIVOTDATA("Sum of 01a Vaccinated (Booster)",$A$1)</f>
        <v>21826</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1545</v>
      </c>
    </row>
    <row r="13" spans="1:2" x14ac:dyDescent="0.25">
      <c r="A13" t="s">
        <v>142</v>
      </c>
      <c r="B13">
        <f>GETPIVOTDATA("Sum of 01d Invited no outcome (excl vac, contr, decl)",$A$1)</f>
        <v>2257</v>
      </c>
    </row>
    <row r="14" spans="1:2" x14ac:dyDescent="0.25">
      <c r="A14" t="s">
        <v>192</v>
      </c>
      <c r="B14">
        <f>GETPIVOTDATA("Sum of 01e No contact coded [CALL]",$A$1)</f>
        <v>667</v>
      </c>
    </row>
    <row r="15" spans="1:2" x14ac:dyDescent="0.25">
      <c r="A15" t="s">
        <v>337</v>
      </c>
      <c r="B15">
        <f>SUM(B10:B14)</f>
        <v>26296</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20">
        <v>676</v>
      </c>
    </row>
    <row r="3" spans="1:2" x14ac:dyDescent="0.25">
      <c r="A3" s="6" t="s">
        <v>230</v>
      </c>
      <c r="B3" s="20">
        <v>0</v>
      </c>
    </row>
    <row r="4" spans="1:2" x14ac:dyDescent="0.25">
      <c r="A4" s="6" t="s">
        <v>232</v>
      </c>
      <c r="B4" s="20">
        <v>44</v>
      </c>
    </row>
    <row r="5" spans="1:2" x14ac:dyDescent="0.25">
      <c r="A5" s="6" t="s">
        <v>234</v>
      </c>
      <c r="B5" s="20">
        <v>20</v>
      </c>
    </row>
    <row r="6" spans="1:2" x14ac:dyDescent="0.25">
      <c r="A6" s="6" t="s">
        <v>236</v>
      </c>
      <c r="B6" s="20">
        <v>3</v>
      </c>
    </row>
    <row r="7" spans="1:2" x14ac:dyDescent="0.25">
      <c r="A7" s="6" t="s">
        <v>336</v>
      </c>
      <c r="B7" s="20">
        <v>1</v>
      </c>
    </row>
    <row r="10" spans="1:2" x14ac:dyDescent="0.25">
      <c r="A10" s="6" t="s">
        <v>187</v>
      </c>
      <c r="B10">
        <f>GETPIVOTDATA("Sum of 01.1a Vaccinated (Booster)",$A$1)</f>
        <v>676</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44</v>
      </c>
    </row>
    <row r="13" spans="1:2" x14ac:dyDescent="0.25">
      <c r="A13" t="s">
        <v>142</v>
      </c>
      <c r="B13">
        <f>GETPIVOTDATA("Sum of 01.1d Invited no outcome (excl vac, contr, decl)",$A$1)</f>
        <v>20</v>
      </c>
    </row>
    <row r="14" spans="1:2" x14ac:dyDescent="0.25">
      <c r="A14" t="s">
        <v>192</v>
      </c>
      <c r="B14">
        <f>GETPIVOTDATA("Sum of 01.1e No contact coded [CALL]",$A$1)</f>
        <v>3</v>
      </c>
    </row>
    <row r="15" spans="1:2" x14ac:dyDescent="0.25">
      <c r="A15" t="s">
        <v>337</v>
      </c>
      <c r="B15">
        <f>SUM(B10:B14)</f>
        <v>743</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20">
        <v>179</v>
      </c>
    </row>
    <row r="3" spans="1:2" x14ac:dyDescent="0.25">
      <c r="A3" s="6" t="s">
        <v>244</v>
      </c>
      <c r="B3" s="20">
        <v>0</v>
      </c>
    </row>
    <row r="4" spans="1:2" x14ac:dyDescent="0.25">
      <c r="A4" s="6" t="s">
        <v>246</v>
      </c>
      <c r="B4" s="20">
        <v>12</v>
      </c>
    </row>
    <row r="5" spans="1:2" x14ac:dyDescent="0.25">
      <c r="A5" s="6" t="s">
        <v>248</v>
      </c>
      <c r="B5" s="20">
        <v>6</v>
      </c>
    </row>
    <row r="6" spans="1:2" x14ac:dyDescent="0.25">
      <c r="A6" s="6" t="s">
        <v>250</v>
      </c>
      <c r="B6" s="20">
        <v>3</v>
      </c>
    </row>
    <row r="7" spans="1:2" x14ac:dyDescent="0.25">
      <c r="A7" s="6" t="s">
        <v>336</v>
      </c>
      <c r="B7" s="20">
        <v>1</v>
      </c>
    </row>
    <row r="10" spans="1:2" x14ac:dyDescent="0.25">
      <c r="A10" s="6" t="s">
        <v>187</v>
      </c>
      <c r="B10">
        <f>GETPIVOTDATA("Sum of 01.2a Vaccinated (Booster)",$A$1)</f>
        <v>179</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12</v>
      </c>
    </row>
    <row r="13" spans="1:2" x14ac:dyDescent="0.25">
      <c r="A13" t="s">
        <v>142</v>
      </c>
      <c r="B13">
        <f>GETPIVOTDATA("Sum of 01.2d Invited no outcome (excl vac, contr, decl)",$A$1)</f>
        <v>6</v>
      </c>
    </row>
    <row r="14" spans="1:2" x14ac:dyDescent="0.25">
      <c r="A14" t="s">
        <v>192</v>
      </c>
      <c r="B14">
        <f>GETPIVOTDATA("Sum of 01.2e No contact coded [CALL]",$A$1)</f>
        <v>3</v>
      </c>
    </row>
    <row r="15" spans="1:2" x14ac:dyDescent="0.25">
      <c r="A15" t="s">
        <v>337</v>
      </c>
      <c r="B15">
        <f>SUM(B10:B14)</f>
        <v>200</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20">
        <v>3467</v>
      </c>
    </row>
    <row r="3" spans="1:2" x14ac:dyDescent="0.25">
      <c r="A3" s="6" t="s">
        <v>258</v>
      </c>
      <c r="B3" s="20">
        <v>0</v>
      </c>
    </row>
    <row r="4" spans="1:2" x14ac:dyDescent="0.25">
      <c r="A4" s="6" t="s">
        <v>260</v>
      </c>
      <c r="B4" s="20">
        <v>129</v>
      </c>
    </row>
    <row r="5" spans="1:2" x14ac:dyDescent="0.25">
      <c r="A5" s="6" t="s">
        <v>262</v>
      </c>
      <c r="B5" s="20">
        <v>35</v>
      </c>
    </row>
    <row r="6" spans="1:2" x14ac:dyDescent="0.25">
      <c r="A6" s="6" t="s">
        <v>264</v>
      </c>
      <c r="B6" s="20">
        <v>46</v>
      </c>
    </row>
    <row r="7" spans="1:2" x14ac:dyDescent="0.25">
      <c r="A7" s="6" t="s">
        <v>336</v>
      </c>
      <c r="B7" s="20">
        <v>1</v>
      </c>
    </row>
    <row r="10" spans="1:2" x14ac:dyDescent="0.25">
      <c r="A10" s="6" t="s">
        <v>187</v>
      </c>
      <c r="B10">
        <f>GETPIVOTDATA("Sum of 02a Vaccinated (Booster)",$A$1)</f>
        <v>3467</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129</v>
      </c>
    </row>
    <row r="13" spans="1:2" x14ac:dyDescent="0.25">
      <c r="A13" t="s">
        <v>142</v>
      </c>
      <c r="B13">
        <f>GETPIVOTDATA("Sum of 02d Invited no outcome (excl vac, contr, decl)",$A$1)</f>
        <v>35</v>
      </c>
    </row>
    <row r="14" spans="1:2" x14ac:dyDescent="0.25">
      <c r="A14" t="s">
        <v>192</v>
      </c>
      <c r="B14">
        <f>GETPIVOTDATA("Sum of 02e No contact coded [CALL]",$A$1)</f>
        <v>46</v>
      </c>
    </row>
    <row r="15" spans="1:2" x14ac:dyDescent="0.25">
      <c r="A15" t="s">
        <v>337</v>
      </c>
      <c r="B15">
        <f>SUM(B10:B14)</f>
        <v>3677</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20">
        <v>103344</v>
      </c>
    </row>
    <row r="3" spans="1:2" x14ac:dyDescent="0.25">
      <c r="A3" s="6" t="s">
        <v>272</v>
      </c>
      <c r="B3" s="20">
        <v>6</v>
      </c>
    </row>
    <row r="4" spans="1:2" x14ac:dyDescent="0.25">
      <c r="A4" s="6" t="s">
        <v>274</v>
      </c>
      <c r="B4" s="20">
        <v>6213</v>
      </c>
    </row>
    <row r="5" spans="1:2" x14ac:dyDescent="0.25">
      <c r="A5" s="6" t="s">
        <v>276</v>
      </c>
      <c r="B5" s="20">
        <v>3737</v>
      </c>
    </row>
    <row r="6" spans="1:2" x14ac:dyDescent="0.25">
      <c r="A6" s="6" t="s">
        <v>278</v>
      </c>
      <c r="B6" s="20">
        <v>2267</v>
      </c>
    </row>
    <row r="7" spans="1:2" x14ac:dyDescent="0.25">
      <c r="A7" s="6" t="s">
        <v>336</v>
      </c>
      <c r="B7" s="20">
        <v>1</v>
      </c>
    </row>
    <row r="10" spans="1:2" x14ac:dyDescent="0.25">
      <c r="A10" s="6" t="s">
        <v>187</v>
      </c>
      <c r="B10">
        <f>GETPIVOTDATA("Sum of 03a Vaccinated (Booster)",$A$1)</f>
        <v>103344</v>
      </c>
    </row>
    <row r="11" spans="1:2" x14ac:dyDescent="0.25">
      <c r="A11" t="s">
        <v>188</v>
      </c>
      <c r="B11">
        <f>GETPIVOTDATA("Sum of 03b Contraindicated (inc allergies, exclu vaccinated)",$A$1)</f>
        <v>6</v>
      </c>
    </row>
    <row r="12" spans="1:2" x14ac:dyDescent="0.25">
      <c r="A12" t="s">
        <v>134</v>
      </c>
      <c r="B12">
        <f>GETPIVOTDATA("Sum of 03c Declined (excl vaccinated or contraindicated)",$A$1)</f>
        <v>6213</v>
      </c>
    </row>
    <row r="13" spans="1:2" x14ac:dyDescent="0.25">
      <c r="A13" t="s">
        <v>142</v>
      </c>
      <c r="B13">
        <f>GETPIVOTDATA("Sum of 03d Invited no outcome (excl vac, contr, decl)",$A$1)</f>
        <v>3737</v>
      </c>
    </row>
    <row r="14" spans="1:2" x14ac:dyDescent="0.25">
      <c r="A14" t="s">
        <v>192</v>
      </c>
      <c r="B14">
        <f>GETPIVOTDATA("Sum of 03e No contact coded [CALL]",$A$1)</f>
        <v>2267</v>
      </c>
    </row>
    <row r="15" spans="1:2" x14ac:dyDescent="0.25">
      <c r="A15" t="s">
        <v>337</v>
      </c>
      <c r="B15">
        <f>SUM(B10:B14)</f>
        <v>115567</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20">
        <v>177871</v>
      </c>
    </row>
    <row r="3" spans="1:2" x14ac:dyDescent="0.25">
      <c r="A3" s="6" t="s">
        <v>286</v>
      </c>
      <c r="B3" s="20">
        <v>8</v>
      </c>
    </row>
    <row r="4" spans="1:2" x14ac:dyDescent="0.25">
      <c r="A4" s="6" t="s">
        <v>288</v>
      </c>
      <c r="B4" s="20">
        <v>15429</v>
      </c>
    </row>
    <row r="5" spans="1:2" x14ac:dyDescent="0.25">
      <c r="A5" s="6" t="s">
        <v>290</v>
      </c>
      <c r="B5" s="20">
        <v>33325</v>
      </c>
    </row>
    <row r="6" spans="1:2" x14ac:dyDescent="0.25">
      <c r="A6" s="6" t="s">
        <v>292</v>
      </c>
      <c r="B6" s="20">
        <v>11826</v>
      </c>
    </row>
    <row r="7" spans="1:2" x14ac:dyDescent="0.25">
      <c r="A7" s="6" t="s">
        <v>336</v>
      </c>
      <c r="B7" s="20">
        <v>1</v>
      </c>
    </row>
    <row r="10" spans="1:2" x14ac:dyDescent="0.25">
      <c r="A10" s="6" t="s">
        <v>187</v>
      </c>
      <c r="B10">
        <f>GETPIVOTDATA("Sum of 04a Vaccinated (Booster)",$A$1)</f>
        <v>177871</v>
      </c>
    </row>
    <row r="11" spans="1:2" x14ac:dyDescent="0.25">
      <c r="A11" t="s">
        <v>188</v>
      </c>
      <c r="B11">
        <f>GETPIVOTDATA("Sum of 04b Contraindicated (inc allergies, exclu vaccinated)",$A$1)</f>
        <v>8</v>
      </c>
    </row>
    <row r="12" spans="1:2" x14ac:dyDescent="0.25">
      <c r="A12" t="s">
        <v>134</v>
      </c>
      <c r="B12">
        <f>GETPIVOTDATA("Sum of 04c Declined (excl vaccinated or contraindicated)",$A$1)</f>
        <v>15429</v>
      </c>
    </row>
    <row r="13" spans="1:2" x14ac:dyDescent="0.25">
      <c r="A13" t="s">
        <v>142</v>
      </c>
      <c r="B13">
        <f>GETPIVOTDATA("Sum of 04d Invited no outcome (excl vac, contr, decl)",$A$1)</f>
        <v>33325</v>
      </c>
    </row>
    <row r="14" spans="1:2" x14ac:dyDescent="0.25">
      <c r="A14" t="s">
        <v>192</v>
      </c>
      <c r="B14">
        <f>GETPIVOTDATA("Sum of 04e No contact coded [CALL]",$A$1)</f>
        <v>11826</v>
      </c>
    </row>
    <row r="15" spans="1:2" x14ac:dyDescent="0.25">
      <c r="A15" t="s">
        <v>337</v>
      </c>
      <c r="B15">
        <f>SUM(B10:B14)</f>
        <v>238459</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20">
        <v>148214</v>
      </c>
    </row>
    <row r="3" spans="1:2" x14ac:dyDescent="0.25">
      <c r="A3" s="6" t="s">
        <v>299</v>
      </c>
      <c r="B3" s="20">
        <v>5</v>
      </c>
    </row>
    <row r="4" spans="1:2" x14ac:dyDescent="0.25">
      <c r="A4" s="6" t="s">
        <v>301</v>
      </c>
      <c r="B4" s="20">
        <v>9346</v>
      </c>
    </row>
    <row r="5" spans="1:2" x14ac:dyDescent="0.25">
      <c r="A5" s="6" t="s">
        <v>303</v>
      </c>
      <c r="B5" s="20">
        <v>28375</v>
      </c>
    </row>
    <row r="6" spans="1:2" x14ac:dyDescent="0.25">
      <c r="A6" s="6" t="s">
        <v>305</v>
      </c>
      <c r="B6" s="20">
        <v>18574</v>
      </c>
    </row>
    <row r="7" spans="1:2" x14ac:dyDescent="0.25">
      <c r="A7" s="6" t="s">
        <v>336</v>
      </c>
      <c r="B7" s="20">
        <v>1</v>
      </c>
    </row>
    <row r="10" spans="1:2" x14ac:dyDescent="0.25">
      <c r="A10" s="6" t="s">
        <v>187</v>
      </c>
      <c r="B10">
        <f>GETPIVOTDATA("Sum of 05a Vaccinated (Booster)",$A$1)</f>
        <v>148214</v>
      </c>
    </row>
    <row r="11" spans="1:2" x14ac:dyDescent="0.25">
      <c r="A11" t="s">
        <v>188</v>
      </c>
      <c r="B11">
        <f>GETPIVOTDATA("Sum of 05b Contraindicated (inc allergies, exclu vaccinated)",$A$1)</f>
        <v>5</v>
      </c>
    </row>
    <row r="12" spans="1:2" x14ac:dyDescent="0.25">
      <c r="A12" t="s">
        <v>134</v>
      </c>
      <c r="B12">
        <f>GETPIVOTDATA("Sum of 05c Declined (excl vaccinated or contraindicated)",$A$1)</f>
        <v>9346</v>
      </c>
    </row>
    <row r="13" spans="1:2" x14ac:dyDescent="0.25">
      <c r="A13" t="s">
        <v>142</v>
      </c>
      <c r="B13">
        <f>GETPIVOTDATA("Sum of 05d Invited no outcome (excl vac, contr, decl)",$A$1)</f>
        <v>28375</v>
      </c>
    </row>
    <row r="14" spans="1:2" x14ac:dyDescent="0.25">
      <c r="A14" t="s">
        <v>192</v>
      </c>
      <c r="B14">
        <f>GETPIVOTDATA("Sum of 05e No contact coded [CALL]",$A$1)</f>
        <v>18574</v>
      </c>
    </row>
    <row r="15" spans="1:2" x14ac:dyDescent="0.25">
      <c r="A15" t="s">
        <v>337</v>
      </c>
      <c r="B15">
        <f>SUM(B10:B14)</f>
        <v>204514</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20">
        <v>22240</v>
      </c>
    </row>
    <row r="3" spans="1:2" x14ac:dyDescent="0.25">
      <c r="A3" s="6" t="s">
        <v>313</v>
      </c>
      <c r="B3" s="20">
        <v>1</v>
      </c>
    </row>
    <row r="4" spans="1:2" x14ac:dyDescent="0.25">
      <c r="A4" s="6" t="s">
        <v>315</v>
      </c>
      <c r="B4" s="20">
        <v>1225</v>
      </c>
    </row>
    <row r="5" spans="1:2" x14ac:dyDescent="0.25">
      <c r="A5" s="6" t="s">
        <v>317</v>
      </c>
      <c r="B5" s="20">
        <v>6495</v>
      </c>
    </row>
    <row r="6" spans="1:2" x14ac:dyDescent="0.25">
      <c r="A6" s="6" t="s">
        <v>319</v>
      </c>
      <c r="B6" s="20">
        <v>2960</v>
      </c>
    </row>
    <row r="7" spans="1:2" x14ac:dyDescent="0.25">
      <c r="A7" s="6" t="s">
        <v>336</v>
      </c>
      <c r="B7" s="20">
        <v>1</v>
      </c>
    </row>
    <row r="10" spans="1:2" x14ac:dyDescent="0.25">
      <c r="A10" s="6" t="s">
        <v>187</v>
      </c>
      <c r="B10">
        <f>GETPIVOTDATA("Sum of 06a Vaccinated (Booster)",$A$1)</f>
        <v>22240</v>
      </c>
    </row>
    <row r="11" spans="1:2" x14ac:dyDescent="0.25">
      <c r="A11" t="s">
        <v>188</v>
      </c>
      <c r="B11">
        <f>GETPIVOTDATA("Sum of 06b Contraindicated (inc allergies, exclu vaccinated)",$A$1)</f>
        <v>1</v>
      </c>
    </row>
    <row r="12" spans="1:2" x14ac:dyDescent="0.25">
      <c r="A12" t="s">
        <v>134</v>
      </c>
      <c r="B12">
        <f>GETPIVOTDATA("Sum of 06c Declined (excl vaccinated or contraindicated)",$A$1)</f>
        <v>1225</v>
      </c>
    </row>
    <row r="13" spans="1:2" x14ac:dyDescent="0.25">
      <c r="A13" t="s">
        <v>142</v>
      </c>
      <c r="B13">
        <f>GETPIVOTDATA("Sum of 06d Invited no outcome (excl vac, contr, decl)",$A$1)</f>
        <v>6495</v>
      </c>
    </row>
    <row r="14" spans="1:2" x14ac:dyDescent="0.25">
      <c r="A14" t="s">
        <v>192</v>
      </c>
      <c r="B14">
        <f>GETPIVOTDATA("Sum of 06e No contact coded [CALL]",$A$1)</f>
        <v>2960</v>
      </c>
    </row>
    <row r="15" spans="1:2" x14ac:dyDescent="0.25">
      <c r="A15" t="s">
        <v>337</v>
      </c>
      <c r="B15">
        <f>SUM(B10:B14)</f>
        <v>32921</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20">
        <v>11115</v>
      </c>
    </row>
    <row r="3" spans="1:2" x14ac:dyDescent="0.25">
      <c r="A3" s="6" t="s">
        <v>327</v>
      </c>
      <c r="B3" s="20">
        <v>0</v>
      </c>
    </row>
    <row r="4" spans="1:2" x14ac:dyDescent="0.25">
      <c r="A4" s="6" t="s">
        <v>329</v>
      </c>
      <c r="B4" s="20">
        <v>932</v>
      </c>
    </row>
    <row r="5" spans="1:2" x14ac:dyDescent="0.25">
      <c r="A5" s="6" t="s">
        <v>331</v>
      </c>
      <c r="B5" s="20">
        <v>269</v>
      </c>
    </row>
    <row r="6" spans="1:2" x14ac:dyDescent="0.25">
      <c r="A6" s="6" t="s">
        <v>333</v>
      </c>
      <c r="B6" s="20">
        <v>125</v>
      </c>
    </row>
    <row r="7" spans="1:2" x14ac:dyDescent="0.25">
      <c r="A7" s="6" t="s">
        <v>336</v>
      </c>
      <c r="B7" s="20">
        <v>1</v>
      </c>
    </row>
    <row r="10" spans="1:2" x14ac:dyDescent="0.25">
      <c r="A10" s="6" t="s">
        <v>187</v>
      </c>
      <c r="B10">
        <f>GETPIVOTDATA("Sum of 07a Vaccinated (Booster)",$A$1)</f>
        <v>11115</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932</v>
      </c>
    </row>
    <row r="13" spans="1:2" x14ac:dyDescent="0.25">
      <c r="A13" t="s">
        <v>142</v>
      </c>
      <c r="B13">
        <f>GETPIVOTDATA("Sum of 07d Invited no outcome (excl vac, contr, decl)",$A$1)</f>
        <v>269</v>
      </c>
    </row>
    <row r="14" spans="1:2" x14ac:dyDescent="0.25">
      <c r="A14" t="s">
        <v>192</v>
      </c>
      <c r="B14">
        <f>GETPIVOTDATA("Sum of 07e No contact coded [CALL]",$A$1)</f>
        <v>125</v>
      </c>
    </row>
    <row r="15" spans="1:2" x14ac:dyDescent="0.25">
      <c r="A15" t="s">
        <v>337</v>
      </c>
      <c r="B15">
        <f>SUM(B10:B14)</f>
        <v>12441</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20">
        <v>1</v>
      </c>
    </row>
    <row r="3" spans="1:2" x14ac:dyDescent="0.25">
      <c r="A3" s="6" t="s">
        <v>421</v>
      </c>
      <c r="B3" s="20">
        <v>534804</v>
      </c>
    </row>
    <row r="4" spans="1:2" x14ac:dyDescent="0.25">
      <c r="A4" s="6" t="s">
        <v>423</v>
      </c>
      <c r="B4" s="20">
        <v>7</v>
      </c>
    </row>
    <row r="5" spans="1:2" x14ac:dyDescent="0.25">
      <c r="A5" s="6" t="s">
        <v>424</v>
      </c>
      <c r="B5" s="20">
        <v>26255</v>
      </c>
    </row>
    <row r="6" spans="1:2" x14ac:dyDescent="0.25">
      <c r="A6" s="6" t="s">
        <v>425</v>
      </c>
      <c r="B6" s="20">
        <v>257075</v>
      </c>
    </row>
    <row r="7" spans="1:2" x14ac:dyDescent="0.25">
      <c r="A7" s="6" t="s">
        <v>426</v>
      </c>
      <c r="B7" s="20">
        <v>207300</v>
      </c>
    </row>
    <row r="10" spans="1:2" x14ac:dyDescent="0.25">
      <c r="A10" s="6" t="s">
        <v>187</v>
      </c>
      <c r="B10">
        <f>GETPIVOTDATA("Sum of 08a Vaccinated (Booster)",$A$1)</f>
        <v>534804</v>
      </c>
    </row>
    <row r="11" spans="1:2" x14ac:dyDescent="0.25">
      <c r="A11" t="s">
        <v>188</v>
      </c>
      <c r="B11">
        <f>GETPIVOTDATA("Sum of 08b Contraindicated (inc allergies, exclu vaccinated)",$A$1)</f>
        <v>7</v>
      </c>
    </row>
    <row r="12" spans="1:2" x14ac:dyDescent="0.25">
      <c r="A12" t="s">
        <v>134</v>
      </c>
      <c r="B12">
        <f>GETPIVOTDATA("Sum of 08c Declined (excl vaccinated or contraindicated)",$A$1)</f>
        <v>26255</v>
      </c>
    </row>
    <row r="13" spans="1:2" x14ac:dyDescent="0.25">
      <c r="A13" t="s">
        <v>142</v>
      </c>
      <c r="B13">
        <f>GETPIVOTDATA("Sum of 08d Invited no outcome (excl vac, contr, decl)",$A$1)</f>
        <v>257075</v>
      </c>
    </row>
    <row r="14" spans="1:2" x14ac:dyDescent="0.25">
      <c r="A14" t="s">
        <v>192</v>
      </c>
      <c r="B14">
        <f>GETPIVOTDATA("Sum of 08e No contact coded [CALL]",$A$1)</f>
        <v>207300</v>
      </c>
    </row>
    <row r="15" spans="1:2" x14ac:dyDescent="0.25">
      <c r="A15" t="s">
        <v>337</v>
      </c>
      <c r="B15">
        <f>SUM(B10:B14)</f>
        <v>1025441</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V860"/>
  <sheetViews>
    <sheetView workbookViewId="0">
      <selection activeCell="D15" sqref="D15"/>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s>
  <sheetData>
    <row r="1" spans="1:74"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413</v>
      </c>
      <c r="BQ1" t="s">
        <v>414</v>
      </c>
      <c r="BR1" t="s">
        <v>415</v>
      </c>
      <c r="BS1" t="s">
        <v>416</v>
      </c>
      <c r="BT1" t="s">
        <v>417</v>
      </c>
      <c r="BU1" t="s">
        <v>418</v>
      </c>
      <c r="BV1" t="s">
        <v>419</v>
      </c>
    </row>
    <row r="2" spans="1:74" x14ac:dyDescent="0.25">
      <c r="A2" s="20" t="s">
        <v>434</v>
      </c>
      <c r="B2" s="20" t="s">
        <v>435</v>
      </c>
      <c r="C2" s="20" t="s">
        <v>436</v>
      </c>
      <c r="D2" s="1">
        <v>44598</v>
      </c>
      <c r="E2">
        <v>88</v>
      </c>
      <c r="F2">
        <v>0</v>
      </c>
      <c r="G2">
        <v>0</v>
      </c>
      <c r="H2">
        <v>0</v>
      </c>
      <c r="I2">
        <v>0</v>
      </c>
      <c r="J2">
        <v>46</v>
      </c>
      <c r="K2">
        <v>1</v>
      </c>
      <c r="L2">
        <v>6</v>
      </c>
      <c r="M2">
        <v>7</v>
      </c>
      <c r="N2">
        <v>4</v>
      </c>
      <c r="O2">
        <v>3</v>
      </c>
      <c r="P2">
        <v>0</v>
      </c>
      <c r="Q2">
        <v>0</v>
      </c>
      <c r="R2">
        <v>262</v>
      </c>
      <c r="S2">
        <v>165</v>
      </c>
      <c r="T2">
        <v>5</v>
      </c>
      <c r="U2">
        <v>11</v>
      </c>
      <c r="V2">
        <v>20</v>
      </c>
      <c r="W2">
        <v>1130</v>
      </c>
      <c r="X2">
        <v>500</v>
      </c>
      <c r="Y2">
        <v>17</v>
      </c>
      <c r="Z2">
        <v>91</v>
      </c>
      <c r="AA2">
        <v>133</v>
      </c>
      <c r="AB2">
        <v>724</v>
      </c>
      <c r="AC2">
        <v>303</v>
      </c>
      <c r="AD2">
        <v>1</v>
      </c>
      <c r="AE2">
        <v>37</v>
      </c>
      <c r="AF2">
        <v>197</v>
      </c>
      <c r="AG2">
        <v>147</v>
      </c>
      <c r="AH2">
        <v>51</v>
      </c>
      <c r="AI2">
        <v>1</v>
      </c>
      <c r="AJ2">
        <v>17</v>
      </c>
      <c r="AK2">
        <v>13</v>
      </c>
      <c r="AL2">
        <v>22</v>
      </c>
      <c r="AM2">
        <v>15</v>
      </c>
      <c r="AN2">
        <v>1</v>
      </c>
      <c r="AO2">
        <v>1</v>
      </c>
      <c r="AP2">
        <v>0</v>
      </c>
      <c r="AQ2">
        <v>0</v>
      </c>
      <c r="AR2">
        <v>0</v>
      </c>
      <c r="AS2">
        <v>0</v>
      </c>
      <c r="AT2">
        <v>0</v>
      </c>
      <c r="AU2">
        <v>0</v>
      </c>
      <c r="AV2">
        <v>0</v>
      </c>
      <c r="AW2">
        <v>0</v>
      </c>
      <c r="AX2">
        <v>0</v>
      </c>
      <c r="AY2">
        <v>0</v>
      </c>
      <c r="AZ2">
        <v>0</v>
      </c>
      <c r="BA2">
        <v>0</v>
      </c>
      <c r="BB2">
        <v>0</v>
      </c>
      <c r="BC2">
        <v>0</v>
      </c>
      <c r="BD2">
        <v>0</v>
      </c>
      <c r="BE2">
        <v>0</v>
      </c>
      <c r="BF2">
        <v>0</v>
      </c>
      <c r="BG2" s="20">
        <v>0</v>
      </c>
      <c r="BH2" s="20">
        <v>0</v>
      </c>
      <c r="BI2" s="20">
        <v>69</v>
      </c>
      <c r="BJ2" s="20">
        <v>4</v>
      </c>
      <c r="BK2" s="20">
        <v>215</v>
      </c>
      <c r="BL2" s="20">
        <v>836</v>
      </c>
      <c r="BM2" s="20">
        <v>467</v>
      </c>
      <c r="BN2" s="20">
        <v>104</v>
      </c>
      <c r="BO2" s="20">
        <v>19</v>
      </c>
      <c r="BP2" s="20">
        <v>4177</v>
      </c>
      <c r="BQ2" s="20">
        <v>960</v>
      </c>
      <c r="BR2" s="20">
        <v>0</v>
      </c>
      <c r="BS2" s="20">
        <v>15</v>
      </c>
      <c r="BT2" s="20">
        <v>268</v>
      </c>
      <c r="BU2" s="20">
        <v>1393</v>
      </c>
      <c r="BV2" s="20">
        <v>2274</v>
      </c>
    </row>
    <row r="3" spans="1:74" x14ac:dyDescent="0.25">
      <c r="A3" s="20" t="s">
        <v>434</v>
      </c>
      <c r="B3" s="20" t="s">
        <v>435</v>
      </c>
      <c r="C3" s="20" t="s">
        <v>436</v>
      </c>
      <c r="D3" s="1">
        <v>44605</v>
      </c>
      <c r="E3">
        <v>89</v>
      </c>
      <c r="F3">
        <v>0</v>
      </c>
      <c r="G3">
        <v>0</v>
      </c>
      <c r="H3">
        <v>0</v>
      </c>
      <c r="I3">
        <v>0</v>
      </c>
      <c r="J3">
        <v>46</v>
      </c>
      <c r="K3">
        <v>1</v>
      </c>
      <c r="L3">
        <v>6</v>
      </c>
      <c r="M3">
        <v>8</v>
      </c>
      <c r="N3">
        <v>4</v>
      </c>
      <c r="O3">
        <v>3</v>
      </c>
      <c r="P3">
        <v>0</v>
      </c>
      <c r="Q3">
        <v>0</v>
      </c>
      <c r="R3">
        <v>262</v>
      </c>
      <c r="S3">
        <v>167</v>
      </c>
      <c r="T3">
        <v>5</v>
      </c>
      <c r="U3">
        <v>11</v>
      </c>
      <c r="V3">
        <v>20</v>
      </c>
      <c r="W3">
        <v>1137</v>
      </c>
      <c r="X3">
        <v>507</v>
      </c>
      <c r="Y3">
        <v>17</v>
      </c>
      <c r="Z3">
        <v>91</v>
      </c>
      <c r="AA3">
        <v>133</v>
      </c>
      <c r="AB3">
        <v>721</v>
      </c>
      <c r="AC3">
        <v>305</v>
      </c>
      <c r="AD3">
        <v>1</v>
      </c>
      <c r="AE3">
        <v>37</v>
      </c>
      <c r="AF3">
        <v>194</v>
      </c>
      <c r="AG3">
        <v>147</v>
      </c>
      <c r="AH3">
        <v>51</v>
      </c>
      <c r="AI3">
        <v>1</v>
      </c>
      <c r="AJ3">
        <v>17</v>
      </c>
      <c r="AK3">
        <v>13</v>
      </c>
      <c r="AL3">
        <v>22</v>
      </c>
      <c r="AM3">
        <v>16</v>
      </c>
      <c r="AN3">
        <v>1</v>
      </c>
      <c r="AO3">
        <v>1</v>
      </c>
      <c r="AP3">
        <v>0</v>
      </c>
      <c r="AQ3">
        <v>0</v>
      </c>
      <c r="AR3">
        <v>0</v>
      </c>
      <c r="AS3">
        <v>0</v>
      </c>
      <c r="AT3">
        <v>0</v>
      </c>
      <c r="AU3">
        <v>0</v>
      </c>
      <c r="AV3">
        <v>0</v>
      </c>
      <c r="AW3">
        <v>0</v>
      </c>
      <c r="AX3">
        <v>0</v>
      </c>
      <c r="AY3">
        <v>0</v>
      </c>
      <c r="AZ3">
        <v>0</v>
      </c>
      <c r="BA3">
        <v>0</v>
      </c>
      <c r="BB3">
        <v>0</v>
      </c>
      <c r="BC3">
        <v>0</v>
      </c>
      <c r="BD3">
        <v>0</v>
      </c>
      <c r="BE3">
        <v>0</v>
      </c>
      <c r="BF3">
        <v>0</v>
      </c>
      <c r="BG3" s="20">
        <v>0</v>
      </c>
      <c r="BH3" s="20">
        <v>0</v>
      </c>
      <c r="BI3" s="20">
        <v>69</v>
      </c>
      <c r="BJ3" s="20">
        <v>4</v>
      </c>
      <c r="BK3" s="20">
        <v>215</v>
      </c>
      <c r="BL3" s="20">
        <v>842</v>
      </c>
      <c r="BM3" s="20">
        <v>469</v>
      </c>
      <c r="BN3" s="20">
        <v>106</v>
      </c>
      <c r="BO3" s="20">
        <v>19</v>
      </c>
      <c r="BP3" s="20">
        <v>4169</v>
      </c>
      <c r="BQ3" s="20">
        <v>977</v>
      </c>
      <c r="BR3" s="20">
        <v>0</v>
      </c>
      <c r="BS3" s="20">
        <v>15</v>
      </c>
      <c r="BT3" s="20">
        <v>267</v>
      </c>
      <c r="BU3" s="20">
        <v>1385</v>
      </c>
      <c r="BV3" s="20">
        <v>2285</v>
      </c>
    </row>
    <row r="4" spans="1:74" x14ac:dyDescent="0.25">
      <c r="A4" s="20" t="s">
        <v>434</v>
      </c>
      <c r="B4" s="20" t="s">
        <v>435</v>
      </c>
      <c r="C4" s="20" t="s">
        <v>436</v>
      </c>
      <c r="D4" s="1">
        <v>44613</v>
      </c>
      <c r="E4">
        <v>180</v>
      </c>
      <c r="F4">
        <v>0</v>
      </c>
      <c r="G4">
        <v>0</v>
      </c>
      <c r="H4">
        <v>0</v>
      </c>
      <c r="I4">
        <v>0</v>
      </c>
      <c r="J4">
        <v>92</v>
      </c>
      <c r="K4">
        <v>2</v>
      </c>
      <c r="L4">
        <v>12</v>
      </c>
      <c r="M4">
        <v>16</v>
      </c>
      <c r="N4">
        <v>8</v>
      </c>
      <c r="O4">
        <v>6</v>
      </c>
      <c r="P4">
        <v>0</v>
      </c>
      <c r="Q4">
        <v>0</v>
      </c>
      <c r="R4">
        <v>524</v>
      </c>
      <c r="S4">
        <v>334</v>
      </c>
      <c r="T4">
        <v>10</v>
      </c>
      <c r="U4">
        <v>22</v>
      </c>
      <c r="V4">
        <v>40</v>
      </c>
      <c r="W4">
        <v>2272</v>
      </c>
      <c r="X4">
        <v>1022</v>
      </c>
      <c r="Y4">
        <v>34</v>
      </c>
      <c r="Z4">
        <v>180</v>
      </c>
      <c r="AA4">
        <v>264</v>
      </c>
      <c r="AB4">
        <v>1440</v>
      </c>
      <c r="AC4">
        <v>612</v>
      </c>
      <c r="AD4">
        <v>2</v>
      </c>
      <c r="AE4">
        <v>74</v>
      </c>
      <c r="AF4">
        <v>388</v>
      </c>
      <c r="AG4">
        <v>294</v>
      </c>
      <c r="AH4">
        <v>100</v>
      </c>
      <c r="AI4">
        <v>2</v>
      </c>
      <c r="AJ4">
        <v>36</v>
      </c>
      <c r="AK4">
        <v>26</v>
      </c>
      <c r="AL4">
        <v>44</v>
      </c>
      <c r="AM4">
        <v>32</v>
      </c>
      <c r="AN4">
        <v>2</v>
      </c>
      <c r="AO4">
        <v>2</v>
      </c>
      <c r="AP4">
        <v>0</v>
      </c>
      <c r="AQ4">
        <v>0</v>
      </c>
      <c r="AR4">
        <v>0</v>
      </c>
      <c r="AS4">
        <v>0</v>
      </c>
      <c r="AT4">
        <v>0</v>
      </c>
      <c r="AU4">
        <v>0</v>
      </c>
      <c r="AV4">
        <v>0</v>
      </c>
      <c r="AW4">
        <v>0</v>
      </c>
      <c r="AX4">
        <v>0</v>
      </c>
      <c r="AY4">
        <v>0</v>
      </c>
      <c r="AZ4">
        <v>0</v>
      </c>
      <c r="BA4">
        <v>0</v>
      </c>
      <c r="BB4">
        <v>0</v>
      </c>
      <c r="BC4">
        <v>0</v>
      </c>
      <c r="BD4">
        <v>0</v>
      </c>
      <c r="BE4">
        <v>0</v>
      </c>
      <c r="BF4">
        <v>0</v>
      </c>
      <c r="BG4" s="20">
        <v>0</v>
      </c>
      <c r="BH4" s="20">
        <v>0</v>
      </c>
      <c r="BI4" s="20">
        <v>70</v>
      </c>
      <c r="BJ4" s="20">
        <v>4</v>
      </c>
      <c r="BK4" s="20">
        <v>215</v>
      </c>
      <c r="BL4" s="20">
        <v>842</v>
      </c>
      <c r="BM4" s="20">
        <v>468</v>
      </c>
      <c r="BN4" s="20">
        <v>105</v>
      </c>
      <c r="BO4" s="20">
        <v>19</v>
      </c>
      <c r="BP4" s="20">
        <v>4177</v>
      </c>
      <c r="BQ4" s="20">
        <v>996</v>
      </c>
      <c r="BR4" s="20">
        <v>0</v>
      </c>
      <c r="BS4" s="20">
        <v>16</v>
      </c>
      <c r="BT4" s="20">
        <v>267</v>
      </c>
      <c r="BU4" s="20">
        <v>1385</v>
      </c>
      <c r="BV4" s="20">
        <v>2291</v>
      </c>
    </row>
    <row r="5" spans="1:74" x14ac:dyDescent="0.25">
      <c r="A5" s="20" t="s">
        <v>434</v>
      </c>
      <c r="B5" s="20" t="s">
        <v>435</v>
      </c>
      <c r="C5" s="20" t="s">
        <v>436</v>
      </c>
      <c r="D5" s="1">
        <v>44613</v>
      </c>
      <c r="W5">
        <v>1</v>
      </c>
      <c r="Z5">
        <v>1</v>
      </c>
      <c r="AA5">
        <v>1</v>
      </c>
      <c r="BG5" s="20"/>
      <c r="BH5" s="20"/>
      <c r="BI5" s="20"/>
      <c r="BJ5" s="20"/>
      <c r="BK5" s="20"/>
      <c r="BL5" s="20"/>
      <c r="BM5" s="20"/>
      <c r="BN5" s="20"/>
      <c r="BO5" s="20"/>
      <c r="BP5" s="20">
        <v>1</v>
      </c>
      <c r="BQ5" s="20"/>
      <c r="BR5" s="20"/>
      <c r="BS5" s="20"/>
      <c r="BT5" s="20"/>
      <c r="BU5" s="20">
        <v>1</v>
      </c>
      <c r="BV5" s="20"/>
    </row>
    <row r="6" spans="1:74" x14ac:dyDescent="0.25">
      <c r="A6" s="20" t="s">
        <v>434</v>
      </c>
      <c r="B6" s="20" t="s">
        <v>435</v>
      </c>
      <c r="C6" s="20" t="s">
        <v>513</v>
      </c>
      <c r="D6" s="1">
        <v>44598</v>
      </c>
      <c r="E6">
        <v>220</v>
      </c>
      <c r="F6">
        <v>5</v>
      </c>
      <c r="G6">
        <v>4</v>
      </c>
      <c r="H6">
        <v>1</v>
      </c>
      <c r="I6">
        <v>1</v>
      </c>
      <c r="J6">
        <v>127</v>
      </c>
      <c r="K6">
        <v>3</v>
      </c>
      <c r="L6">
        <v>20</v>
      </c>
      <c r="M6">
        <v>12</v>
      </c>
      <c r="N6">
        <v>2</v>
      </c>
      <c r="O6">
        <v>2</v>
      </c>
      <c r="P6">
        <v>0</v>
      </c>
      <c r="Q6">
        <v>0</v>
      </c>
      <c r="R6">
        <v>560</v>
      </c>
      <c r="S6">
        <v>381</v>
      </c>
      <c r="T6">
        <v>64</v>
      </c>
      <c r="U6">
        <v>10</v>
      </c>
      <c r="V6">
        <v>21</v>
      </c>
      <c r="W6">
        <v>2781</v>
      </c>
      <c r="X6">
        <v>1332</v>
      </c>
      <c r="Y6">
        <v>45</v>
      </c>
      <c r="Z6">
        <v>193</v>
      </c>
      <c r="AA6">
        <v>265</v>
      </c>
      <c r="AB6">
        <v>1877</v>
      </c>
      <c r="AC6">
        <v>891</v>
      </c>
      <c r="AD6">
        <v>16</v>
      </c>
      <c r="AE6">
        <v>60</v>
      </c>
      <c r="AF6">
        <v>378</v>
      </c>
      <c r="AG6">
        <v>400</v>
      </c>
      <c r="AH6">
        <v>132</v>
      </c>
      <c r="AI6">
        <v>5</v>
      </c>
      <c r="AJ6">
        <v>57</v>
      </c>
      <c r="AK6">
        <v>44</v>
      </c>
      <c r="AL6">
        <v>58</v>
      </c>
      <c r="AM6">
        <v>47</v>
      </c>
      <c r="AN6">
        <v>6</v>
      </c>
      <c r="AO6">
        <v>0</v>
      </c>
      <c r="AP6">
        <v>0</v>
      </c>
      <c r="AQ6">
        <v>0</v>
      </c>
      <c r="AR6">
        <v>0</v>
      </c>
      <c r="AS6">
        <v>0</v>
      </c>
      <c r="AT6">
        <v>0</v>
      </c>
      <c r="AU6">
        <v>0</v>
      </c>
      <c r="AV6">
        <v>0</v>
      </c>
      <c r="AW6">
        <v>0</v>
      </c>
      <c r="AX6">
        <v>0</v>
      </c>
      <c r="AY6">
        <v>0</v>
      </c>
      <c r="AZ6">
        <v>0</v>
      </c>
      <c r="BA6">
        <v>0</v>
      </c>
      <c r="BB6">
        <v>0</v>
      </c>
      <c r="BC6">
        <v>1</v>
      </c>
      <c r="BD6">
        <v>0</v>
      </c>
      <c r="BE6">
        <v>0</v>
      </c>
      <c r="BF6">
        <v>0</v>
      </c>
      <c r="BG6" s="20">
        <v>5</v>
      </c>
      <c r="BH6" s="20">
        <v>1</v>
      </c>
      <c r="BI6" s="20">
        <v>182</v>
      </c>
      <c r="BJ6" s="20">
        <v>2</v>
      </c>
      <c r="BK6" s="20">
        <v>453</v>
      </c>
      <c r="BL6" s="20">
        <v>2130</v>
      </c>
      <c r="BM6" s="20">
        <v>1356</v>
      </c>
      <c r="BN6" s="20">
        <v>264</v>
      </c>
      <c r="BO6" s="20">
        <v>52</v>
      </c>
      <c r="BP6" s="20">
        <v>10318</v>
      </c>
      <c r="BQ6" s="20">
        <v>2758</v>
      </c>
      <c r="BR6" s="20">
        <v>0</v>
      </c>
      <c r="BS6" s="20">
        <v>109</v>
      </c>
      <c r="BT6" s="20">
        <v>631</v>
      </c>
      <c r="BU6" s="20">
        <v>2971</v>
      </c>
      <c r="BV6" s="20">
        <v>5940</v>
      </c>
    </row>
    <row r="7" spans="1:74" x14ac:dyDescent="0.25">
      <c r="A7" s="20" t="s">
        <v>434</v>
      </c>
      <c r="B7" s="20" t="s">
        <v>435</v>
      </c>
      <c r="C7" s="20" t="s">
        <v>513</v>
      </c>
      <c r="D7" s="1">
        <v>44605</v>
      </c>
      <c r="E7">
        <v>218</v>
      </c>
      <c r="F7">
        <v>5</v>
      </c>
      <c r="G7">
        <v>4</v>
      </c>
      <c r="H7">
        <v>1</v>
      </c>
      <c r="I7">
        <v>1</v>
      </c>
      <c r="J7">
        <v>126</v>
      </c>
      <c r="K7">
        <v>3</v>
      </c>
      <c r="L7">
        <v>20</v>
      </c>
      <c r="M7">
        <v>12</v>
      </c>
      <c r="N7">
        <v>2</v>
      </c>
      <c r="O7">
        <v>2</v>
      </c>
      <c r="P7">
        <v>0</v>
      </c>
      <c r="Q7">
        <v>0</v>
      </c>
      <c r="R7">
        <v>561</v>
      </c>
      <c r="S7">
        <v>381</v>
      </c>
      <c r="T7">
        <v>64</v>
      </c>
      <c r="U7">
        <v>10</v>
      </c>
      <c r="V7">
        <v>22</v>
      </c>
      <c r="W7">
        <v>2791</v>
      </c>
      <c r="X7">
        <v>1340</v>
      </c>
      <c r="Y7">
        <v>45</v>
      </c>
      <c r="Z7">
        <v>191</v>
      </c>
      <c r="AA7">
        <v>265</v>
      </c>
      <c r="AB7">
        <v>1874</v>
      </c>
      <c r="AC7">
        <v>899</v>
      </c>
      <c r="AD7">
        <v>17</v>
      </c>
      <c r="AE7">
        <v>58</v>
      </c>
      <c r="AF7">
        <v>374</v>
      </c>
      <c r="AG7">
        <v>400</v>
      </c>
      <c r="AH7">
        <v>133</v>
      </c>
      <c r="AI7">
        <v>5</v>
      </c>
      <c r="AJ7">
        <v>57</v>
      </c>
      <c r="AK7">
        <v>44</v>
      </c>
      <c r="AL7">
        <v>57</v>
      </c>
      <c r="AM7">
        <v>46</v>
      </c>
      <c r="AN7">
        <v>6</v>
      </c>
      <c r="AO7">
        <v>0</v>
      </c>
      <c r="AP7">
        <v>0</v>
      </c>
      <c r="AQ7">
        <v>0</v>
      </c>
      <c r="AR7">
        <v>0</v>
      </c>
      <c r="AS7">
        <v>0</v>
      </c>
      <c r="AT7">
        <v>0</v>
      </c>
      <c r="AU7">
        <v>0</v>
      </c>
      <c r="AV7">
        <v>0</v>
      </c>
      <c r="AW7">
        <v>0</v>
      </c>
      <c r="AX7">
        <v>0</v>
      </c>
      <c r="AY7">
        <v>0</v>
      </c>
      <c r="AZ7">
        <v>0</v>
      </c>
      <c r="BA7">
        <v>0</v>
      </c>
      <c r="BB7">
        <v>0</v>
      </c>
      <c r="BC7">
        <v>1</v>
      </c>
      <c r="BD7">
        <v>0</v>
      </c>
      <c r="BE7">
        <v>0</v>
      </c>
      <c r="BF7">
        <v>0</v>
      </c>
      <c r="BG7" s="20">
        <v>5</v>
      </c>
      <c r="BH7" s="20">
        <v>1</v>
      </c>
      <c r="BI7" s="20">
        <v>180</v>
      </c>
      <c r="BJ7" s="20">
        <v>2</v>
      </c>
      <c r="BK7" s="20">
        <v>453</v>
      </c>
      <c r="BL7" s="20">
        <v>2145</v>
      </c>
      <c r="BM7" s="20">
        <v>1359</v>
      </c>
      <c r="BN7" s="20">
        <v>265</v>
      </c>
      <c r="BO7" s="20">
        <v>51</v>
      </c>
      <c r="BP7" s="20">
        <v>10318</v>
      </c>
      <c r="BQ7" s="20">
        <v>2796</v>
      </c>
      <c r="BR7" s="20">
        <v>0</v>
      </c>
      <c r="BS7" s="20">
        <v>111</v>
      </c>
      <c r="BT7" s="20">
        <v>626</v>
      </c>
      <c r="BU7" s="20">
        <v>2957</v>
      </c>
      <c r="BV7" s="20">
        <v>5961</v>
      </c>
    </row>
    <row r="8" spans="1:74" x14ac:dyDescent="0.25">
      <c r="A8" s="20" t="s">
        <v>434</v>
      </c>
      <c r="B8" s="20" t="s">
        <v>435</v>
      </c>
      <c r="C8" s="20" t="s">
        <v>513</v>
      </c>
      <c r="D8" s="1">
        <v>44613</v>
      </c>
      <c r="E8">
        <v>219</v>
      </c>
      <c r="F8">
        <v>5</v>
      </c>
      <c r="G8">
        <v>4</v>
      </c>
      <c r="H8">
        <v>1</v>
      </c>
      <c r="I8">
        <v>1</v>
      </c>
      <c r="J8">
        <v>127</v>
      </c>
      <c r="K8">
        <v>3</v>
      </c>
      <c r="L8">
        <v>20</v>
      </c>
      <c r="M8">
        <v>12</v>
      </c>
      <c r="N8">
        <v>2</v>
      </c>
      <c r="O8">
        <v>2</v>
      </c>
      <c r="P8">
        <v>0</v>
      </c>
      <c r="Q8">
        <v>0</v>
      </c>
      <c r="R8">
        <v>559</v>
      </c>
      <c r="S8">
        <v>380</v>
      </c>
      <c r="T8">
        <v>63</v>
      </c>
      <c r="U8">
        <v>10</v>
      </c>
      <c r="V8">
        <v>23</v>
      </c>
      <c r="W8">
        <v>2795</v>
      </c>
      <c r="X8">
        <v>1353</v>
      </c>
      <c r="Y8">
        <v>45</v>
      </c>
      <c r="Z8">
        <v>196</v>
      </c>
      <c r="AA8">
        <v>260</v>
      </c>
      <c r="AB8">
        <v>1875</v>
      </c>
      <c r="AC8">
        <v>903</v>
      </c>
      <c r="AD8">
        <v>17</v>
      </c>
      <c r="AE8">
        <v>60</v>
      </c>
      <c r="AF8">
        <v>372</v>
      </c>
      <c r="AG8">
        <v>398</v>
      </c>
      <c r="AH8">
        <v>139</v>
      </c>
      <c r="AI8">
        <v>5</v>
      </c>
      <c r="AJ8">
        <v>55</v>
      </c>
      <c r="AK8">
        <v>44</v>
      </c>
      <c r="AL8">
        <v>56</v>
      </c>
      <c r="AM8">
        <v>45</v>
      </c>
      <c r="AN8">
        <v>6</v>
      </c>
      <c r="AO8">
        <v>0</v>
      </c>
      <c r="AP8">
        <v>0</v>
      </c>
      <c r="AQ8">
        <v>0</v>
      </c>
      <c r="AR8">
        <v>0</v>
      </c>
      <c r="AS8">
        <v>0</v>
      </c>
      <c r="AT8">
        <v>0</v>
      </c>
      <c r="AU8">
        <v>0</v>
      </c>
      <c r="AV8">
        <v>0</v>
      </c>
      <c r="AW8">
        <v>0</v>
      </c>
      <c r="AX8">
        <v>0</v>
      </c>
      <c r="AY8">
        <v>0</v>
      </c>
      <c r="AZ8">
        <v>0</v>
      </c>
      <c r="BA8">
        <v>0</v>
      </c>
      <c r="BB8">
        <v>0</v>
      </c>
      <c r="BC8">
        <v>1</v>
      </c>
      <c r="BD8">
        <v>0</v>
      </c>
      <c r="BE8">
        <v>0</v>
      </c>
      <c r="BF8">
        <v>0</v>
      </c>
      <c r="BG8" s="20">
        <v>5</v>
      </c>
      <c r="BH8" s="20">
        <v>1</v>
      </c>
      <c r="BI8" s="20">
        <v>181</v>
      </c>
      <c r="BJ8" s="20">
        <v>2</v>
      </c>
      <c r="BK8" s="20">
        <v>452</v>
      </c>
      <c r="BL8" s="20">
        <v>2152</v>
      </c>
      <c r="BM8" s="20">
        <v>1362</v>
      </c>
      <c r="BN8" s="20">
        <v>265</v>
      </c>
      <c r="BO8" s="20">
        <v>50</v>
      </c>
      <c r="BP8" s="20">
        <v>10287</v>
      </c>
      <c r="BQ8" s="20">
        <v>2828</v>
      </c>
      <c r="BR8" s="20">
        <v>0</v>
      </c>
      <c r="BS8" s="20">
        <v>111</v>
      </c>
      <c r="BT8" s="20">
        <v>630</v>
      </c>
      <c r="BU8" s="20">
        <v>2930</v>
      </c>
      <c r="BV8" s="20">
        <v>5963</v>
      </c>
    </row>
    <row r="9" spans="1:74" x14ac:dyDescent="0.25">
      <c r="A9" s="20" t="s">
        <v>434</v>
      </c>
      <c r="B9" s="20" t="s">
        <v>435</v>
      </c>
      <c r="C9" s="20" t="s">
        <v>513</v>
      </c>
      <c r="D9" s="1">
        <v>44613</v>
      </c>
      <c r="AG9">
        <v>1</v>
      </c>
      <c r="BG9" s="20"/>
      <c r="BH9" s="20"/>
      <c r="BI9" s="20"/>
      <c r="BJ9" s="20"/>
      <c r="BK9" s="20"/>
      <c r="BL9" s="20"/>
      <c r="BM9" s="20"/>
      <c r="BN9" s="20">
        <v>1</v>
      </c>
      <c r="BO9" s="20"/>
      <c r="BP9" s="20">
        <v>1</v>
      </c>
      <c r="BQ9" s="20"/>
      <c r="BR9" s="20"/>
      <c r="BS9" s="20"/>
      <c r="BT9" s="20"/>
      <c r="BU9" s="20">
        <v>1</v>
      </c>
      <c r="BV9" s="20"/>
    </row>
    <row r="10" spans="1:74" x14ac:dyDescent="0.25">
      <c r="A10" s="20" t="s">
        <v>434</v>
      </c>
      <c r="B10" s="20" t="s">
        <v>439</v>
      </c>
      <c r="C10" s="20" t="s">
        <v>514</v>
      </c>
      <c r="D10" s="1">
        <v>44598</v>
      </c>
      <c r="E10">
        <v>250</v>
      </c>
      <c r="F10">
        <v>7</v>
      </c>
      <c r="G10">
        <v>6</v>
      </c>
      <c r="H10">
        <v>6</v>
      </c>
      <c r="I10">
        <v>6</v>
      </c>
      <c r="J10">
        <v>188</v>
      </c>
      <c r="K10">
        <v>10</v>
      </c>
      <c r="L10">
        <v>1</v>
      </c>
      <c r="M10">
        <v>8</v>
      </c>
      <c r="N10">
        <v>19</v>
      </c>
      <c r="O10">
        <v>17</v>
      </c>
      <c r="P10">
        <v>1</v>
      </c>
      <c r="Q10">
        <v>0</v>
      </c>
      <c r="R10">
        <v>587</v>
      </c>
      <c r="S10">
        <v>477</v>
      </c>
      <c r="T10">
        <v>38</v>
      </c>
      <c r="U10">
        <v>0</v>
      </c>
      <c r="V10">
        <v>2</v>
      </c>
      <c r="W10">
        <v>1614</v>
      </c>
      <c r="X10">
        <v>948</v>
      </c>
      <c r="Y10">
        <v>47</v>
      </c>
      <c r="Z10">
        <v>46</v>
      </c>
      <c r="AA10">
        <v>119</v>
      </c>
      <c r="AB10">
        <v>1240</v>
      </c>
      <c r="AC10">
        <v>735</v>
      </c>
      <c r="AD10">
        <v>10</v>
      </c>
      <c r="AE10">
        <v>38</v>
      </c>
      <c r="AF10">
        <v>165</v>
      </c>
      <c r="AG10">
        <v>296</v>
      </c>
      <c r="AH10">
        <v>100</v>
      </c>
      <c r="AI10">
        <v>3</v>
      </c>
      <c r="AJ10">
        <v>9</v>
      </c>
      <c r="AK10">
        <v>46</v>
      </c>
      <c r="AL10">
        <v>114</v>
      </c>
      <c r="AM10">
        <v>82</v>
      </c>
      <c r="AN10">
        <v>12</v>
      </c>
      <c r="AO10">
        <v>0</v>
      </c>
      <c r="AP10">
        <v>2</v>
      </c>
      <c r="AQ10">
        <v>0</v>
      </c>
      <c r="AR10">
        <v>1</v>
      </c>
      <c r="AS10">
        <v>0</v>
      </c>
      <c r="AT10">
        <v>0</v>
      </c>
      <c r="AU10">
        <v>0</v>
      </c>
      <c r="AV10">
        <v>0</v>
      </c>
      <c r="AW10">
        <v>0</v>
      </c>
      <c r="AX10">
        <v>0</v>
      </c>
      <c r="AY10">
        <v>0</v>
      </c>
      <c r="AZ10">
        <v>0</v>
      </c>
      <c r="BA10">
        <v>0</v>
      </c>
      <c r="BB10">
        <v>0</v>
      </c>
      <c r="BC10">
        <v>0</v>
      </c>
      <c r="BD10">
        <v>0</v>
      </c>
      <c r="BE10">
        <v>0</v>
      </c>
      <c r="BF10">
        <v>0</v>
      </c>
      <c r="BG10" s="20">
        <v>6</v>
      </c>
      <c r="BH10" s="20">
        <v>6</v>
      </c>
      <c r="BI10" s="20">
        <v>229</v>
      </c>
      <c r="BJ10" s="20">
        <v>18</v>
      </c>
      <c r="BK10" s="20">
        <v>530</v>
      </c>
      <c r="BL10" s="20">
        <v>1349</v>
      </c>
      <c r="BM10" s="20">
        <v>1002</v>
      </c>
      <c r="BN10" s="20">
        <v>223</v>
      </c>
      <c r="BO10" s="20">
        <v>98</v>
      </c>
      <c r="BP10" s="20">
        <v>6077</v>
      </c>
      <c r="BQ10" s="20">
        <v>2062</v>
      </c>
      <c r="BR10" s="20">
        <v>0</v>
      </c>
      <c r="BS10" s="20">
        <v>56</v>
      </c>
      <c r="BT10" s="20">
        <v>208</v>
      </c>
      <c r="BU10" s="20">
        <v>1542</v>
      </c>
      <c r="BV10" s="20">
        <v>3956</v>
      </c>
    </row>
    <row r="11" spans="1:74" x14ac:dyDescent="0.25">
      <c r="A11" s="20" t="s">
        <v>434</v>
      </c>
      <c r="B11" s="20" t="s">
        <v>439</v>
      </c>
      <c r="C11" s="20" t="s">
        <v>514</v>
      </c>
      <c r="D11" s="1">
        <v>44605</v>
      </c>
      <c r="E11">
        <v>250</v>
      </c>
      <c r="F11">
        <v>7</v>
      </c>
      <c r="G11">
        <v>6</v>
      </c>
      <c r="H11">
        <v>6</v>
      </c>
      <c r="I11">
        <v>6</v>
      </c>
      <c r="J11">
        <v>188</v>
      </c>
      <c r="K11">
        <v>10</v>
      </c>
      <c r="L11">
        <v>1</v>
      </c>
      <c r="M11">
        <v>8</v>
      </c>
      <c r="N11">
        <v>19</v>
      </c>
      <c r="O11">
        <v>17</v>
      </c>
      <c r="P11">
        <v>1</v>
      </c>
      <c r="Q11">
        <v>0</v>
      </c>
      <c r="R11">
        <v>583</v>
      </c>
      <c r="S11">
        <v>474</v>
      </c>
      <c r="T11">
        <v>37</v>
      </c>
      <c r="U11">
        <v>0</v>
      </c>
      <c r="V11">
        <v>2</v>
      </c>
      <c r="W11">
        <v>1610</v>
      </c>
      <c r="X11">
        <v>953</v>
      </c>
      <c r="Y11">
        <v>47</v>
      </c>
      <c r="Z11">
        <v>46</v>
      </c>
      <c r="AA11">
        <v>120</v>
      </c>
      <c r="AB11">
        <v>1241</v>
      </c>
      <c r="AC11">
        <v>737</v>
      </c>
      <c r="AD11">
        <v>10</v>
      </c>
      <c r="AE11">
        <v>38</v>
      </c>
      <c r="AF11">
        <v>166</v>
      </c>
      <c r="AG11">
        <v>295</v>
      </c>
      <c r="AH11">
        <v>101</v>
      </c>
      <c r="AI11">
        <v>3</v>
      </c>
      <c r="AJ11">
        <v>9</v>
      </c>
      <c r="AK11">
        <v>44</v>
      </c>
      <c r="AL11">
        <v>114</v>
      </c>
      <c r="AM11">
        <v>82</v>
      </c>
      <c r="AN11">
        <v>11</v>
      </c>
      <c r="AO11">
        <v>0</v>
      </c>
      <c r="AP11">
        <v>2</v>
      </c>
      <c r="AQ11">
        <v>0</v>
      </c>
      <c r="AR11">
        <v>1</v>
      </c>
      <c r="AS11">
        <v>0</v>
      </c>
      <c r="AT11">
        <v>0</v>
      </c>
      <c r="AU11">
        <v>0</v>
      </c>
      <c r="AV11">
        <v>0</v>
      </c>
      <c r="AW11">
        <v>0</v>
      </c>
      <c r="AX11">
        <v>0</v>
      </c>
      <c r="AY11">
        <v>0</v>
      </c>
      <c r="AZ11">
        <v>0</v>
      </c>
      <c r="BA11">
        <v>0</v>
      </c>
      <c r="BB11">
        <v>0</v>
      </c>
      <c r="BC11">
        <v>0</v>
      </c>
      <c r="BD11">
        <v>0</v>
      </c>
      <c r="BE11">
        <v>0</v>
      </c>
      <c r="BF11">
        <v>0</v>
      </c>
      <c r="BG11" s="20">
        <v>6</v>
      </c>
      <c r="BH11" s="20">
        <v>6</v>
      </c>
      <c r="BI11" s="20">
        <v>229</v>
      </c>
      <c r="BJ11" s="20">
        <v>18</v>
      </c>
      <c r="BK11" s="20">
        <v>527</v>
      </c>
      <c r="BL11" s="20">
        <v>1345</v>
      </c>
      <c r="BM11" s="20">
        <v>1001</v>
      </c>
      <c r="BN11" s="20">
        <v>225</v>
      </c>
      <c r="BO11" s="20">
        <v>98</v>
      </c>
      <c r="BP11" s="20">
        <v>6083</v>
      </c>
      <c r="BQ11" s="20">
        <v>2089</v>
      </c>
      <c r="BR11" s="20">
        <v>0</v>
      </c>
      <c r="BS11" s="20">
        <v>56</v>
      </c>
      <c r="BT11" s="20">
        <v>204</v>
      </c>
      <c r="BU11" s="20">
        <v>1553</v>
      </c>
      <c r="BV11" s="20">
        <v>3957</v>
      </c>
    </row>
    <row r="12" spans="1:74" x14ac:dyDescent="0.25">
      <c r="A12" s="20" t="s">
        <v>434</v>
      </c>
      <c r="B12" s="20" t="s">
        <v>439</v>
      </c>
      <c r="C12" s="20" t="s">
        <v>514</v>
      </c>
      <c r="D12" s="1">
        <v>44613</v>
      </c>
      <c r="E12">
        <v>249</v>
      </c>
      <c r="F12">
        <v>7</v>
      </c>
      <c r="G12">
        <v>6</v>
      </c>
      <c r="H12">
        <v>7</v>
      </c>
      <c r="I12">
        <v>7</v>
      </c>
      <c r="J12">
        <v>189</v>
      </c>
      <c r="K12">
        <v>10</v>
      </c>
      <c r="L12">
        <v>1</v>
      </c>
      <c r="M12">
        <v>8</v>
      </c>
      <c r="N12">
        <v>20</v>
      </c>
      <c r="O12">
        <v>18</v>
      </c>
      <c r="P12">
        <v>1</v>
      </c>
      <c r="Q12">
        <v>0</v>
      </c>
      <c r="R12">
        <v>583</v>
      </c>
      <c r="S12">
        <v>474</v>
      </c>
      <c r="T12">
        <v>37</v>
      </c>
      <c r="U12">
        <v>0</v>
      </c>
      <c r="V12">
        <v>2</v>
      </c>
      <c r="W12">
        <v>1606</v>
      </c>
      <c r="X12">
        <v>955</v>
      </c>
      <c r="Y12">
        <v>46</v>
      </c>
      <c r="Z12">
        <v>46</v>
      </c>
      <c r="AA12">
        <v>120</v>
      </c>
      <c r="AB12">
        <v>1245</v>
      </c>
      <c r="AC12">
        <v>743</v>
      </c>
      <c r="AD12">
        <v>9</v>
      </c>
      <c r="AE12">
        <v>38</v>
      </c>
      <c r="AF12">
        <v>166</v>
      </c>
      <c r="AG12">
        <v>296</v>
      </c>
      <c r="AH12">
        <v>103</v>
      </c>
      <c r="AI12">
        <v>3</v>
      </c>
      <c r="AJ12">
        <v>9</v>
      </c>
      <c r="AK12">
        <v>44</v>
      </c>
      <c r="AL12">
        <v>114</v>
      </c>
      <c r="AM12">
        <v>82</v>
      </c>
      <c r="AN12">
        <v>11</v>
      </c>
      <c r="AO12">
        <v>0</v>
      </c>
      <c r="AP12">
        <v>2</v>
      </c>
      <c r="AQ12">
        <v>0</v>
      </c>
      <c r="AR12">
        <v>1</v>
      </c>
      <c r="AS12">
        <v>0</v>
      </c>
      <c r="AT12">
        <v>0</v>
      </c>
      <c r="AU12">
        <v>0</v>
      </c>
      <c r="AV12">
        <v>0</v>
      </c>
      <c r="AW12">
        <v>0</v>
      </c>
      <c r="AX12">
        <v>0</v>
      </c>
      <c r="AY12">
        <v>0</v>
      </c>
      <c r="AZ12">
        <v>0</v>
      </c>
      <c r="BA12">
        <v>0</v>
      </c>
      <c r="BB12">
        <v>0</v>
      </c>
      <c r="BC12">
        <v>0</v>
      </c>
      <c r="BD12">
        <v>0</v>
      </c>
      <c r="BE12">
        <v>0</v>
      </c>
      <c r="BF12">
        <v>0</v>
      </c>
      <c r="BG12" s="20">
        <v>6</v>
      </c>
      <c r="BH12" s="20">
        <v>7</v>
      </c>
      <c r="BI12" s="20">
        <v>228</v>
      </c>
      <c r="BJ12" s="20">
        <v>19</v>
      </c>
      <c r="BK12" s="20">
        <v>527</v>
      </c>
      <c r="BL12" s="20">
        <v>1345</v>
      </c>
      <c r="BM12" s="20">
        <v>1005</v>
      </c>
      <c r="BN12" s="20">
        <v>226</v>
      </c>
      <c r="BO12" s="20">
        <v>98</v>
      </c>
      <c r="BP12" s="20">
        <v>6106</v>
      </c>
      <c r="BQ12" s="20">
        <v>2117</v>
      </c>
      <c r="BR12" s="20">
        <v>0</v>
      </c>
      <c r="BS12" s="20">
        <v>55</v>
      </c>
      <c r="BT12" s="20">
        <v>205</v>
      </c>
      <c r="BU12" s="20">
        <v>1555</v>
      </c>
      <c r="BV12" s="20">
        <v>3971</v>
      </c>
    </row>
    <row r="13" spans="1:74" x14ac:dyDescent="0.25">
      <c r="A13" s="20" t="s">
        <v>434</v>
      </c>
      <c r="B13" s="20" t="s">
        <v>447</v>
      </c>
      <c r="C13" s="20" t="s">
        <v>515</v>
      </c>
      <c r="D13" s="1">
        <v>44598</v>
      </c>
      <c r="E13">
        <v>95</v>
      </c>
      <c r="F13">
        <v>2</v>
      </c>
      <c r="G13">
        <v>2</v>
      </c>
      <c r="H13">
        <v>0</v>
      </c>
      <c r="I13">
        <v>0</v>
      </c>
      <c r="J13">
        <v>66</v>
      </c>
      <c r="K13">
        <v>2</v>
      </c>
      <c r="L13">
        <v>7</v>
      </c>
      <c r="M13">
        <v>4</v>
      </c>
      <c r="N13">
        <v>0</v>
      </c>
      <c r="O13">
        <v>0</v>
      </c>
      <c r="P13">
        <v>0</v>
      </c>
      <c r="Q13">
        <v>0</v>
      </c>
      <c r="R13">
        <v>358</v>
      </c>
      <c r="S13">
        <v>306</v>
      </c>
      <c r="T13">
        <v>9</v>
      </c>
      <c r="U13">
        <v>2</v>
      </c>
      <c r="V13">
        <v>9</v>
      </c>
      <c r="W13">
        <v>1160</v>
      </c>
      <c r="X13">
        <v>665</v>
      </c>
      <c r="Y13">
        <v>21</v>
      </c>
      <c r="Z13">
        <v>70</v>
      </c>
      <c r="AA13">
        <v>102</v>
      </c>
      <c r="AB13">
        <v>790</v>
      </c>
      <c r="AC13">
        <v>480</v>
      </c>
      <c r="AD13">
        <v>0</v>
      </c>
      <c r="AE13">
        <v>17</v>
      </c>
      <c r="AF13">
        <v>103</v>
      </c>
      <c r="AG13">
        <v>144</v>
      </c>
      <c r="AH13">
        <v>63</v>
      </c>
      <c r="AI13">
        <v>1</v>
      </c>
      <c r="AJ13">
        <v>3</v>
      </c>
      <c r="AK13">
        <v>21</v>
      </c>
      <c r="AL13">
        <v>33</v>
      </c>
      <c r="AM13">
        <v>28</v>
      </c>
      <c r="AN13">
        <v>0</v>
      </c>
      <c r="AO13">
        <v>0</v>
      </c>
      <c r="AP13">
        <v>1</v>
      </c>
      <c r="AQ13">
        <v>0</v>
      </c>
      <c r="AR13">
        <v>0</v>
      </c>
      <c r="AS13">
        <v>0</v>
      </c>
      <c r="AT13">
        <v>0</v>
      </c>
      <c r="AU13">
        <v>0</v>
      </c>
      <c r="AV13">
        <v>0</v>
      </c>
      <c r="AW13">
        <v>0</v>
      </c>
      <c r="AX13">
        <v>0</v>
      </c>
      <c r="AY13">
        <v>0</v>
      </c>
      <c r="AZ13">
        <v>0</v>
      </c>
      <c r="BA13">
        <v>0</v>
      </c>
      <c r="BB13">
        <v>0</v>
      </c>
      <c r="BC13">
        <v>0</v>
      </c>
      <c r="BD13">
        <v>0</v>
      </c>
      <c r="BE13">
        <v>0</v>
      </c>
      <c r="BF13">
        <v>0</v>
      </c>
      <c r="BG13" s="20">
        <v>2</v>
      </c>
      <c r="BH13" s="20">
        <v>0</v>
      </c>
      <c r="BI13" s="20">
        <v>77</v>
      </c>
      <c r="BJ13" s="20">
        <v>0</v>
      </c>
      <c r="BK13" s="20">
        <v>331</v>
      </c>
      <c r="BL13" s="20">
        <v>925</v>
      </c>
      <c r="BM13" s="20">
        <v>644</v>
      </c>
      <c r="BN13" s="20">
        <v>110</v>
      </c>
      <c r="BO13" s="20">
        <v>32</v>
      </c>
      <c r="BP13" s="20">
        <v>3668</v>
      </c>
      <c r="BQ13" s="20">
        <v>1312</v>
      </c>
      <c r="BR13" s="20">
        <v>0</v>
      </c>
      <c r="BS13" s="20">
        <v>21</v>
      </c>
      <c r="BT13" s="20">
        <v>146</v>
      </c>
      <c r="BU13" s="20">
        <v>881</v>
      </c>
      <c r="BV13" s="20">
        <v>2428</v>
      </c>
    </row>
    <row r="14" spans="1:74" x14ac:dyDescent="0.25">
      <c r="A14" s="20" t="s">
        <v>434</v>
      </c>
      <c r="B14" s="20" t="s">
        <v>447</v>
      </c>
      <c r="C14" s="20" t="s">
        <v>515</v>
      </c>
      <c r="D14" s="1">
        <v>44605</v>
      </c>
      <c r="E14">
        <v>95</v>
      </c>
      <c r="F14">
        <v>2</v>
      </c>
      <c r="G14">
        <v>2</v>
      </c>
      <c r="H14">
        <v>0</v>
      </c>
      <c r="I14">
        <v>0</v>
      </c>
      <c r="J14">
        <v>66</v>
      </c>
      <c r="K14">
        <v>2</v>
      </c>
      <c r="L14">
        <v>7</v>
      </c>
      <c r="M14">
        <v>4</v>
      </c>
      <c r="N14">
        <v>0</v>
      </c>
      <c r="O14">
        <v>0</v>
      </c>
      <c r="P14">
        <v>0</v>
      </c>
      <c r="Q14">
        <v>0</v>
      </c>
      <c r="R14">
        <v>357</v>
      </c>
      <c r="S14">
        <v>305</v>
      </c>
      <c r="T14">
        <v>9</v>
      </c>
      <c r="U14">
        <v>2</v>
      </c>
      <c r="V14">
        <v>8</v>
      </c>
      <c r="W14">
        <v>1162</v>
      </c>
      <c r="X14">
        <v>666</v>
      </c>
      <c r="Y14">
        <v>21</v>
      </c>
      <c r="Z14">
        <v>68</v>
      </c>
      <c r="AA14">
        <v>102</v>
      </c>
      <c r="AB14">
        <v>794</v>
      </c>
      <c r="AC14">
        <v>486</v>
      </c>
      <c r="AD14">
        <v>0</v>
      </c>
      <c r="AE14">
        <v>17</v>
      </c>
      <c r="AF14">
        <v>104</v>
      </c>
      <c r="AG14">
        <v>145</v>
      </c>
      <c r="AH14">
        <v>63</v>
      </c>
      <c r="AI14">
        <v>1</v>
      </c>
      <c r="AJ14">
        <v>3</v>
      </c>
      <c r="AK14">
        <v>19</v>
      </c>
      <c r="AL14">
        <v>33</v>
      </c>
      <c r="AM14">
        <v>28</v>
      </c>
      <c r="AN14">
        <v>0</v>
      </c>
      <c r="AO14">
        <v>0</v>
      </c>
      <c r="AP14">
        <v>1</v>
      </c>
      <c r="AQ14">
        <v>0</v>
      </c>
      <c r="AR14">
        <v>0</v>
      </c>
      <c r="AS14">
        <v>0</v>
      </c>
      <c r="AT14">
        <v>0</v>
      </c>
      <c r="AU14">
        <v>0</v>
      </c>
      <c r="AV14">
        <v>0</v>
      </c>
      <c r="AW14">
        <v>0</v>
      </c>
      <c r="AX14">
        <v>0</v>
      </c>
      <c r="AY14">
        <v>0</v>
      </c>
      <c r="AZ14">
        <v>0</v>
      </c>
      <c r="BA14">
        <v>0</v>
      </c>
      <c r="BB14">
        <v>0</v>
      </c>
      <c r="BC14">
        <v>0</v>
      </c>
      <c r="BD14">
        <v>0</v>
      </c>
      <c r="BE14">
        <v>0</v>
      </c>
      <c r="BF14">
        <v>0</v>
      </c>
      <c r="BG14" s="20">
        <v>2</v>
      </c>
      <c r="BH14" s="20">
        <v>0</v>
      </c>
      <c r="BI14" s="20">
        <v>77</v>
      </c>
      <c r="BJ14" s="20">
        <v>0</v>
      </c>
      <c r="BK14" s="20">
        <v>330</v>
      </c>
      <c r="BL14" s="20">
        <v>930</v>
      </c>
      <c r="BM14" s="20">
        <v>647</v>
      </c>
      <c r="BN14" s="20">
        <v>111</v>
      </c>
      <c r="BO14" s="20">
        <v>32</v>
      </c>
      <c r="BP14" s="20">
        <v>3668</v>
      </c>
      <c r="BQ14" s="20">
        <v>1330</v>
      </c>
      <c r="BR14" s="20">
        <v>0</v>
      </c>
      <c r="BS14" s="20">
        <v>21</v>
      </c>
      <c r="BT14" s="20">
        <v>146</v>
      </c>
      <c r="BU14" s="20">
        <v>881</v>
      </c>
      <c r="BV14" s="20">
        <v>2435</v>
      </c>
    </row>
    <row r="15" spans="1:74" x14ac:dyDescent="0.25">
      <c r="A15" s="20" t="s">
        <v>434</v>
      </c>
      <c r="B15" s="20" t="s">
        <v>447</v>
      </c>
      <c r="C15" s="20" t="s">
        <v>515</v>
      </c>
      <c r="D15" s="1">
        <v>44613</v>
      </c>
      <c r="E15">
        <v>95</v>
      </c>
      <c r="F15">
        <v>2</v>
      </c>
      <c r="G15">
        <v>2</v>
      </c>
      <c r="H15">
        <v>0</v>
      </c>
      <c r="I15">
        <v>0</v>
      </c>
      <c r="J15">
        <v>66</v>
      </c>
      <c r="K15">
        <v>2</v>
      </c>
      <c r="L15">
        <v>7</v>
      </c>
      <c r="M15">
        <v>4</v>
      </c>
      <c r="N15">
        <v>0</v>
      </c>
      <c r="O15">
        <v>0</v>
      </c>
      <c r="P15">
        <v>0</v>
      </c>
      <c r="Q15">
        <v>0</v>
      </c>
      <c r="R15">
        <v>356</v>
      </c>
      <c r="S15">
        <v>305</v>
      </c>
      <c r="T15">
        <v>9</v>
      </c>
      <c r="U15">
        <v>1</v>
      </c>
      <c r="V15">
        <v>9</v>
      </c>
      <c r="W15">
        <v>1162</v>
      </c>
      <c r="X15">
        <v>670</v>
      </c>
      <c r="Y15">
        <v>21</v>
      </c>
      <c r="Z15">
        <v>67</v>
      </c>
      <c r="AA15">
        <v>103</v>
      </c>
      <c r="AB15">
        <v>792</v>
      </c>
      <c r="AC15">
        <v>489</v>
      </c>
      <c r="AD15">
        <v>0</v>
      </c>
      <c r="AE15">
        <v>17</v>
      </c>
      <c r="AF15">
        <v>102</v>
      </c>
      <c r="AG15">
        <v>149</v>
      </c>
      <c r="AH15">
        <v>64</v>
      </c>
      <c r="AI15">
        <v>1</v>
      </c>
      <c r="AJ15">
        <v>3</v>
      </c>
      <c r="AK15">
        <v>23</v>
      </c>
      <c r="AL15">
        <v>33</v>
      </c>
      <c r="AM15">
        <v>28</v>
      </c>
      <c r="AN15">
        <v>0</v>
      </c>
      <c r="AO15">
        <v>0</v>
      </c>
      <c r="AP15">
        <v>1</v>
      </c>
      <c r="AQ15">
        <v>0</v>
      </c>
      <c r="AR15">
        <v>0</v>
      </c>
      <c r="AS15">
        <v>0</v>
      </c>
      <c r="AT15">
        <v>0</v>
      </c>
      <c r="AU15">
        <v>0</v>
      </c>
      <c r="AV15">
        <v>0</v>
      </c>
      <c r="AW15">
        <v>0</v>
      </c>
      <c r="AX15">
        <v>0</v>
      </c>
      <c r="AY15">
        <v>0</v>
      </c>
      <c r="AZ15">
        <v>0</v>
      </c>
      <c r="BA15">
        <v>0</v>
      </c>
      <c r="BB15">
        <v>0</v>
      </c>
      <c r="BC15">
        <v>0</v>
      </c>
      <c r="BD15">
        <v>0</v>
      </c>
      <c r="BE15">
        <v>0</v>
      </c>
      <c r="BF15">
        <v>0</v>
      </c>
      <c r="BG15" s="20">
        <v>2</v>
      </c>
      <c r="BH15" s="20">
        <v>0</v>
      </c>
      <c r="BI15" s="20">
        <v>77</v>
      </c>
      <c r="BJ15" s="20">
        <v>0</v>
      </c>
      <c r="BK15" s="20">
        <v>329</v>
      </c>
      <c r="BL15" s="20">
        <v>930</v>
      </c>
      <c r="BM15" s="20">
        <v>648</v>
      </c>
      <c r="BN15" s="20">
        <v>111</v>
      </c>
      <c r="BO15" s="20">
        <v>32</v>
      </c>
      <c r="BP15" s="20">
        <v>3665</v>
      </c>
      <c r="BQ15" s="20">
        <v>1347</v>
      </c>
      <c r="BR15" s="20">
        <v>0</v>
      </c>
      <c r="BS15" s="20">
        <v>21</v>
      </c>
      <c r="BT15" s="20">
        <v>144</v>
      </c>
      <c r="BU15" s="20">
        <v>880</v>
      </c>
      <c r="BV15" s="20">
        <v>2433</v>
      </c>
    </row>
    <row r="16" spans="1:74" x14ac:dyDescent="0.25">
      <c r="A16" s="20" t="s">
        <v>434</v>
      </c>
      <c r="B16" s="20" t="s">
        <v>444</v>
      </c>
      <c r="C16" s="20" t="s">
        <v>516</v>
      </c>
      <c r="D16" s="1">
        <v>44598</v>
      </c>
      <c r="E16">
        <v>72</v>
      </c>
      <c r="F16">
        <v>0</v>
      </c>
      <c r="G16">
        <v>0</v>
      </c>
      <c r="H16">
        <v>3</v>
      </c>
      <c r="I16">
        <v>3</v>
      </c>
      <c r="J16">
        <v>40</v>
      </c>
      <c r="K16">
        <v>3</v>
      </c>
      <c r="L16">
        <v>4</v>
      </c>
      <c r="M16">
        <v>2</v>
      </c>
      <c r="N16">
        <v>38</v>
      </c>
      <c r="O16">
        <v>20</v>
      </c>
      <c r="P16">
        <v>2</v>
      </c>
      <c r="Q16">
        <v>4</v>
      </c>
      <c r="R16">
        <v>203</v>
      </c>
      <c r="S16">
        <v>139</v>
      </c>
      <c r="T16">
        <v>25</v>
      </c>
      <c r="U16">
        <v>3</v>
      </c>
      <c r="V16">
        <v>9</v>
      </c>
      <c r="W16">
        <v>924</v>
      </c>
      <c r="X16">
        <v>409</v>
      </c>
      <c r="Y16">
        <v>45</v>
      </c>
      <c r="Z16">
        <v>74</v>
      </c>
      <c r="AA16">
        <v>108</v>
      </c>
      <c r="AB16">
        <v>600</v>
      </c>
      <c r="AC16">
        <v>284</v>
      </c>
      <c r="AD16">
        <v>41</v>
      </c>
      <c r="AE16">
        <v>78</v>
      </c>
      <c r="AF16">
        <v>46</v>
      </c>
      <c r="AG16">
        <v>123</v>
      </c>
      <c r="AH16">
        <v>34</v>
      </c>
      <c r="AI16">
        <v>1</v>
      </c>
      <c r="AJ16">
        <v>7</v>
      </c>
      <c r="AK16">
        <v>30</v>
      </c>
      <c r="AL16">
        <v>23</v>
      </c>
      <c r="AM16">
        <v>15</v>
      </c>
      <c r="AN16">
        <v>2</v>
      </c>
      <c r="AO16">
        <v>0</v>
      </c>
      <c r="AP16">
        <v>1</v>
      </c>
      <c r="AQ16">
        <v>0</v>
      </c>
      <c r="AR16">
        <v>0</v>
      </c>
      <c r="AS16">
        <v>0</v>
      </c>
      <c r="AT16">
        <v>0</v>
      </c>
      <c r="AU16">
        <v>0</v>
      </c>
      <c r="AV16">
        <v>0</v>
      </c>
      <c r="AW16">
        <v>0</v>
      </c>
      <c r="AX16">
        <v>0</v>
      </c>
      <c r="AY16">
        <v>0</v>
      </c>
      <c r="AZ16">
        <v>0</v>
      </c>
      <c r="BA16">
        <v>0</v>
      </c>
      <c r="BB16">
        <v>0</v>
      </c>
      <c r="BC16">
        <v>0</v>
      </c>
      <c r="BD16">
        <v>0</v>
      </c>
      <c r="BE16">
        <v>0</v>
      </c>
      <c r="BF16">
        <v>0</v>
      </c>
      <c r="BG16" s="20">
        <v>0</v>
      </c>
      <c r="BH16" s="20">
        <v>3</v>
      </c>
      <c r="BI16" s="20">
        <v>62</v>
      </c>
      <c r="BJ16" s="20">
        <v>28</v>
      </c>
      <c r="BK16" s="20">
        <v>161</v>
      </c>
      <c r="BL16" s="20">
        <v>651</v>
      </c>
      <c r="BM16" s="20">
        <v>423</v>
      </c>
      <c r="BN16" s="20">
        <v>76</v>
      </c>
      <c r="BO16" s="20">
        <v>17</v>
      </c>
      <c r="BP16" s="20">
        <v>3487</v>
      </c>
      <c r="BQ16" s="20">
        <v>862</v>
      </c>
      <c r="BR16" s="20">
        <v>0</v>
      </c>
      <c r="BS16" s="20">
        <v>67</v>
      </c>
      <c r="BT16" s="20">
        <v>245</v>
      </c>
      <c r="BU16" s="20">
        <v>1126</v>
      </c>
      <c r="BV16" s="20">
        <v>1853</v>
      </c>
    </row>
    <row r="17" spans="1:74" x14ac:dyDescent="0.25">
      <c r="A17" s="20" t="s">
        <v>434</v>
      </c>
      <c r="B17" s="20" t="s">
        <v>444</v>
      </c>
      <c r="C17" s="20" t="s">
        <v>516</v>
      </c>
      <c r="D17" s="1">
        <v>44605</v>
      </c>
      <c r="E17">
        <v>72</v>
      </c>
      <c r="F17">
        <v>0</v>
      </c>
      <c r="G17">
        <v>0</v>
      </c>
      <c r="H17">
        <v>3</v>
      </c>
      <c r="I17">
        <v>3</v>
      </c>
      <c r="J17">
        <v>40</v>
      </c>
      <c r="K17">
        <v>3</v>
      </c>
      <c r="L17">
        <v>4</v>
      </c>
      <c r="M17">
        <v>2</v>
      </c>
      <c r="N17">
        <v>38</v>
      </c>
      <c r="O17">
        <v>20</v>
      </c>
      <c r="P17">
        <v>2</v>
      </c>
      <c r="Q17">
        <v>4</v>
      </c>
      <c r="R17">
        <v>203</v>
      </c>
      <c r="S17">
        <v>140</v>
      </c>
      <c r="T17">
        <v>25</v>
      </c>
      <c r="U17">
        <v>3</v>
      </c>
      <c r="V17">
        <v>9</v>
      </c>
      <c r="W17">
        <v>928</v>
      </c>
      <c r="X17">
        <v>415</v>
      </c>
      <c r="Y17">
        <v>45</v>
      </c>
      <c r="Z17">
        <v>75</v>
      </c>
      <c r="AA17">
        <v>108</v>
      </c>
      <c r="AB17">
        <v>602</v>
      </c>
      <c r="AC17">
        <v>287</v>
      </c>
      <c r="AD17">
        <v>41</v>
      </c>
      <c r="AE17">
        <v>78</v>
      </c>
      <c r="AF17">
        <v>47</v>
      </c>
      <c r="AG17">
        <v>123</v>
      </c>
      <c r="AH17">
        <v>34</v>
      </c>
      <c r="AI17">
        <v>1</v>
      </c>
      <c r="AJ17">
        <v>9</v>
      </c>
      <c r="AK17">
        <v>28</v>
      </c>
      <c r="AL17">
        <v>23</v>
      </c>
      <c r="AM17">
        <v>15</v>
      </c>
      <c r="AN17">
        <v>2</v>
      </c>
      <c r="AO17">
        <v>0</v>
      </c>
      <c r="AP17">
        <v>1</v>
      </c>
      <c r="AQ17">
        <v>0</v>
      </c>
      <c r="AR17">
        <v>0</v>
      </c>
      <c r="AS17">
        <v>0</v>
      </c>
      <c r="AT17">
        <v>0</v>
      </c>
      <c r="AU17">
        <v>0</v>
      </c>
      <c r="AV17">
        <v>0</v>
      </c>
      <c r="AW17">
        <v>0</v>
      </c>
      <c r="AX17">
        <v>0</v>
      </c>
      <c r="AY17">
        <v>0</v>
      </c>
      <c r="AZ17">
        <v>0</v>
      </c>
      <c r="BA17">
        <v>0</v>
      </c>
      <c r="BB17">
        <v>0</v>
      </c>
      <c r="BC17">
        <v>0</v>
      </c>
      <c r="BD17">
        <v>0</v>
      </c>
      <c r="BE17">
        <v>0</v>
      </c>
      <c r="BF17">
        <v>0</v>
      </c>
      <c r="BG17" s="20">
        <v>0</v>
      </c>
      <c r="BH17" s="20">
        <v>3</v>
      </c>
      <c r="BI17" s="20">
        <v>62</v>
      </c>
      <c r="BJ17" s="20">
        <v>28</v>
      </c>
      <c r="BK17" s="20">
        <v>162</v>
      </c>
      <c r="BL17" s="20">
        <v>655</v>
      </c>
      <c r="BM17" s="20">
        <v>425</v>
      </c>
      <c r="BN17" s="20">
        <v>77</v>
      </c>
      <c r="BO17" s="20">
        <v>17</v>
      </c>
      <c r="BP17" s="20">
        <v>3496</v>
      </c>
      <c r="BQ17" s="20">
        <v>885</v>
      </c>
      <c r="BR17" s="20">
        <v>0</v>
      </c>
      <c r="BS17" s="20">
        <v>69</v>
      </c>
      <c r="BT17" s="20">
        <v>245</v>
      </c>
      <c r="BU17" s="20">
        <v>1127</v>
      </c>
      <c r="BV17" s="20">
        <v>1869</v>
      </c>
    </row>
    <row r="18" spans="1:74" x14ac:dyDescent="0.25">
      <c r="A18" s="20" t="s">
        <v>434</v>
      </c>
      <c r="B18" s="20" t="s">
        <v>444</v>
      </c>
      <c r="C18" s="20" t="s">
        <v>516</v>
      </c>
      <c r="D18" s="1">
        <v>44613</v>
      </c>
      <c r="E18">
        <v>70</v>
      </c>
      <c r="F18">
        <v>0</v>
      </c>
      <c r="G18">
        <v>0</v>
      </c>
      <c r="H18">
        <v>3</v>
      </c>
      <c r="I18">
        <v>3</v>
      </c>
      <c r="J18">
        <v>40</v>
      </c>
      <c r="K18">
        <v>3</v>
      </c>
      <c r="L18">
        <v>3</v>
      </c>
      <c r="M18">
        <v>2</v>
      </c>
      <c r="N18">
        <v>37</v>
      </c>
      <c r="O18">
        <v>21</v>
      </c>
      <c r="P18">
        <v>2</v>
      </c>
      <c r="Q18">
        <v>3</v>
      </c>
      <c r="R18">
        <v>204</v>
      </c>
      <c r="S18">
        <v>141</v>
      </c>
      <c r="T18">
        <v>25</v>
      </c>
      <c r="U18">
        <v>3</v>
      </c>
      <c r="V18">
        <v>9</v>
      </c>
      <c r="W18">
        <v>929</v>
      </c>
      <c r="X18">
        <v>416</v>
      </c>
      <c r="Y18">
        <v>45</v>
      </c>
      <c r="Z18">
        <v>79</v>
      </c>
      <c r="AA18">
        <v>105</v>
      </c>
      <c r="AB18">
        <v>605</v>
      </c>
      <c r="AC18">
        <v>291</v>
      </c>
      <c r="AD18">
        <v>41</v>
      </c>
      <c r="AE18">
        <v>77</v>
      </c>
      <c r="AF18">
        <v>49</v>
      </c>
      <c r="AG18">
        <v>124</v>
      </c>
      <c r="AH18">
        <v>34</v>
      </c>
      <c r="AI18">
        <v>1</v>
      </c>
      <c r="AJ18">
        <v>10</v>
      </c>
      <c r="AK18">
        <v>26</v>
      </c>
      <c r="AL18">
        <v>23</v>
      </c>
      <c r="AM18">
        <v>15</v>
      </c>
      <c r="AN18">
        <v>2</v>
      </c>
      <c r="AO18">
        <v>0</v>
      </c>
      <c r="AP18">
        <v>1</v>
      </c>
      <c r="AQ18">
        <v>0</v>
      </c>
      <c r="AR18">
        <v>0</v>
      </c>
      <c r="AS18">
        <v>0</v>
      </c>
      <c r="AT18">
        <v>0</v>
      </c>
      <c r="AU18">
        <v>0</v>
      </c>
      <c r="AV18">
        <v>0</v>
      </c>
      <c r="AW18">
        <v>0</v>
      </c>
      <c r="AX18">
        <v>0</v>
      </c>
      <c r="AY18">
        <v>0</v>
      </c>
      <c r="AZ18">
        <v>0</v>
      </c>
      <c r="BA18">
        <v>0</v>
      </c>
      <c r="BB18">
        <v>0</v>
      </c>
      <c r="BC18">
        <v>0</v>
      </c>
      <c r="BD18">
        <v>0</v>
      </c>
      <c r="BE18">
        <v>0</v>
      </c>
      <c r="BF18">
        <v>0</v>
      </c>
      <c r="BG18" s="20">
        <v>0</v>
      </c>
      <c r="BH18" s="20">
        <v>3</v>
      </c>
      <c r="BI18" s="20">
        <v>61</v>
      </c>
      <c r="BJ18" s="20">
        <v>29</v>
      </c>
      <c r="BK18" s="20">
        <v>163</v>
      </c>
      <c r="BL18" s="20">
        <v>654</v>
      </c>
      <c r="BM18" s="20">
        <v>428</v>
      </c>
      <c r="BN18" s="20">
        <v>78</v>
      </c>
      <c r="BO18" s="20">
        <v>17</v>
      </c>
      <c r="BP18" s="20">
        <v>3509</v>
      </c>
      <c r="BQ18" s="20">
        <v>899</v>
      </c>
      <c r="BR18" s="20">
        <v>0</v>
      </c>
      <c r="BS18" s="20">
        <v>69</v>
      </c>
      <c r="BT18" s="20">
        <v>250</v>
      </c>
      <c r="BU18" s="20">
        <v>1126</v>
      </c>
      <c r="BV18" s="20">
        <v>1880</v>
      </c>
    </row>
    <row r="19" spans="1:74" x14ac:dyDescent="0.25">
      <c r="A19" s="20" t="s">
        <v>434</v>
      </c>
      <c r="B19" s="20" t="s">
        <v>444</v>
      </c>
      <c r="C19" s="20" t="s">
        <v>517</v>
      </c>
      <c r="D19" s="1">
        <v>44598</v>
      </c>
      <c r="E19">
        <v>76</v>
      </c>
      <c r="F19">
        <v>1</v>
      </c>
      <c r="G19">
        <v>1</v>
      </c>
      <c r="H19">
        <v>0</v>
      </c>
      <c r="I19">
        <v>0</v>
      </c>
      <c r="J19">
        <v>46</v>
      </c>
      <c r="K19">
        <v>0</v>
      </c>
      <c r="L19">
        <v>5</v>
      </c>
      <c r="M19">
        <v>7</v>
      </c>
      <c r="N19">
        <v>30</v>
      </c>
      <c r="O19">
        <v>20</v>
      </c>
      <c r="P19">
        <v>1</v>
      </c>
      <c r="Q19">
        <v>1</v>
      </c>
      <c r="R19">
        <v>404</v>
      </c>
      <c r="S19">
        <v>337</v>
      </c>
      <c r="T19">
        <v>6</v>
      </c>
      <c r="U19">
        <v>14</v>
      </c>
      <c r="V19">
        <v>7</v>
      </c>
      <c r="W19">
        <v>912</v>
      </c>
      <c r="X19">
        <v>472</v>
      </c>
      <c r="Y19">
        <v>13</v>
      </c>
      <c r="Z19">
        <v>63</v>
      </c>
      <c r="AA19">
        <v>92</v>
      </c>
      <c r="AB19">
        <v>672</v>
      </c>
      <c r="AC19">
        <v>378</v>
      </c>
      <c r="AD19">
        <v>4</v>
      </c>
      <c r="AE19">
        <v>31</v>
      </c>
      <c r="AF19">
        <v>79</v>
      </c>
      <c r="AG19">
        <v>109</v>
      </c>
      <c r="AH19">
        <v>37</v>
      </c>
      <c r="AI19">
        <v>0</v>
      </c>
      <c r="AJ19">
        <v>4</v>
      </c>
      <c r="AK19">
        <v>24</v>
      </c>
      <c r="AL19">
        <v>31</v>
      </c>
      <c r="AM19">
        <v>19</v>
      </c>
      <c r="AN19">
        <v>2</v>
      </c>
      <c r="AO19">
        <v>1</v>
      </c>
      <c r="AP19">
        <v>0</v>
      </c>
      <c r="AQ19">
        <v>0</v>
      </c>
      <c r="AR19">
        <v>0</v>
      </c>
      <c r="AS19">
        <v>0</v>
      </c>
      <c r="AT19">
        <v>0</v>
      </c>
      <c r="AU19">
        <v>0</v>
      </c>
      <c r="AV19">
        <v>0</v>
      </c>
      <c r="AW19">
        <v>0</v>
      </c>
      <c r="AX19">
        <v>0</v>
      </c>
      <c r="AY19">
        <v>0</v>
      </c>
      <c r="AZ19">
        <v>0</v>
      </c>
      <c r="BA19">
        <v>1</v>
      </c>
      <c r="BB19">
        <v>0</v>
      </c>
      <c r="BC19">
        <v>0</v>
      </c>
      <c r="BD19">
        <v>0</v>
      </c>
      <c r="BE19">
        <v>0</v>
      </c>
      <c r="BF19">
        <v>0</v>
      </c>
      <c r="BG19" s="20">
        <v>1</v>
      </c>
      <c r="BH19" s="20">
        <v>0</v>
      </c>
      <c r="BI19" s="20">
        <v>63</v>
      </c>
      <c r="BJ19" s="20">
        <v>24</v>
      </c>
      <c r="BK19" s="20">
        <v>368</v>
      </c>
      <c r="BL19" s="20">
        <v>700</v>
      </c>
      <c r="BM19" s="20">
        <v>535</v>
      </c>
      <c r="BN19" s="20">
        <v>73</v>
      </c>
      <c r="BO19" s="20">
        <v>27</v>
      </c>
      <c r="BP19" s="20">
        <v>3167</v>
      </c>
      <c r="BQ19" s="20">
        <v>1005</v>
      </c>
      <c r="BR19" s="20">
        <v>0</v>
      </c>
      <c r="BS19" s="20">
        <v>31</v>
      </c>
      <c r="BT19" s="20">
        <v>154</v>
      </c>
      <c r="BU19" s="20">
        <v>899</v>
      </c>
      <c r="BV19" s="20">
        <v>1926</v>
      </c>
    </row>
    <row r="20" spans="1:74" x14ac:dyDescent="0.25">
      <c r="A20" s="20" t="s">
        <v>434</v>
      </c>
      <c r="B20" s="20" t="s">
        <v>444</v>
      </c>
      <c r="C20" s="20" t="s">
        <v>517</v>
      </c>
      <c r="D20" s="1">
        <v>44605</v>
      </c>
      <c r="E20">
        <v>76</v>
      </c>
      <c r="F20">
        <v>1</v>
      </c>
      <c r="G20">
        <v>1</v>
      </c>
      <c r="H20">
        <v>0</v>
      </c>
      <c r="I20">
        <v>0</v>
      </c>
      <c r="J20">
        <v>46</v>
      </c>
      <c r="K20">
        <v>0</v>
      </c>
      <c r="L20">
        <v>5</v>
      </c>
      <c r="M20">
        <v>7</v>
      </c>
      <c r="N20">
        <v>28</v>
      </c>
      <c r="O20">
        <v>19</v>
      </c>
      <c r="P20">
        <v>1</v>
      </c>
      <c r="Q20">
        <v>1</v>
      </c>
      <c r="R20">
        <v>404</v>
      </c>
      <c r="S20">
        <v>338</v>
      </c>
      <c r="T20">
        <v>6</v>
      </c>
      <c r="U20">
        <v>14</v>
      </c>
      <c r="V20">
        <v>7</v>
      </c>
      <c r="W20">
        <v>914</v>
      </c>
      <c r="X20">
        <v>474</v>
      </c>
      <c r="Y20">
        <v>13</v>
      </c>
      <c r="Z20">
        <v>64</v>
      </c>
      <c r="AA20">
        <v>90</v>
      </c>
      <c r="AB20">
        <v>674</v>
      </c>
      <c r="AC20">
        <v>381</v>
      </c>
      <c r="AD20">
        <v>4</v>
      </c>
      <c r="AE20">
        <v>31</v>
      </c>
      <c r="AF20">
        <v>80</v>
      </c>
      <c r="AG20">
        <v>108</v>
      </c>
      <c r="AH20">
        <v>38</v>
      </c>
      <c r="AI20">
        <v>0</v>
      </c>
      <c r="AJ20">
        <v>5</v>
      </c>
      <c r="AK20">
        <v>23</v>
      </c>
      <c r="AL20">
        <v>28</v>
      </c>
      <c r="AM20">
        <v>19</v>
      </c>
      <c r="AN20">
        <v>2</v>
      </c>
      <c r="AO20">
        <v>1</v>
      </c>
      <c r="AP20">
        <v>0</v>
      </c>
      <c r="AQ20">
        <v>0</v>
      </c>
      <c r="AR20">
        <v>0</v>
      </c>
      <c r="AS20">
        <v>0</v>
      </c>
      <c r="AT20">
        <v>0</v>
      </c>
      <c r="AU20">
        <v>0</v>
      </c>
      <c r="AV20">
        <v>0</v>
      </c>
      <c r="AW20">
        <v>0</v>
      </c>
      <c r="AX20">
        <v>0</v>
      </c>
      <c r="AY20">
        <v>0</v>
      </c>
      <c r="AZ20">
        <v>0</v>
      </c>
      <c r="BA20">
        <v>1</v>
      </c>
      <c r="BB20">
        <v>0</v>
      </c>
      <c r="BC20">
        <v>0</v>
      </c>
      <c r="BD20">
        <v>0</v>
      </c>
      <c r="BE20">
        <v>0</v>
      </c>
      <c r="BF20">
        <v>0</v>
      </c>
      <c r="BG20" s="20">
        <v>1</v>
      </c>
      <c r="BH20" s="20">
        <v>0</v>
      </c>
      <c r="BI20" s="20">
        <v>63</v>
      </c>
      <c r="BJ20" s="20">
        <v>22</v>
      </c>
      <c r="BK20" s="20">
        <v>368</v>
      </c>
      <c r="BL20" s="20">
        <v>702</v>
      </c>
      <c r="BM20" s="20">
        <v>536</v>
      </c>
      <c r="BN20" s="20">
        <v>73</v>
      </c>
      <c r="BO20" s="20">
        <v>24</v>
      </c>
      <c r="BP20" s="20">
        <v>3163</v>
      </c>
      <c r="BQ20" s="20">
        <v>1012</v>
      </c>
      <c r="BR20" s="20">
        <v>0</v>
      </c>
      <c r="BS20" s="20">
        <v>32</v>
      </c>
      <c r="BT20" s="20">
        <v>158</v>
      </c>
      <c r="BU20" s="20">
        <v>891</v>
      </c>
      <c r="BV20" s="20">
        <v>1926</v>
      </c>
    </row>
    <row r="21" spans="1:74" x14ac:dyDescent="0.25">
      <c r="A21" s="20" t="s">
        <v>434</v>
      </c>
      <c r="B21" s="20" t="s">
        <v>444</v>
      </c>
      <c r="C21" s="20" t="s">
        <v>517</v>
      </c>
      <c r="D21" s="1">
        <v>44613</v>
      </c>
      <c r="E21">
        <v>75</v>
      </c>
      <c r="F21">
        <v>1</v>
      </c>
      <c r="G21">
        <v>1</v>
      </c>
      <c r="H21">
        <v>0</v>
      </c>
      <c r="I21">
        <v>0</v>
      </c>
      <c r="J21">
        <v>45</v>
      </c>
      <c r="K21">
        <v>0</v>
      </c>
      <c r="L21">
        <v>5</v>
      </c>
      <c r="M21">
        <v>7</v>
      </c>
      <c r="N21">
        <v>28</v>
      </c>
      <c r="O21">
        <v>19</v>
      </c>
      <c r="P21">
        <v>1</v>
      </c>
      <c r="Q21">
        <v>1</v>
      </c>
      <c r="R21">
        <v>404</v>
      </c>
      <c r="S21">
        <v>338</v>
      </c>
      <c r="T21">
        <v>6</v>
      </c>
      <c r="U21">
        <v>14</v>
      </c>
      <c r="V21">
        <v>7</v>
      </c>
      <c r="W21">
        <v>919</v>
      </c>
      <c r="X21">
        <v>479</v>
      </c>
      <c r="Y21">
        <v>13</v>
      </c>
      <c r="Z21">
        <v>69</v>
      </c>
      <c r="AA21">
        <v>89</v>
      </c>
      <c r="AB21">
        <v>673</v>
      </c>
      <c r="AC21">
        <v>381</v>
      </c>
      <c r="AD21">
        <v>4</v>
      </c>
      <c r="AE21">
        <v>31</v>
      </c>
      <c r="AF21">
        <v>79</v>
      </c>
      <c r="AG21">
        <v>108</v>
      </c>
      <c r="AH21">
        <v>38</v>
      </c>
      <c r="AI21">
        <v>0</v>
      </c>
      <c r="AJ21">
        <v>5</v>
      </c>
      <c r="AK21">
        <v>23</v>
      </c>
      <c r="AL21">
        <v>28</v>
      </c>
      <c r="AM21">
        <v>19</v>
      </c>
      <c r="AN21">
        <v>2</v>
      </c>
      <c r="AO21">
        <v>1</v>
      </c>
      <c r="AP21">
        <v>0</v>
      </c>
      <c r="AQ21">
        <v>0</v>
      </c>
      <c r="AR21">
        <v>0</v>
      </c>
      <c r="AS21">
        <v>0</v>
      </c>
      <c r="AT21">
        <v>0</v>
      </c>
      <c r="AU21">
        <v>0</v>
      </c>
      <c r="AV21">
        <v>0</v>
      </c>
      <c r="AW21">
        <v>0</v>
      </c>
      <c r="AX21">
        <v>0</v>
      </c>
      <c r="AY21">
        <v>0</v>
      </c>
      <c r="AZ21">
        <v>0</v>
      </c>
      <c r="BA21">
        <v>1</v>
      </c>
      <c r="BB21">
        <v>0</v>
      </c>
      <c r="BC21">
        <v>0</v>
      </c>
      <c r="BD21">
        <v>0</v>
      </c>
      <c r="BE21">
        <v>0</v>
      </c>
      <c r="BF21">
        <v>0</v>
      </c>
      <c r="BG21" s="20">
        <v>1</v>
      </c>
      <c r="BH21" s="20">
        <v>0</v>
      </c>
      <c r="BI21" s="20">
        <v>62</v>
      </c>
      <c r="BJ21" s="20">
        <v>22</v>
      </c>
      <c r="BK21" s="20">
        <v>368</v>
      </c>
      <c r="BL21" s="20">
        <v>706</v>
      </c>
      <c r="BM21" s="20">
        <v>536</v>
      </c>
      <c r="BN21" s="20">
        <v>73</v>
      </c>
      <c r="BO21" s="20">
        <v>24</v>
      </c>
      <c r="BP21" s="20">
        <v>3164</v>
      </c>
      <c r="BQ21" s="20">
        <v>1028</v>
      </c>
      <c r="BR21" s="20">
        <v>0</v>
      </c>
      <c r="BS21" s="20">
        <v>33</v>
      </c>
      <c r="BT21" s="20">
        <v>156</v>
      </c>
      <c r="BU21" s="20">
        <v>892</v>
      </c>
      <c r="BV21" s="20">
        <v>1930</v>
      </c>
    </row>
    <row r="22" spans="1:74" x14ac:dyDescent="0.25">
      <c r="A22" s="20" t="s">
        <v>434</v>
      </c>
      <c r="B22" s="20" t="s">
        <v>437</v>
      </c>
      <c r="C22" s="20" t="s">
        <v>438</v>
      </c>
      <c r="D22" s="1">
        <v>44598</v>
      </c>
      <c r="E22">
        <v>69</v>
      </c>
      <c r="F22">
        <v>3</v>
      </c>
      <c r="G22">
        <v>3</v>
      </c>
      <c r="H22">
        <v>6</v>
      </c>
      <c r="I22">
        <v>6</v>
      </c>
      <c r="J22">
        <v>50</v>
      </c>
      <c r="K22">
        <v>1</v>
      </c>
      <c r="L22">
        <v>0</v>
      </c>
      <c r="M22">
        <v>8</v>
      </c>
      <c r="N22">
        <v>162</v>
      </c>
      <c r="O22">
        <v>143</v>
      </c>
      <c r="P22">
        <v>4</v>
      </c>
      <c r="Q22">
        <v>0</v>
      </c>
      <c r="R22">
        <v>276</v>
      </c>
      <c r="S22">
        <v>220</v>
      </c>
      <c r="T22">
        <v>1</v>
      </c>
      <c r="U22">
        <v>0</v>
      </c>
      <c r="V22">
        <v>23</v>
      </c>
      <c r="W22">
        <v>685</v>
      </c>
      <c r="X22">
        <v>403</v>
      </c>
      <c r="Y22">
        <v>8</v>
      </c>
      <c r="Z22">
        <v>5</v>
      </c>
      <c r="AA22">
        <v>80</v>
      </c>
      <c r="AB22">
        <v>577</v>
      </c>
      <c r="AC22">
        <v>311</v>
      </c>
      <c r="AD22">
        <v>1</v>
      </c>
      <c r="AE22">
        <v>7</v>
      </c>
      <c r="AF22">
        <v>113</v>
      </c>
      <c r="AG22">
        <v>101</v>
      </c>
      <c r="AH22">
        <v>37</v>
      </c>
      <c r="AI22">
        <v>0</v>
      </c>
      <c r="AJ22">
        <v>3</v>
      </c>
      <c r="AK22">
        <v>18</v>
      </c>
      <c r="AL22">
        <v>107</v>
      </c>
      <c r="AM22">
        <v>91</v>
      </c>
      <c r="AN22">
        <v>2</v>
      </c>
      <c r="AO22">
        <v>1</v>
      </c>
      <c r="AP22">
        <v>2</v>
      </c>
      <c r="AQ22">
        <v>0</v>
      </c>
      <c r="AR22">
        <v>0</v>
      </c>
      <c r="AS22">
        <v>0</v>
      </c>
      <c r="AT22">
        <v>0</v>
      </c>
      <c r="AU22">
        <v>0</v>
      </c>
      <c r="AV22">
        <v>0</v>
      </c>
      <c r="AW22">
        <v>0</v>
      </c>
      <c r="AX22">
        <v>0</v>
      </c>
      <c r="AY22">
        <v>0</v>
      </c>
      <c r="AZ22">
        <v>0</v>
      </c>
      <c r="BA22">
        <v>0</v>
      </c>
      <c r="BB22">
        <v>0</v>
      </c>
      <c r="BC22">
        <v>0</v>
      </c>
      <c r="BD22">
        <v>0</v>
      </c>
      <c r="BE22">
        <v>0</v>
      </c>
      <c r="BF22">
        <v>0</v>
      </c>
      <c r="BG22" s="20">
        <v>3</v>
      </c>
      <c r="BH22" s="20">
        <v>6</v>
      </c>
      <c r="BI22" s="20">
        <v>59</v>
      </c>
      <c r="BJ22" s="20">
        <v>157</v>
      </c>
      <c r="BK22" s="20">
        <v>248</v>
      </c>
      <c r="BL22" s="20">
        <v>569</v>
      </c>
      <c r="BM22" s="20">
        <v>447</v>
      </c>
      <c r="BN22" s="20">
        <v>74</v>
      </c>
      <c r="BO22" s="20">
        <v>101</v>
      </c>
      <c r="BP22" s="20">
        <v>2484</v>
      </c>
      <c r="BQ22" s="20">
        <v>768</v>
      </c>
      <c r="BR22" s="20">
        <v>0</v>
      </c>
      <c r="BS22" s="20">
        <v>2</v>
      </c>
      <c r="BT22" s="20">
        <v>175</v>
      </c>
      <c r="BU22" s="20">
        <v>649</v>
      </c>
      <c r="BV22" s="20">
        <v>1524</v>
      </c>
    </row>
    <row r="23" spans="1:74" x14ac:dyDescent="0.25">
      <c r="A23" s="20" t="s">
        <v>434</v>
      </c>
      <c r="B23" s="20" t="s">
        <v>437</v>
      </c>
      <c r="C23" s="20" t="s">
        <v>438</v>
      </c>
      <c r="D23" s="1">
        <v>44605</v>
      </c>
      <c r="E23">
        <v>70</v>
      </c>
      <c r="F23">
        <v>4</v>
      </c>
      <c r="G23">
        <v>4</v>
      </c>
      <c r="H23">
        <v>7</v>
      </c>
      <c r="I23">
        <v>7</v>
      </c>
      <c r="J23">
        <v>51</v>
      </c>
      <c r="K23">
        <v>1</v>
      </c>
      <c r="L23">
        <v>0</v>
      </c>
      <c r="M23">
        <v>8</v>
      </c>
      <c r="N23">
        <v>182</v>
      </c>
      <c r="O23">
        <v>165</v>
      </c>
      <c r="P23">
        <v>4</v>
      </c>
      <c r="Q23">
        <v>1</v>
      </c>
      <c r="R23">
        <v>260</v>
      </c>
      <c r="S23">
        <v>209</v>
      </c>
      <c r="T23">
        <v>0</v>
      </c>
      <c r="U23">
        <v>0</v>
      </c>
      <c r="V23">
        <v>23</v>
      </c>
      <c r="W23">
        <v>684</v>
      </c>
      <c r="X23">
        <v>407</v>
      </c>
      <c r="Y23">
        <v>9</v>
      </c>
      <c r="Z23">
        <v>5</v>
      </c>
      <c r="AA23">
        <v>79</v>
      </c>
      <c r="AB23">
        <v>574</v>
      </c>
      <c r="AC23">
        <v>308</v>
      </c>
      <c r="AD23">
        <v>1</v>
      </c>
      <c r="AE23">
        <v>7</v>
      </c>
      <c r="AF23">
        <v>114</v>
      </c>
      <c r="AG23">
        <v>101</v>
      </c>
      <c r="AH23">
        <v>37</v>
      </c>
      <c r="AI23">
        <v>0</v>
      </c>
      <c r="AJ23">
        <v>3</v>
      </c>
      <c r="AK23">
        <v>17</v>
      </c>
      <c r="AL23">
        <v>105</v>
      </c>
      <c r="AM23">
        <v>96</v>
      </c>
      <c r="AN23">
        <v>2</v>
      </c>
      <c r="AO23">
        <v>1</v>
      </c>
      <c r="AP23">
        <v>2</v>
      </c>
      <c r="AQ23">
        <v>0</v>
      </c>
      <c r="AR23">
        <v>0</v>
      </c>
      <c r="AS23">
        <v>0</v>
      </c>
      <c r="AT23">
        <v>0</v>
      </c>
      <c r="AU23">
        <v>0</v>
      </c>
      <c r="AV23">
        <v>0</v>
      </c>
      <c r="AW23">
        <v>0</v>
      </c>
      <c r="AX23">
        <v>0</v>
      </c>
      <c r="AY23">
        <v>0</v>
      </c>
      <c r="AZ23">
        <v>0</v>
      </c>
      <c r="BA23">
        <v>0</v>
      </c>
      <c r="BB23">
        <v>0</v>
      </c>
      <c r="BC23">
        <v>0</v>
      </c>
      <c r="BD23">
        <v>0</v>
      </c>
      <c r="BE23">
        <v>0</v>
      </c>
      <c r="BF23">
        <v>0</v>
      </c>
      <c r="BG23" s="20">
        <v>4</v>
      </c>
      <c r="BH23" s="20">
        <v>7</v>
      </c>
      <c r="BI23" s="20">
        <v>60</v>
      </c>
      <c r="BJ23" s="20">
        <v>174</v>
      </c>
      <c r="BK23" s="20">
        <v>234</v>
      </c>
      <c r="BL23" s="20">
        <v>569</v>
      </c>
      <c r="BM23" s="20">
        <v>445</v>
      </c>
      <c r="BN23" s="20">
        <v>74</v>
      </c>
      <c r="BO23" s="20">
        <v>99</v>
      </c>
      <c r="BP23" s="20">
        <v>2480</v>
      </c>
      <c r="BQ23" s="20">
        <v>770</v>
      </c>
      <c r="BR23" s="20">
        <v>0</v>
      </c>
      <c r="BS23" s="20">
        <v>2</v>
      </c>
      <c r="BT23" s="20">
        <v>177</v>
      </c>
      <c r="BU23" s="20">
        <v>650</v>
      </c>
      <c r="BV23" s="20">
        <v>1521</v>
      </c>
    </row>
    <row r="24" spans="1:74" x14ac:dyDescent="0.25">
      <c r="A24" s="20" t="s">
        <v>434</v>
      </c>
      <c r="B24" s="20" t="s">
        <v>437</v>
      </c>
      <c r="C24" s="20" t="s">
        <v>438</v>
      </c>
      <c r="D24" s="1">
        <v>44613</v>
      </c>
      <c r="W24">
        <v>1</v>
      </c>
      <c r="AA24">
        <v>1</v>
      </c>
      <c r="AL24">
        <v>1</v>
      </c>
      <c r="BG24" s="20"/>
      <c r="BH24" s="20"/>
      <c r="BI24" s="20"/>
      <c r="BJ24" s="20"/>
      <c r="BK24" s="20"/>
      <c r="BL24" s="20"/>
      <c r="BM24" s="20"/>
      <c r="BN24" s="20"/>
      <c r="BO24" s="20">
        <v>1</v>
      </c>
      <c r="BP24" s="20"/>
      <c r="BQ24" s="20"/>
      <c r="BR24" s="20"/>
      <c r="BS24" s="20"/>
      <c r="BT24" s="20"/>
      <c r="BU24" s="20"/>
      <c r="BV24" s="20"/>
    </row>
    <row r="25" spans="1:74" x14ac:dyDescent="0.25">
      <c r="A25" s="20" t="s">
        <v>434</v>
      </c>
      <c r="B25" s="20" t="s">
        <v>437</v>
      </c>
      <c r="C25" s="20" t="s">
        <v>438</v>
      </c>
      <c r="D25" s="1">
        <v>44613</v>
      </c>
      <c r="E25">
        <v>71</v>
      </c>
      <c r="F25">
        <v>4</v>
      </c>
      <c r="G25">
        <v>4</v>
      </c>
      <c r="H25">
        <v>7</v>
      </c>
      <c r="I25">
        <v>7</v>
      </c>
      <c r="J25">
        <v>52</v>
      </c>
      <c r="K25">
        <v>1</v>
      </c>
      <c r="L25">
        <v>0</v>
      </c>
      <c r="M25">
        <v>8</v>
      </c>
      <c r="N25">
        <v>172</v>
      </c>
      <c r="O25">
        <v>157</v>
      </c>
      <c r="P25">
        <v>4</v>
      </c>
      <c r="Q25">
        <v>1</v>
      </c>
      <c r="R25">
        <v>264</v>
      </c>
      <c r="S25">
        <v>212</v>
      </c>
      <c r="T25">
        <v>0</v>
      </c>
      <c r="U25">
        <v>0</v>
      </c>
      <c r="V25">
        <v>24</v>
      </c>
      <c r="W25">
        <v>685</v>
      </c>
      <c r="X25">
        <v>411</v>
      </c>
      <c r="Y25">
        <v>9</v>
      </c>
      <c r="Z25">
        <v>5</v>
      </c>
      <c r="AA25">
        <v>78</v>
      </c>
      <c r="AB25">
        <v>576</v>
      </c>
      <c r="AC25">
        <v>311</v>
      </c>
      <c r="AD25">
        <v>1</v>
      </c>
      <c r="AE25">
        <v>7</v>
      </c>
      <c r="AF25">
        <v>114</v>
      </c>
      <c r="AG25">
        <v>101</v>
      </c>
      <c r="AH25">
        <v>37</v>
      </c>
      <c r="AI25">
        <v>0</v>
      </c>
      <c r="AJ25">
        <v>3</v>
      </c>
      <c r="AK25">
        <v>17</v>
      </c>
      <c r="AL25">
        <v>104</v>
      </c>
      <c r="AM25">
        <v>95</v>
      </c>
      <c r="AN25">
        <v>2</v>
      </c>
      <c r="AO25">
        <v>1</v>
      </c>
      <c r="AP25">
        <v>2</v>
      </c>
      <c r="AQ25">
        <v>0</v>
      </c>
      <c r="AR25">
        <v>0</v>
      </c>
      <c r="AS25">
        <v>0</v>
      </c>
      <c r="AT25">
        <v>0</v>
      </c>
      <c r="AU25">
        <v>0</v>
      </c>
      <c r="AV25">
        <v>0</v>
      </c>
      <c r="AW25">
        <v>0</v>
      </c>
      <c r="AX25">
        <v>0</v>
      </c>
      <c r="AY25">
        <v>0</v>
      </c>
      <c r="AZ25">
        <v>0</v>
      </c>
      <c r="BA25">
        <v>0</v>
      </c>
      <c r="BB25">
        <v>0</v>
      </c>
      <c r="BC25">
        <v>0</v>
      </c>
      <c r="BD25">
        <v>0</v>
      </c>
      <c r="BE25">
        <v>0</v>
      </c>
      <c r="BF25">
        <v>0</v>
      </c>
      <c r="BG25" s="20">
        <v>4</v>
      </c>
      <c r="BH25" s="20">
        <v>7</v>
      </c>
      <c r="BI25" s="20">
        <v>61</v>
      </c>
      <c r="BJ25" s="20">
        <v>165</v>
      </c>
      <c r="BK25" s="20">
        <v>237</v>
      </c>
      <c r="BL25" s="20">
        <v>572</v>
      </c>
      <c r="BM25" s="20">
        <v>447</v>
      </c>
      <c r="BN25" s="20">
        <v>74</v>
      </c>
      <c r="BO25" s="20">
        <v>98</v>
      </c>
      <c r="BP25" s="20">
        <v>2482</v>
      </c>
      <c r="BQ25" s="20">
        <v>780</v>
      </c>
      <c r="BR25" s="20">
        <v>0</v>
      </c>
      <c r="BS25" s="20">
        <v>3</v>
      </c>
      <c r="BT25" s="20">
        <v>176</v>
      </c>
      <c r="BU25" s="20">
        <v>649</v>
      </c>
      <c r="BV25" s="20">
        <v>1524</v>
      </c>
    </row>
    <row r="26" spans="1:74" x14ac:dyDescent="0.25">
      <c r="A26" s="20" t="s">
        <v>434</v>
      </c>
      <c r="B26" s="20" t="s">
        <v>439</v>
      </c>
      <c r="C26" s="20" t="s">
        <v>518</v>
      </c>
      <c r="D26" s="1">
        <v>44598</v>
      </c>
      <c r="E26">
        <v>38</v>
      </c>
      <c r="F26">
        <v>1</v>
      </c>
      <c r="G26">
        <v>0</v>
      </c>
      <c r="H26">
        <v>0</v>
      </c>
      <c r="I26">
        <v>0</v>
      </c>
      <c r="J26">
        <v>20</v>
      </c>
      <c r="K26">
        <v>2</v>
      </c>
      <c r="L26">
        <v>1</v>
      </c>
      <c r="M26">
        <v>4</v>
      </c>
      <c r="N26">
        <v>0</v>
      </c>
      <c r="O26">
        <v>0</v>
      </c>
      <c r="P26">
        <v>0</v>
      </c>
      <c r="Q26">
        <v>0</v>
      </c>
      <c r="R26">
        <v>191</v>
      </c>
      <c r="S26">
        <v>134</v>
      </c>
      <c r="T26">
        <v>9</v>
      </c>
      <c r="U26">
        <v>9</v>
      </c>
      <c r="V26">
        <v>7</v>
      </c>
      <c r="W26">
        <v>692</v>
      </c>
      <c r="X26">
        <v>363</v>
      </c>
      <c r="Y26">
        <v>8</v>
      </c>
      <c r="Z26">
        <v>37</v>
      </c>
      <c r="AA26">
        <v>80</v>
      </c>
      <c r="AB26">
        <v>557</v>
      </c>
      <c r="AC26">
        <v>209</v>
      </c>
      <c r="AD26">
        <v>0</v>
      </c>
      <c r="AE26">
        <v>11</v>
      </c>
      <c r="AF26">
        <v>202</v>
      </c>
      <c r="AG26">
        <v>94</v>
      </c>
      <c r="AH26">
        <v>31</v>
      </c>
      <c r="AI26">
        <v>0</v>
      </c>
      <c r="AJ26">
        <v>2</v>
      </c>
      <c r="AK26">
        <v>14</v>
      </c>
      <c r="AL26">
        <v>5</v>
      </c>
      <c r="AM26">
        <v>1</v>
      </c>
      <c r="AN26">
        <v>0</v>
      </c>
      <c r="AO26">
        <v>0</v>
      </c>
      <c r="AP26">
        <v>0</v>
      </c>
      <c r="AQ26">
        <v>0</v>
      </c>
      <c r="AR26">
        <v>0</v>
      </c>
      <c r="AS26">
        <v>0</v>
      </c>
      <c r="AT26">
        <v>0</v>
      </c>
      <c r="AU26">
        <v>0</v>
      </c>
      <c r="AV26">
        <v>0</v>
      </c>
      <c r="AW26">
        <v>0</v>
      </c>
      <c r="AX26">
        <v>0</v>
      </c>
      <c r="AY26">
        <v>0</v>
      </c>
      <c r="AZ26">
        <v>0</v>
      </c>
      <c r="BA26">
        <v>0</v>
      </c>
      <c r="BB26">
        <v>0</v>
      </c>
      <c r="BC26">
        <v>0</v>
      </c>
      <c r="BD26">
        <v>0</v>
      </c>
      <c r="BE26">
        <v>0</v>
      </c>
      <c r="BF26">
        <v>0</v>
      </c>
      <c r="BG26" s="20">
        <v>1</v>
      </c>
      <c r="BH26" s="20">
        <v>0</v>
      </c>
      <c r="BI26" s="20">
        <v>29</v>
      </c>
      <c r="BJ26" s="20">
        <v>0</v>
      </c>
      <c r="BK26" s="20">
        <v>163</v>
      </c>
      <c r="BL26" s="20">
        <v>549</v>
      </c>
      <c r="BM26" s="20">
        <v>318</v>
      </c>
      <c r="BN26" s="20">
        <v>72</v>
      </c>
      <c r="BO26" s="20">
        <v>5</v>
      </c>
      <c r="BP26" s="20">
        <v>3229</v>
      </c>
      <c r="BQ26" s="20">
        <v>751</v>
      </c>
      <c r="BR26" s="20">
        <v>0</v>
      </c>
      <c r="BS26" s="20">
        <v>6</v>
      </c>
      <c r="BT26" s="20">
        <v>63</v>
      </c>
      <c r="BU26" s="20">
        <v>1357</v>
      </c>
      <c r="BV26" s="20">
        <v>1621</v>
      </c>
    </row>
    <row r="27" spans="1:74" x14ac:dyDescent="0.25">
      <c r="A27" s="20" t="s">
        <v>434</v>
      </c>
      <c r="B27" s="20" t="s">
        <v>439</v>
      </c>
      <c r="C27" s="20" t="s">
        <v>518</v>
      </c>
      <c r="D27" s="1">
        <v>44605</v>
      </c>
      <c r="E27">
        <v>38</v>
      </c>
      <c r="F27">
        <v>1</v>
      </c>
      <c r="G27">
        <v>0</v>
      </c>
      <c r="H27">
        <v>0</v>
      </c>
      <c r="I27">
        <v>0</v>
      </c>
      <c r="J27">
        <v>20</v>
      </c>
      <c r="K27">
        <v>2</v>
      </c>
      <c r="L27">
        <v>1</v>
      </c>
      <c r="M27">
        <v>4</v>
      </c>
      <c r="N27">
        <v>0</v>
      </c>
      <c r="O27">
        <v>0</v>
      </c>
      <c r="P27">
        <v>0</v>
      </c>
      <c r="Q27">
        <v>0</v>
      </c>
      <c r="R27">
        <v>191</v>
      </c>
      <c r="S27">
        <v>134</v>
      </c>
      <c r="T27">
        <v>9</v>
      </c>
      <c r="U27">
        <v>9</v>
      </c>
      <c r="V27">
        <v>7</v>
      </c>
      <c r="W27">
        <v>690</v>
      </c>
      <c r="X27">
        <v>365</v>
      </c>
      <c r="Y27">
        <v>8</v>
      </c>
      <c r="Z27">
        <v>37</v>
      </c>
      <c r="AA27">
        <v>77</v>
      </c>
      <c r="AB27">
        <v>557</v>
      </c>
      <c r="AC27">
        <v>211</v>
      </c>
      <c r="AD27">
        <v>0</v>
      </c>
      <c r="AE27">
        <v>11</v>
      </c>
      <c r="AF27">
        <v>202</v>
      </c>
      <c r="AG27">
        <v>94</v>
      </c>
      <c r="AH27">
        <v>31</v>
      </c>
      <c r="AI27">
        <v>0</v>
      </c>
      <c r="AJ27">
        <v>2</v>
      </c>
      <c r="AK27">
        <v>14</v>
      </c>
      <c r="AL27">
        <v>5</v>
      </c>
      <c r="AM27">
        <v>1</v>
      </c>
      <c r="AN27">
        <v>0</v>
      </c>
      <c r="AO27">
        <v>0</v>
      </c>
      <c r="AP27">
        <v>0</v>
      </c>
      <c r="AQ27">
        <v>0</v>
      </c>
      <c r="AR27">
        <v>0</v>
      </c>
      <c r="AS27">
        <v>0</v>
      </c>
      <c r="AT27">
        <v>0</v>
      </c>
      <c r="AU27">
        <v>0</v>
      </c>
      <c r="AV27">
        <v>0</v>
      </c>
      <c r="AW27">
        <v>0</v>
      </c>
      <c r="AX27">
        <v>0</v>
      </c>
      <c r="AY27">
        <v>0</v>
      </c>
      <c r="AZ27">
        <v>0</v>
      </c>
      <c r="BA27">
        <v>0</v>
      </c>
      <c r="BB27">
        <v>0</v>
      </c>
      <c r="BC27">
        <v>0</v>
      </c>
      <c r="BD27">
        <v>0</v>
      </c>
      <c r="BE27">
        <v>0</v>
      </c>
      <c r="BF27">
        <v>0</v>
      </c>
      <c r="BG27" s="20">
        <v>1</v>
      </c>
      <c r="BH27" s="20">
        <v>0</v>
      </c>
      <c r="BI27" s="20">
        <v>29</v>
      </c>
      <c r="BJ27" s="20">
        <v>0</v>
      </c>
      <c r="BK27" s="20">
        <v>163</v>
      </c>
      <c r="BL27" s="20">
        <v>550</v>
      </c>
      <c r="BM27" s="20">
        <v>318</v>
      </c>
      <c r="BN27" s="20">
        <v>72</v>
      </c>
      <c r="BO27" s="20">
        <v>5</v>
      </c>
      <c r="BP27" s="20">
        <v>3240</v>
      </c>
      <c r="BQ27" s="20">
        <v>769</v>
      </c>
      <c r="BR27" s="20">
        <v>0</v>
      </c>
      <c r="BS27" s="20">
        <v>6</v>
      </c>
      <c r="BT27" s="20">
        <v>65</v>
      </c>
      <c r="BU27" s="20">
        <v>1363</v>
      </c>
      <c r="BV27" s="20">
        <v>1626</v>
      </c>
    </row>
    <row r="28" spans="1:74" x14ac:dyDescent="0.25">
      <c r="A28" s="20" t="s">
        <v>434</v>
      </c>
      <c r="B28" s="20" t="s">
        <v>439</v>
      </c>
      <c r="C28" s="20" t="s">
        <v>518</v>
      </c>
      <c r="D28" s="1">
        <v>44613</v>
      </c>
      <c r="E28">
        <v>37</v>
      </c>
      <c r="F28">
        <v>1</v>
      </c>
      <c r="G28">
        <v>0</v>
      </c>
      <c r="H28">
        <v>0</v>
      </c>
      <c r="I28">
        <v>0</v>
      </c>
      <c r="J28">
        <v>20</v>
      </c>
      <c r="K28">
        <v>2</v>
      </c>
      <c r="L28">
        <v>1</v>
      </c>
      <c r="M28">
        <v>4</v>
      </c>
      <c r="N28">
        <v>0</v>
      </c>
      <c r="O28">
        <v>0</v>
      </c>
      <c r="P28">
        <v>0</v>
      </c>
      <c r="Q28">
        <v>0</v>
      </c>
      <c r="R28">
        <v>193</v>
      </c>
      <c r="S28">
        <v>137</v>
      </c>
      <c r="T28">
        <v>9</v>
      </c>
      <c r="U28">
        <v>9</v>
      </c>
      <c r="V28">
        <v>7</v>
      </c>
      <c r="W28">
        <v>684</v>
      </c>
      <c r="X28">
        <v>366</v>
      </c>
      <c r="Y28">
        <v>8</v>
      </c>
      <c r="Z28">
        <v>36</v>
      </c>
      <c r="AA28">
        <v>75</v>
      </c>
      <c r="AB28">
        <v>555</v>
      </c>
      <c r="AC28">
        <v>213</v>
      </c>
      <c r="AD28">
        <v>0</v>
      </c>
      <c r="AE28">
        <v>11</v>
      </c>
      <c r="AF28">
        <v>200</v>
      </c>
      <c r="AG28">
        <v>95</v>
      </c>
      <c r="AH28">
        <v>34</v>
      </c>
      <c r="AI28">
        <v>0</v>
      </c>
      <c r="AJ28">
        <v>2</v>
      </c>
      <c r="AK28">
        <v>14</v>
      </c>
      <c r="AL28">
        <v>5</v>
      </c>
      <c r="AM28">
        <v>1</v>
      </c>
      <c r="AN28">
        <v>0</v>
      </c>
      <c r="AO28">
        <v>0</v>
      </c>
      <c r="AP28">
        <v>0</v>
      </c>
      <c r="AQ28">
        <v>0</v>
      </c>
      <c r="AR28">
        <v>0</v>
      </c>
      <c r="AS28">
        <v>0</v>
      </c>
      <c r="AT28">
        <v>0</v>
      </c>
      <c r="AU28">
        <v>0</v>
      </c>
      <c r="AV28">
        <v>0</v>
      </c>
      <c r="AW28">
        <v>0</v>
      </c>
      <c r="AX28">
        <v>0</v>
      </c>
      <c r="AY28">
        <v>0</v>
      </c>
      <c r="AZ28">
        <v>0</v>
      </c>
      <c r="BA28">
        <v>0</v>
      </c>
      <c r="BB28">
        <v>0</v>
      </c>
      <c r="BC28">
        <v>0</v>
      </c>
      <c r="BD28">
        <v>0</v>
      </c>
      <c r="BE28">
        <v>0</v>
      </c>
      <c r="BF28">
        <v>0</v>
      </c>
      <c r="BG28" s="20">
        <v>1</v>
      </c>
      <c r="BH28" s="20">
        <v>0</v>
      </c>
      <c r="BI28" s="20">
        <v>29</v>
      </c>
      <c r="BJ28" s="20">
        <v>0</v>
      </c>
      <c r="BK28" s="20">
        <v>165</v>
      </c>
      <c r="BL28" s="20">
        <v>548</v>
      </c>
      <c r="BM28" s="20">
        <v>318</v>
      </c>
      <c r="BN28" s="20">
        <v>73</v>
      </c>
      <c r="BO28" s="20">
        <v>5</v>
      </c>
      <c r="BP28" s="20">
        <v>3226</v>
      </c>
      <c r="BQ28" s="20">
        <v>782</v>
      </c>
      <c r="BR28" s="20">
        <v>0</v>
      </c>
      <c r="BS28" s="20">
        <v>6</v>
      </c>
      <c r="BT28" s="20">
        <v>66</v>
      </c>
      <c r="BU28" s="20">
        <v>1350</v>
      </c>
      <c r="BV28" s="20">
        <v>1631</v>
      </c>
    </row>
    <row r="29" spans="1:74" x14ac:dyDescent="0.25">
      <c r="A29" s="20" t="s">
        <v>434</v>
      </c>
      <c r="B29" s="20" t="s">
        <v>442</v>
      </c>
      <c r="C29" s="20" t="s">
        <v>519</v>
      </c>
      <c r="D29" s="1">
        <v>44598</v>
      </c>
      <c r="E29">
        <v>28</v>
      </c>
      <c r="F29">
        <v>0</v>
      </c>
      <c r="G29">
        <v>0</v>
      </c>
      <c r="H29">
        <v>0</v>
      </c>
      <c r="I29">
        <v>0</v>
      </c>
      <c r="J29">
        <v>21</v>
      </c>
      <c r="K29">
        <v>0</v>
      </c>
      <c r="L29">
        <v>0</v>
      </c>
      <c r="M29">
        <v>1</v>
      </c>
      <c r="N29">
        <v>0</v>
      </c>
      <c r="O29">
        <v>0</v>
      </c>
      <c r="P29">
        <v>0</v>
      </c>
      <c r="Q29">
        <v>0</v>
      </c>
      <c r="R29">
        <v>238</v>
      </c>
      <c r="S29">
        <v>201</v>
      </c>
      <c r="T29">
        <v>14</v>
      </c>
      <c r="U29">
        <v>1</v>
      </c>
      <c r="V29">
        <v>5</v>
      </c>
      <c r="W29">
        <v>267</v>
      </c>
      <c r="X29">
        <v>184</v>
      </c>
      <c r="Y29">
        <v>8</v>
      </c>
      <c r="Z29">
        <v>7</v>
      </c>
      <c r="AA29">
        <v>11</v>
      </c>
      <c r="AB29">
        <v>350</v>
      </c>
      <c r="AC29">
        <v>203</v>
      </c>
      <c r="AD29">
        <v>14</v>
      </c>
      <c r="AE29">
        <v>10</v>
      </c>
      <c r="AF29">
        <v>50</v>
      </c>
      <c r="AG29">
        <v>42</v>
      </c>
      <c r="AH29">
        <v>15</v>
      </c>
      <c r="AI29">
        <v>2</v>
      </c>
      <c r="AJ29">
        <v>3</v>
      </c>
      <c r="AK29">
        <v>3</v>
      </c>
      <c r="AL29">
        <v>25</v>
      </c>
      <c r="AM29">
        <v>19</v>
      </c>
      <c r="AN29">
        <v>1</v>
      </c>
      <c r="AO29">
        <v>0</v>
      </c>
      <c r="AP29">
        <v>0</v>
      </c>
      <c r="AQ29">
        <v>0</v>
      </c>
      <c r="AR29">
        <v>0</v>
      </c>
      <c r="AS29">
        <v>0</v>
      </c>
      <c r="AT29">
        <v>0</v>
      </c>
      <c r="AU29">
        <v>0</v>
      </c>
      <c r="AV29">
        <v>0</v>
      </c>
      <c r="AW29">
        <v>0</v>
      </c>
      <c r="AX29">
        <v>0</v>
      </c>
      <c r="AY29">
        <v>0</v>
      </c>
      <c r="AZ29">
        <v>0</v>
      </c>
      <c r="BA29">
        <v>0</v>
      </c>
      <c r="BB29">
        <v>0</v>
      </c>
      <c r="BC29">
        <v>0</v>
      </c>
      <c r="BD29">
        <v>0</v>
      </c>
      <c r="BE29">
        <v>0</v>
      </c>
      <c r="BF29">
        <v>0</v>
      </c>
      <c r="BG29" s="20">
        <v>0</v>
      </c>
      <c r="BH29" s="20">
        <v>0</v>
      </c>
      <c r="BI29" s="20">
        <v>26</v>
      </c>
      <c r="BJ29" s="20">
        <v>0</v>
      </c>
      <c r="BK29" s="20">
        <v>215</v>
      </c>
      <c r="BL29" s="20">
        <v>235</v>
      </c>
      <c r="BM29" s="20">
        <v>268</v>
      </c>
      <c r="BN29" s="20">
        <v>30</v>
      </c>
      <c r="BO29" s="20">
        <v>24</v>
      </c>
      <c r="BP29" s="20">
        <v>1316</v>
      </c>
      <c r="BQ29" s="20">
        <v>509</v>
      </c>
      <c r="BR29" s="20">
        <v>0</v>
      </c>
      <c r="BS29" s="20">
        <v>48</v>
      </c>
      <c r="BT29" s="20">
        <v>63</v>
      </c>
      <c r="BU29" s="20">
        <v>286</v>
      </c>
      <c r="BV29" s="20">
        <v>852</v>
      </c>
    </row>
    <row r="30" spans="1:74" x14ac:dyDescent="0.25">
      <c r="A30" s="20" t="s">
        <v>434</v>
      </c>
      <c r="B30" s="20" t="s">
        <v>442</v>
      </c>
      <c r="C30" s="20" t="s">
        <v>519</v>
      </c>
      <c r="D30" s="1">
        <v>44605</v>
      </c>
      <c r="E30">
        <v>28</v>
      </c>
      <c r="F30">
        <v>0</v>
      </c>
      <c r="G30">
        <v>0</v>
      </c>
      <c r="H30">
        <v>0</v>
      </c>
      <c r="I30">
        <v>0</v>
      </c>
      <c r="J30">
        <v>21</v>
      </c>
      <c r="K30">
        <v>0</v>
      </c>
      <c r="L30">
        <v>0</v>
      </c>
      <c r="M30">
        <v>1</v>
      </c>
      <c r="N30">
        <v>0</v>
      </c>
      <c r="O30">
        <v>0</v>
      </c>
      <c r="P30">
        <v>0</v>
      </c>
      <c r="Q30">
        <v>0</v>
      </c>
      <c r="R30">
        <v>238</v>
      </c>
      <c r="S30">
        <v>202</v>
      </c>
      <c r="T30">
        <v>14</v>
      </c>
      <c r="U30">
        <v>1</v>
      </c>
      <c r="V30">
        <v>4</v>
      </c>
      <c r="W30">
        <v>268</v>
      </c>
      <c r="X30">
        <v>186</v>
      </c>
      <c r="Y30">
        <v>8</v>
      </c>
      <c r="Z30">
        <v>7</v>
      </c>
      <c r="AA30">
        <v>11</v>
      </c>
      <c r="AB30">
        <v>350</v>
      </c>
      <c r="AC30">
        <v>201</v>
      </c>
      <c r="AD30">
        <v>14</v>
      </c>
      <c r="AE30">
        <v>10</v>
      </c>
      <c r="AF30">
        <v>50</v>
      </c>
      <c r="AG30">
        <v>43</v>
      </c>
      <c r="AH30">
        <v>15</v>
      </c>
      <c r="AI30">
        <v>2</v>
      </c>
      <c r="AJ30">
        <v>4</v>
      </c>
      <c r="AK30">
        <v>3</v>
      </c>
      <c r="AL30">
        <v>24</v>
      </c>
      <c r="AM30">
        <v>19</v>
      </c>
      <c r="AN30">
        <v>1</v>
      </c>
      <c r="AO30">
        <v>0</v>
      </c>
      <c r="AP30">
        <v>0</v>
      </c>
      <c r="AQ30">
        <v>0</v>
      </c>
      <c r="AR30">
        <v>0</v>
      </c>
      <c r="AS30">
        <v>0</v>
      </c>
      <c r="AT30">
        <v>0</v>
      </c>
      <c r="AU30">
        <v>0</v>
      </c>
      <c r="AV30">
        <v>0</v>
      </c>
      <c r="AW30">
        <v>0</v>
      </c>
      <c r="AX30">
        <v>0</v>
      </c>
      <c r="AY30">
        <v>0</v>
      </c>
      <c r="AZ30">
        <v>0</v>
      </c>
      <c r="BA30">
        <v>0</v>
      </c>
      <c r="BB30">
        <v>0</v>
      </c>
      <c r="BC30">
        <v>0</v>
      </c>
      <c r="BD30">
        <v>0</v>
      </c>
      <c r="BE30">
        <v>0</v>
      </c>
      <c r="BF30">
        <v>0</v>
      </c>
      <c r="BG30" s="20">
        <v>0</v>
      </c>
      <c r="BH30" s="20">
        <v>0</v>
      </c>
      <c r="BI30" s="20">
        <v>26</v>
      </c>
      <c r="BJ30" s="20">
        <v>0</v>
      </c>
      <c r="BK30" s="20">
        <v>216</v>
      </c>
      <c r="BL30" s="20">
        <v>236</v>
      </c>
      <c r="BM30" s="20">
        <v>268</v>
      </c>
      <c r="BN30" s="20">
        <v>30</v>
      </c>
      <c r="BO30" s="20">
        <v>23</v>
      </c>
      <c r="BP30" s="20">
        <v>1310</v>
      </c>
      <c r="BQ30" s="20">
        <v>514</v>
      </c>
      <c r="BR30" s="20">
        <v>0</v>
      </c>
      <c r="BS30" s="20">
        <v>48</v>
      </c>
      <c r="BT30" s="20">
        <v>63</v>
      </c>
      <c r="BU30" s="20">
        <v>283</v>
      </c>
      <c r="BV30" s="20">
        <v>851</v>
      </c>
    </row>
    <row r="31" spans="1:74" x14ac:dyDescent="0.25">
      <c r="A31" s="20" t="s">
        <v>434</v>
      </c>
      <c r="B31" s="20" t="s">
        <v>442</v>
      </c>
      <c r="C31" s="20" t="s">
        <v>519</v>
      </c>
      <c r="D31" s="1">
        <v>44613</v>
      </c>
      <c r="E31">
        <v>29</v>
      </c>
      <c r="F31">
        <v>0</v>
      </c>
      <c r="G31">
        <v>0</v>
      </c>
      <c r="H31">
        <v>0</v>
      </c>
      <c r="I31">
        <v>0</v>
      </c>
      <c r="J31">
        <v>21</v>
      </c>
      <c r="K31">
        <v>0</v>
      </c>
      <c r="L31">
        <v>0</v>
      </c>
      <c r="M31">
        <v>1</v>
      </c>
      <c r="N31">
        <v>0</v>
      </c>
      <c r="O31">
        <v>0</v>
      </c>
      <c r="P31">
        <v>0</v>
      </c>
      <c r="Q31">
        <v>0</v>
      </c>
      <c r="R31">
        <v>237</v>
      </c>
      <c r="S31">
        <v>203</v>
      </c>
      <c r="T31">
        <v>14</v>
      </c>
      <c r="U31">
        <v>1</v>
      </c>
      <c r="V31">
        <v>4</v>
      </c>
      <c r="W31">
        <v>269</v>
      </c>
      <c r="X31">
        <v>189</v>
      </c>
      <c r="Y31">
        <v>8</v>
      </c>
      <c r="Z31">
        <v>7</v>
      </c>
      <c r="AA31">
        <v>11</v>
      </c>
      <c r="AB31">
        <v>350</v>
      </c>
      <c r="AC31">
        <v>201</v>
      </c>
      <c r="AD31">
        <v>14</v>
      </c>
      <c r="AE31">
        <v>10</v>
      </c>
      <c r="AF31">
        <v>50</v>
      </c>
      <c r="AG31">
        <v>44</v>
      </c>
      <c r="AH31">
        <v>16</v>
      </c>
      <c r="AI31">
        <v>2</v>
      </c>
      <c r="AJ31">
        <v>4</v>
      </c>
      <c r="AK31">
        <v>3</v>
      </c>
      <c r="AL31">
        <v>24</v>
      </c>
      <c r="AM31">
        <v>19</v>
      </c>
      <c r="AN31">
        <v>1</v>
      </c>
      <c r="AO31">
        <v>0</v>
      </c>
      <c r="AP31">
        <v>0</v>
      </c>
      <c r="AQ31">
        <v>0</v>
      </c>
      <c r="AR31">
        <v>0</v>
      </c>
      <c r="AS31">
        <v>0</v>
      </c>
      <c r="AT31">
        <v>0</v>
      </c>
      <c r="AU31">
        <v>0</v>
      </c>
      <c r="AV31">
        <v>0</v>
      </c>
      <c r="AW31">
        <v>0</v>
      </c>
      <c r="AX31">
        <v>0</v>
      </c>
      <c r="AY31">
        <v>0</v>
      </c>
      <c r="AZ31">
        <v>0</v>
      </c>
      <c r="BA31">
        <v>0</v>
      </c>
      <c r="BB31">
        <v>0</v>
      </c>
      <c r="BC31">
        <v>0</v>
      </c>
      <c r="BD31">
        <v>0</v>
      </c>
      <c r="BE31">
        <v>0</v>
      </c>
      <c r="BF31">
        <v>0</v>
      </c>
      <c r="BG31" s="20">
        <v>0</v>
      </c>
      <c r="BH31" s="20">
        <v>0</v>
      </c>
      <c r="BI31" s="20">
        <v>27</v>
      </c>
      <c r="BJ31" s="20">
        <v>0</v>
      </c>
      <c r="BK31" s="20">
        <v>215</v>
      </c>
      <c r="BL31" s="20">
        <v>237</v>
      </c>
      <c r="BM31" s="20">
        <v>268</v>
      </c>
      <c r="BN31" s="20">
        <v>30</v>
      </c>
      <c r="BO31" s="20">
        <v>23</v>
      </c>
      <c r="BP31" s="20">
        <v>1311</v>
      </c>
      <c r="BQ31" s="20">
        <v>525</v>
      </c>
      <c r="BR31" s="20">
        <v>0</v>
      </c>
      <c r="BS31" s="20">
        <v>48</v>
      </c>
      <c r="BT31" s="20">
        <v>63</v>
      </c>
      <c r="BU31" s="20">
        <v>284</v>
      </c>
      <c r="BV31" s="20">
        <v>850</v>
      </c>
    </row>
    <row r="32" spans="1:74" x14ac:dyDescent="0.25">
      <c r="A32" s="20" t="s">
        <v>434</v>
      </c>
      <c r="B32" s="20" t="s">
        <v>437</v>
      </c>
      <c r="C32" s="20" t="s">
        <v>520</v>
      </c>
      <c r="D32" s="1">
        <v>44598</v>
      </c>
      <c r="E32">
        <v>59</v>
      </c>
      <c r="F32">
        <v>0</v>
      </c>
      <c r="G32">
        <v>0</v>
      </c>
      <c r="H32">
        <v>0</v>
      </c>
      <c r="I32">
        <v>0</v>
      </c>
      <c r="J32">
        <v>43</v>
      </c>
      <c r="K32">
        <v>0</v>
      </c>
      <c r="L32">
        <v>1</v>
      </c>
      <c r="M32">
        <v>2</v>
      </c>
      <c r="N32">
        <v>0</v>
      </c>
      <c r="O32">
        <v>0</v>
      </c>
      <c r="P32">
        <v>0</v>
      </c>
      <c r="Q32">
        <v>0</v>
      </c>
      <c r="R32">
        <v>370</v>
      </c>
      <c r="S32">
        <v>311</v>
      </c>
      <c r="T32">
        <v>7</v>
      </c>
      <c r="U32">
        <v>1</v>
      </c>
      <c r="V32">
        <v>14</v>
      </c>
      <c r="W32">
        <v>793</v>
      </c>
      <c r="X32">
        <v>438</v>
      </c>
      <c r="Y32">
        <v>9</v>
      </c>
      <c r="Z32">
        <v>10</v>
      </c>
      <c r="AA32">
        <v>95</v>
      </c>
      <c r="AB32">
        <v>786</v>
      </c>
      <c r="AC32">
        <v>455</v>
      </c>
      <c r="AD32">
        <v>2</v>
      </c>
      <c r="AE32">
        <v>6</v>
      </c>
      <c r="AF32">
        <v>119</v>
      </c>
      <c r="AG32">
        <v>97</v>
      </c>
      <c r="AH32">
        <v>32</v>
      </c>
      <c r="AI32">
        <v>1</v>
      </c>
      <c r="AJ32">
        <v>5</v>
      </c>
      <c r="AK32">
        <v>13</v>
      </c>
      <c r="AL32">
        <v>31</v>
      </c>
      <c r="AM32">
        <v>21</v>
      </c>
      <c r="AN32">
        <v>0</v>
      </c>
      <c r="AO32">
        <v>0</v>
      </c>
      <c r="AP32">
        <v>1</v>
      </c>
      <c r="AQ32">
        <v>0</v>
      </c>
      <c r="AR32">
        <v>0</v>
      </c>
      <c r="AS32">
        <v>0</v>
      </c>
      <c r="AT32">
        <v>0</v>
      </c>
      <c r="AU32">
        <v>0</v>
      </c>
      <c r="AV32">
        <v>0</v>
      </c>
      <c r="AW32">
        <v>0</v>
      </c>
      <c r="AX32">
        <v>0</v>
      </c>
      <c r="AY32">
        <v>0</v>
      </c>
      <c r="AZ32">
        <v>0</v>
      </c>
      <c r="BA32">
        <v>0</v>
      </c>
      <c r="BB32">
        <v>0</v>
      </c>
      <c r="BC32">
        <v>0</v>
      </c>
      <c r="BD32">
        <v>0</v>
      </c>
      <c r="BE32">
        <v>0</v>
      </c>
      <c r="BF32">
        <v>0</v>
      </c>
      <c r="BG32" s="20">
        <v>0</v>
      </c>
      <c r="BH32" s="20">
        <v>0</v>
      </c>
      <c r="BI32" s="20">
        <v>55</v>
      </c>
      <c r="BJ32" s="20">
        <v>0</v>
      </c>
      <c r="BK32" s="20">
        <v>343</v>
      </c>
      <c r="BL32" s="20">
        <v>644</v>
      </c>
      <c r="BM32" s="20">
        <v>636</v>
      </c>
      <c r="BN32" s="20">
        <v>67</v>
      </c>
      <c r="BO32" s="20">
        <v>28</v>
      </c>
      <c r="BP32" s="20">
        <v>3125</v>
      </c>
      <c r="BQ32" s="20">
        <v>1092</v>
      </c>
      <c r="BR32" s="20">
        <v>0</v>
      </c>
      <c r="BS32" s="20">
        <v>13</v>
      </c>
      <c r="BT32" s="20">
        <v>38</v>
      </c>
      <c r="BU32" s="20">
        <v>873</v>
      </c>
      <c r="BV32" s="20">
        <v>2017</v>
      </c>
    </row>
    <row r="33" spans="1:74" x14ac:dyDescent="0.25">
      <c r="A33" s="20" t="s">
        <v>434</v>
      </c>
      <c r="B33" s="20" t="s">
        <v>437</v>
      </c>
      <c r="C33" s="20" t="s">
        <v>520</v>
      </c>
      <c r="D33" s="1">
        <v>44605</v>
      </c>
      <c r="E33">
        <v>59</v>
      </c>
      <c r="F33">
        <v>0</v>
      </c>
      <c r="G33">
        <v>0</v>
      </c>
      <c r="H33">
        <v>0</v>
      </c>
      <c r="I33">
        <v>0</v>
      </c>
      <c r="J33">
        <v>43</v>
      </c>
      <c r="K33">
        <v>0</v>
      </c>
      <c r="L33">
        <v>1</v>
      </c>
      <c r="M33">
        <v>2</v>
      </c>
      <c r="N33">
        <v>0</v>
      </c>
      <c r="O33">
        <v>0</v>
      </c>
      <c r="P33">
        <v>0</v>
      </c>
      <c r="Q33">
        <v>0</v>
      </c>
      <c r="R33">
        <v>373</v>
      </c>
      <c r="S33">
        <v>314</v>
      </c>
      <c r="T33">
        <v>7</v>
      </c>
      <c r="U33">
        <v>1</v>
      </c>
      <c r="V33">
        <v>15</v>
      </c>
      <c r="W33">
        <v>790</v>
      </c>
      <c r="X33">
        <v>437</v>
      </c>
      <c r="Y33">
        <v>9</v>
      </c>
      <c r="Z33">
        <v>11</v>
      </c>
      <c r="AA33">
        <v>96</v>
      </c>
      <c r="AB33">
        <v>783</v>
      </c>
      <c r="AC33">
        <v>456</v>
      </c>
      <c r="AD33">
        <v>2</v>
      </c>
      <c r="AE33">
        <v>6</v>
      </c>
      <c r="AF33">
        <v>117</v>
      </c>
      <c r="AG33">
        <v>96</v>
      </c>
      <c r="AH33">
        <v>34</v>
      </c>
      <c r="AI33">
        <v>1</v>
      </c>
      <c r="AJ33">
        <v>5</v>
      </c>
      <c r="AK33">
        <v>12</v>
      </c>
      <c r="AL33">
        <v>32</v>
      </c>
      <c r="AM33">
        <v>21</v>
      </c>
      <c r="AN33">
        <v>0</v>
      </c>
      <c r="AO33">
        <v>0</v>
      </c>
      <c r="AP33">
        <v>1</v>
      </c>
      <c r="AQ33">
        <v>0</v>
      </c>
      <c r="AR33">
        <v>0</v>
      </c>
      <c r="AS33">
        <v>0</v>
      </c>
      <c r="AT33">
        <v>0</v>
      </c>
      <c r="AU33">
        <v>0</v>
      </c>
      <c r="AV33">
        <v>0</v>
      </c>
      <c r="AW33">
        <v>0</v>
      </c>
      <c r="AX33">
        <v>0</v>
      </c>
      <c r="AY33">
        <v>0</v>
      </c>
      <c r="AZ33">
        <v>0</v>
      </c>
      <c r="BA33">
        <v>0</v>
      </c>
      <c r="BB33">
        <v>0</v>
      </c>
      <c r="BC33">
        <v>0</v>
      </c>
      <c r="BD33">
        <v>0</v>
      </c>
      <c r="BE33">
        <v>0</v>
      </c>
      <c r="BF33">
        <v>0</v>
      </c>
      <c r="BG33" s="20">
        <v>0</v>
      </c>
      <c r="BH33" s="20">
        <v>0</v>
      </c>
      <c r="BI33" s="20">
        <v>55</v>
      </c>
      <c r="BJ33" s="20">
        <v>0</v>
      </c>
      <c r="BK33" s="20">
        <v>346</v>
      </c>
      <c r="BL33" s="20">
        <v>640</v>
      </c>
      <c r="BM33" s="20">
        <v>634</v>
      </c>
      <c r="BN33" s="20">
        <v>67</v>
      </c>
      <c r="BO33" s="20">
        <v>29</v>
      </c>
      <c r="BP33" s="20">
        <v>3121</v>
      </c>
      <c r="BQ33" s="20">
        <v>1105</v>
      </c>
      <c r="BR33" s="20">
        <v>0</v>
      </c>
      <c r="BS33" s="20">
        <v>13</v>
      </c>
      <c r="BT33" s="20">
        <v>40</v>
      </c>
      <c r="BU33" s="20">
        <v>867</v>
      </c>
      <c r="BV33" s="20">
        <v>2022</v>
      </c>
    </row>
    <row r="34" spans="1:74" x14ac:dyDescent="0.25">
      <c r="A34" s="20" t="s">
        <v>434</v>
      </c>
      <c r="B34" s="20" t="s">
        <v>437</v>
      </c>
      <c r="C34" s="20" t="s">
        <v>520</v>
      </c>
      <c r="D34" s="1">
        <v>44613</v>
      </c>
      <c r="E34">
        <v>59</v>
      </c>
      <c r="F34">
        <v>0</v>
      </c>
      <c r="G34">
        <v>0</v>
      </c>
      <c r="H34">
        <v>0</v>
      </c>
      <c r="I34">
        <v>0</v>
      </c>
      <c r="J34">
        <v>44</v>
      </c>
      <c r="K34">
        <v>0</v>
      </c>
      <c r="L34">
        <v>1</v>
      </c>
      <c r="M34">
        <v>2</v>
      </c>
      <c r="N34">
        <v>0</v>
      </c>
      <c r="O34">
        <v>0</v>
      </c>
      <c r="P34">
        <v>0</v>
      </c>
      <c r="Q34">
        <v>0</v>
      </c>
      <c r="R34">
        <v>371</v>
      </c>
      <c r="S34">
        <v>314</v>
      </c>
      <c r="T34">
        <v>7</v>
      </c>
      <c r="U34">
        <v>1</v>
      </c>
      <c r="V34">
        <v>14</v>
      </c>
      <c r="W34">
        <v>783</v>
      </c>
      <c r="X34">
        <v>436</v>
      </c>
      <c r="Y34">
        <v>9</v>
      </c>
      <c r="Z34">
        <v>10</v>
      </c>
      <c r="AA34">
        <v>94</v>
      </c>
      <c r="AB34">
        <v>783</v>
      </c>
      <c r="AC34">
        <v>460</v>
      </c>
      <c r="AD34">
        <v>2</v>
      </c>
      <c r="AE34">
        <v>6</v>
      </c>
      <c r="AF34">
        <v>116</v>
      </c>
      <c r="AG34">
        <v>98</v>
      </c>
      <c r="AH34">
        <v>35</v>
      </c>
      <c r="AI34">
        <v>1</v>
      </c>
      <c r="AJ34">
        <v>6</v>
      </c>
      <c r="AK34">
        <v>12</v>
      </c>
      <c r="AL34">
        <v>32</v>
      </c>
      <c r="AM34">
        <v>21</v>
      </c>
      <c r="AN34">
        <v>0</v>
      </c>
      <c r="AO34">
        <v>0</v>
      </c>
      <c r="AP34">
        <v>1</v>
      </c>
      <c r="AQ34">
        <v>0</v>
      </c>
      <c r="AR34">
        <v>0</v>
      </c>
      <c r="AS34">
        <v>0</v>
      </c>
      <c r="AT34">
        <v>0</v>
      </c>
      <c r="AU34">
        <v>0</v>
      </c>
      <c r="AV34">
        <v>0</v>
      </c>
      <c r="AW34">
        <v>0</v>
      </c>
      <c r="AX34">
        <v>0</v>
      </c>
      <c r="AY34">
        <v>0</v>
      </c>
      <c r="AZ34">
        <v>0</v>
      </c>
      <c r="BA34">
        <v>0</v>
      </c>
      <c r="BB34">
        <v>0</v>
      </c>
      <c r="BC34">
        <v>0</v>
      </c>
      <c r="BD34">
        <v>0</v>
      </c>
      <c r="BE34">
        <v>0</v>
      </c>
      <c r="BF34">
        <v>0</v>
      </c>
      <c r="BG34" s="20">
        <v>0</v>
      </c>
      <c r="BH34" s="20">
        <v>0</v>
      </c>
      <c r="BI34" s="20">
        <v>55</v>
      </c>
      <c r="BJ34" s="20">
        <v>0</v>
      </c>
      <c r="BK34" s="20">
        <v>346</v>
      </c>
      <c r="BL34" s="20">
        <v>635</v>
      </c>
      <c r="BM34" s="20">
        <v>634</v>
      </c>
      <c r="BN34" s="20">
        <v>68</v>
      </c>
      <c r="BO34" s="20">
        <v>29</v>
      </c>
      <c r="BP34" s="20">
        <v>3123</v>
      </c>
      <c r="BQ34" s="20">
        <v>1117</v>
      </c>
      <c r="BR34" s="20">
        <v>0</v>
      </c>
      <c r="BS34" s="20">
        <v>13</v>
      </c>
      <c r="BT34" s="20">
        <v>42</v>
      </c>
      <c r="BU34" s="20">
        <v>870</v>
      </c>
      <c r="BV34" s="20">
        <v>2023</v>
      </c>
    </row>
    <row r="35" spans="1:74" x14ac:dyDescent="0.25">
      <c r="A35" s="20" t="s">
        <v>434</v>
      </c>
      <c r="B35" s="20" t="s">
        <v>442</v>
      </c>
      <c r="C35" s="20" t="s">
        <v>521</v>
      </c>
      <c r="D35" s="1">
        <v>44598</v>
      </c>
      <c r="E35">
        <v>47</v>
      </c>
      <c r="F35">
        <v>1</v>
      </c>
      <c r="G35">
        <v>0</v>
      </c>
      <c r="H35">
        <v>0</v>
      </c>
      <c r="I35">
        <v>0</v>
      </c>
      <c r="J35">
        <v>34</v>
      </c>
      <c r="K35">
        <v>5</v>
      </c>
      <c r="L35">
        <v>1</v>
      </c>
      <c r="M35">
        <v>0</v>
      </c>
      <c r="N35">
        <v>2</v>
      </c>
      <c r="O35">
        <v>1</v>
      </c>
      <c r="P35">
        <v>0</v>
      </c>
      <c r="Q35">
        <v>0</v>
      </c>
      <c r="R35">
        <v>327</v>
      </c>
      <c r="S35">
        <v>287</v>
      </c>
      <c r="T35">
        <v>14</v>
      </c>
      <c r="U35">
        <v>2</v>
      </c>
      <c r="V35">
        <v>0</v>
      </c>
      <c r="W35">
        <v>588</v>
      </c>
      <c r="X35">
        <v>368</v>
      </c>
      <c r="Y35">
        <v>56</v>
      </c>
      <c r="Z35">
        <v>24</v>
      </c>
      <c r="AA35">
        <v>10</v>
      </c>
      <c r="AB35">
        <v>508</v>
      </c>
      <c r="AC35">
        <v>320</v>
      </c>
      <c r="AD35">
        <v>56</v>
      </c>
      <c r="AE35">
        <v>18</v>
      </c>
      <c r="AF35">
        <v>7</v>
      </c>
      <c r="AG35">
        <v>65</v>
      </c>
      <c r="AH35">
        <v>20</v>
      </c>
      <c r="AI35">
        <v>2</v>
      </c>
      <c r="AJ35">
        <v>11</v>
      </c>
      <c r="AK35">
        <v>9</v>
      </c>
      <c r="AL35">
        <v>54</v>
      </c>
      <c r="AM35">
        <v>42</v>
      </c>
      <c r="AN35">
        <v>4</v>
      </c>
      <c r="AO35">
        <v>0</v>
      </c>
      <c r="AP35">
        <v>0</v>
      </c>
      <c r="AQ35">
        <v>0</v>
      </c>
      <c r="AR35">
        <v>1</v>
      </c>
      <c r="AS35">
        <v>0</v>
      </c>
      <c r="AT35">
        <v>0</v>
      </c>
      <c r="AU35">
        <v>0</v>
      </c>
      <c r="AV35">
        <v>0</v>
      </c>
      <c r="AW35">
        <v>0</v>
      </c>
      <c r="AX35">
        <v>0</v>
      </c>
      <c r="AY35">
        <v>0</v>
      </c>
      <c r="AZ35">
        <v>0</v>
      </c>
      <c r="BA35">
        <v>0</v>
      </c>
      <c r="BB35">
        <v>0</v>
      </c>
      <c r="BC35">
        <v>0</v>
      </c>
      <c r="BD35">
        <v>0</v>
      </c>
      <c r="BE35">
        <v>0</v>
      </c>
      <c r="BF35">
        <v>0</v>
      </c>
      <c r="BG35" s="20">
        <v>0</v>
      </c>
      <c r="BH35" s="20">
        <v>0</v>
      </c>
      <c r="BI35" s="20">
        <v>40</v>
      </c>
      <c r="BJ35" s="20">
        <v>2</v>
      </c>
      <c r="BK35" s="20">
        <v>307</v>
      </c>
      <c r="BL35" s="20">
        <v>484</v>
      </c>
      <c r="BM35" s="20">
        <v>417</v>
      </c>
      <c r="BN35" s="20">
        <v>40</v>
      </c>
      <c r="BO35" s="20">
        <v>48</v>
      </c>
      <c r="BP35" s="20">
        <v>2026</v>
      </c>
      <c r="BQ35" s="20">
        <v>762</v>
      </c>
      <c r="BR35" s="20">
        <v>0</v>
      </c>
      <c r="BS35" s="20">
        <v>99</v>
      </c>
      <c r="BT35" s="20">
        <v>150</v>
      </c>
      <c r="BU35" s="20">
        <v>382</v>
      </c>
      <c r="BV35" s="20">
        <v>1315</v>
      </c>
    </row>
    <row r="36" spans="1:74" x14ac:dyDescent="0.25">
      <c r="A36" s="20" t="s">
        <v>434</v>
      </c>
      <c r="B36" s="20" t="s">
        <v>442</v>
      </c>
      <c r="C36" s="20" t="s">
        <v>521</v>
      </c>
      <c r="D36" s="1">
        <v>44605</v>
      </c>
      <c r="E36">
        <v>47</v>
      </c>
      <c r="F36">
        <v>1</v>
      </c>
      <c r="G36">
        <v>0</v>
      </c>
      <c r="H36">
        <v>0</v>
      </c>
      <c r="I36">
        <v>0</v>
      </c>
      <c r="J36">
        <v>34</v>
      </c>
      <c r="K36">
        <v>5</v>
      </c>
      <c r="L36">
        <v>1</v>
      </c>
      <c r="M36">
        <v>0</v>
      </c>
      <c r="N36">
        <v>2</v>
      </c>
      <c r="O36">
        <v>1</v>
      </c>
      <c r="P36">
        <v>0</v>
      </c>
      <c r="Q36">
        <v>0</v>
      </c>
      <c r="R36">
        <v>326</v>
      </c>
      <c r="S36">
        <v>287</v>
      </c>
      <c r="T36">
        <v>14</v>
      </c>
      <c r="U36">
        <v>2</v>
      </c>
      <c r="V36">
        <v>0</v>
      </c>
      <c r="W36">
        <v>588</v>
      </c>
      <c r="X36">
        <v>371</v>
      </c>
      <c r="Y36">
        <v>56</v>
      </c>
      <c r="Z36">
        <v>25</v>
      </c>
      <c r="AA36">
        <v>9</v>
      </c>
      <c r="AB36">
        <v>509</v>
      </c>
      <c r="AC36">
        <v>321</v>
      </c>
      <c r="AD36">
        <v>55</v>
      </c>
      <c r="AE36">
        <v>19</v>
      </c>
      <c r="AF36">
        <v>6</v>
      </c>
      <c r="AG36">
        <v>65</v>
      </c>
      <c r="AH36">
        <v>21</v>
      </c>
      <c r="AI36">
        <v>2</v>
      </c>
      <c r="AJ36">
        <v>10</v>
      </c>
      <c r="AK36">
        <v>9</v>
      </c>
      <c r="AL36">
        <v>55</v>
      </c>
      <c r="AM36">
        <v>43</v>
      </c>
      <c r="AN36">
        <v>4</v>
      </c>
      <c r="AO36">
        <v>0</v>
      </c>
      <c r="AP36">
        <v>0</v>
      </c>
      <c r="AQ36">
        <v>0</v>
      </c>
      <c r="AR36">
        <v>1</v>
      </c>
      <c r="AS36">
        <v>0</v>
      </c>
      <c r="AT36">
        <v>0</v>
      </c>
      <c r="AU36">
        <v>0</v>
      </c>
      <c r="AV36">
        <v>0</v>
      </c>
      <c r="AW36">
        <v>0</v>
      </c>
      <c r="AX36">
        <v>0</v>
      </c>
      <c r="AY36">
        <v>0</v>
      </c>
      <c r="AZ36">
        <v>0</v>
      </c>
      <c r="BA36">
        <v>0</v>
      </c>
      <c r="BB36">
        <v>0</v>
      </c>
      <c r="BC36">
        <v>0</v>
      </c>
      <c r="BD36">
        <v>0</v>
      </c>
      <c r="BE36">
        <v>0</v>
      </c>
      <c r="BF36">
        <v>0</v>
      </c>
      <c r="BG36" s="20">
        <v>0</v>
      </c>
      <c r="BH36" s="20">
        <v>0</v>
      </c>
      <c r="BI36" s="20">
        <v>40</v>
      </c>
      <c r="BJ36" s="20">
        <v>2</v>
      </c>
      <c r="BK36" s="20">
        <v>307</v>
      </c>
      <c r="BL36" s="20">
        <v>484</v>
      </c>
      <c r="BM36" s="20">
        <v>419</v>
      </c>
      <c r="BN36" s="20">
        <v>41</v>
      </c>
      <c r="BO36" s="20">
        <v>49</v>
      </c>
      <c r="BP36" s="20">
        <v>2029</v>
      </c>
      <c r="BQ36" s="20">
        <v>774</v>
      </c>
      <c r="BR36" s="20">
        <v>0</v>
      </c>
      <c r="BS36" s="20">
        <v>98</v>
      </c>
      <c r="BT36" s="20">
        <v>150</v>
      </c>
      <c r="BU36" s="20">
        <v>381</v>
      </c>
      <c r="BV36" s="20">
        <v>1319</v>
      </c>
    </row>
    <row r="37" spans="1:74" x14ac:dyDescent="0.25">
      <c r="A37" s="20" t="s">
        <v>434</v>
      </c>
      <c r="B37" s="20" t="s">
        <v>442</v>
      </c>
      <c r="C37" s="20" t="s">
        <v>521</v>
      </c>
      <c r="D37" s="1">
        <v>44613</v>
      </c>
      <c r="E37">
        <v>46</v>
      </c>
      <c r="F37">
        <v>1</v>
      </c>
      <c r="G37">
        <v>0</v>
      </c>
      <c r="H37">
        <v>0</v>
      </c>
      <c r="I37">
        <v>0</v>
      </c>
      <c r="J37">
        <v>33</v>
      </c>
      <c r="K37">
        <v>5</v>
      </c>
      <c r="L37">
        <v>1</v>
      </c>
      <c r="M37">
        <v>0</v>
      </c>
      <c r="N37">
        <v>2</v>
      </c>
      <c r="O37">
        <v>1</v>
      </c>
      <c r="P37">
        <v>0</v>
      </c>
      <c r="Q37">
        <v>0</v>
      </c>
      <c r="R37">
        <v>326</v>
      </c>
      <c r="S37">
        <v>285</v>
      </c>
      <c r="T37">
        <v>15</v>
      </c>
      <c r="U37">
        <v>2</v>
      </c>
      <c r="V37">
        <v>0</v>
      </c>
      <c r="W37">
        <v>587</v>
      </c>
      <c r="X37">
        <v>372</v>
      </c>
      <c r="Y37">
        <v>56</v>
      </c>
      <c r="Z37">
        <v>26</v>
      </c>
      <c r="AA37">
        <v>8</v>
      </c>
      <c r="AB37">
        <v>504</v>
      </c>
      <c r="AC37">
        <v>319</v>
      </c>
      <c r="AD37">
        <v>55</v>
      </c>
      <c r="AE37">
        <v>17</v>
      </c>
      <c r="AF37">
        <v>6</v>
      </c>
      <c r="AG37">
        <v>66</v>
      </c>
      <c r="AH37">
        <v>21</v>
      </c>
      <c r="AI37">
        <v>2</v>
      </c>
      <c r="AJ37">
        <v>9</v>
      </c>
      <c r="AK37">
        <v>10</v>
      </c>
      <c r="AL37">
        <v>54</v>
      </c>
      <c r="AM37">
        <v>43</v>
      </c>
      <c r="AN37">
        <v>4</v>
      </c>
      <c r="AO37">
        <v>0</v>
      </c>
      <c r="AP37">
        <v>0</v>
      </c>
      <c r="AQ37">
        <v>0</v>
      </c>
      <c r="AR37">
        <v>1</v>
      </c>
      <c r="AS37">
        <v>0</v>
      </c>
      <c r="AT37">
        <v>0</v>
      </c>
      <c r="AU37">
        <v>0</v>
      </c>
      <c r="AV37">
        <v>0</v>
      </c>
      <c r="AW37">
        <v>0</v>
      </c>
      <c r="AX37">
        <v>0</v>
      </c>
      <c r="AY37">
        <v>0</v>
      </c>
      <c r="AZ37">
        <v>0</v>
      </c>
      <c r="BA37">
        <v>0</v>
      </c>
      <c r="BB37">
        <v>0</v>
      </c>
      <c r="BC37">
        <v>0</v>
      </c>
      <c r="BD37">
        <v>0</v>
      </c>
      <c r="BE37">
        <v>0</v>
      </c>
      <c r="BF37">
        <v>0</v>
      </c>
      <c r="BG37" s="20">
        <v>0</v>
      </c>
      <c r="BH37" s="20">
        <v>0</v>
      </c>
      <c r="BI37" s="20">
        <v>39</v>
      </c>
      <c r="BJ37" s="20">
        <v>2</v>
      </c>
      <c r="BK37" s="20">
        <v>305</v>
      </c>
      <c r="BL37" s="20">
        <v>485</v>
      </c>
      <c r="BM37" s="20">
        <v>417</v>
      </c>
      <c r="BN37" s="20">
        <v>41</v>
      </c>
      <c r="BO37" s="20">
        <v>48</v>
      </c>
      <c r="BP37" s="20">
        <v>2031</v>
      </c>
      <c r="BQ37" s="20">
        <v>780</v>
      </c>
      <c r="BR37" s="20">
        <v>0</v>
      </c>
      <c r="BS37" s="20">
        <v>98</v>
      </c>
      <c r="BT37" s="20">
        <v>157</v>
      </c>
      <c r="BU37" s="20">
        <v>377</v>
      </c>
      <c r="BV37" s="20">
        <v>1320</v>
      </c>
    </row>
    <row r="38" spans="1:74" x14ac:dyDescent="0.25">
      <c r="A38" s="20" t="s">
        <v>434</v>
      </c>
      <c r="B38" s="20" t="s">
        <v>442</v>
      </c>
      <c r="C38" s="20" t="s">
        <v>522</v>
      </c>
      <c r="D38" s="1">
        <v>44598</v>
      </c>
      <c r="E38">
        <v>98</v>
      </c>
      <c r="F38">
        <v>5</v>
      </c>
      <c r="G38">
        <v>3</v>
      </c>
      <c r="H38">
        <v>0</v>
      </c>
      <c r="I38">
        <v>0</v>
      </c>
      <c r="J38">
        <v>62</v>
      </c>
      <c r="K38">
        <v>0</v>
      </c>
      <c r="L38">
        <v>8</v>
      </c>
      <c r="M38">
        <v>3</v>
      </c>
      <c r="N38">
        <v>2</v>
      </c>
      <c r="O38">
        <v>2</v>
      </c>
      <c r="P38">
        <v>0</v>
      </c>
      <c r="Q38">
        <v>0</v>
      </c>
      <c r="R38">
        <v>368</v>
      </c>
      <c r="S38">
        <v>302</v>
      </c>
      <c r="T38">
        <v>11</v>
      </c>
      <c r="U38">
        <v>17</v>
      </c>
      <c r="V38">
        <v>7</v>
      </c>
      <c r="W38">
        <v>1076</v>
      </c>
      <c r="X38">
        <v>592</v>
      </c>
      <c r="Y38">
        <v>9</v>
      </c>
      <c r="Z38">
        <v>85</v>
      </c>
      <c r="AA38">
        <v>112</v>
      </c>
      <c r="AB38">
        <v>738</v>
      </c>
      <c r="AC38">
        <v>414</v>
      </c>
      <c r="AD38">
        <v>1</v>
      </c>
      <c r="AE38">
        <v>35</v>
      </c>
      <c r="AF38">
        <v>123</v>
      </c>
      <c r="AG38">
        <v>146</v>
      </c>
      <c r="AH38">
        <v>63</v>
      </c>
      <c r="AI38">
        <v>1</v>
      </c>
      <c r="AJ38">
        <v>11</v>
      </c>
      <c r="AK38">
        <v>22</v>
      </c>
      <c r="AL38">
        <v>53</v>
      </c>
      <c r="AM38">
        <v>41</v>
      </c>
      <c r="AN38">
        <v>0</v>
      </c>
      <c r="AO38">
        <v>1</v>
      </c>
      <c r="AP38">
        <v>0</v>
      </c>
      <c r="AQ38">
        <v>0</v>
      </c>
      <c r="AR38">
        <v>0</v>
      </c>
      <c r="AS38">
        <v>0</v>
      </c>
      <c r="AT38">
        <v>0</v>
      </c>
      <c r="AU38">
        <v>0</v>
      </c>
      <c r="AV38">
        <v>0</v>
      </c>
      <c r="AW38">
        <v>0</v>
      </c>
      <c r="AX38">
        <v>0</v>
      </c>
      <c r="AY38">
        <v>0</v>
      </c>
      <c r="AZ38">
        <v>0</v>
      </c>
      <c r="BA38">
        <v>0</v>
      </c>
      <c r="BB38">
        <v>0</v>
      </c>
      <c r="BC38">
        <v>0</v>
      </c>
      <c r="BD38">
        <v>0</v>
      </c>
      <c r="BE38">
        <v>0</v>
      </c>
      <c r="BF38">
        <v>0</v>
      </c>
      <c r="BG38" s="20">
        <v>4</v>
      </c>
      <c r="BH38" s="20">
        <v>0</v>
      </c>
      <c r="BI38" s="20">
        <v>84</v>
      </c>
      <c r="BJ38" s="20">
        <v>2</v>
      </c>
      <c r="BK38" s="20">
        <v>332</v>
      </c>
      <c r="BL38" s="20">
        <v>831</v>
      </c>
      <c r="BM38" s="20">
        <v>556</v>
      </c>
      <c r="BN38" s="20">
        <v>102</v>
      </c>
      <c r="BO38" s="20">
        <v>52</v>
      </c>
      <c r="BP38" s="20">
        <v>3538</v>
      </c>
      <c r="BQ38" s="20">
        <v>1100</v>
      </c>
      <c r="BR38" s="20">
        <v>0</v>
      </c>
      <c r="BS38" s="20">
        <v>9</v>
      </c>
      <c r="BT38" s="20">
        <v>182</v>
      </c>
      <c r="BU38" s="20">
        <v>1020</v>
      </c>
      <c r="BV38" s="20">
        <v>2146</v>
      </c>
    </row>
    <row r="39" spans="1:74" x14ac:dyDescent="0.25">
      <c r="A39" s="20" t="s">
        <v>434</v>
      </c>
      <c r="B39" s="20" t="s">
        <v>442</v>
      </c>
      <c r="C39" s="20" t="s">
        <v>522</v>
      </c>
      <c r="D39" s="1">
        <v>44605</v>
      </c>
      <c r="E39">
        <v>98</v>
      </c>
      <c r="F39">
        <v>5</v>
      </c>
      <c r="G39">
        <v>3</v>
      </c>
      <c r="H39">
        <v>0</v>
      </c>
      <c r="I39">
        <v>0</v>
      </c>
      <c r="J39">
        <v>62</v>
      </c>
      <c r="K39">
        <v>0</v>
      </c>
      <c r="L39">
        <v>8</v>
      </c>
      <c r="M39">
        <v>3</v>
      </c>
      <c r="N39">
        <v>2</v>
      </c>
      <c r="O39">
        <v>2</v>
      </c>
      <c r="P39">
        <v>0</v>
      </c>
      <c r="Q39">
        <v>0</v>
      </c>
      <c r="R39">
        <v>369</v>
      </c>
      <c r="S39">
        <v>302</v>
      </c>
      <c r="T39">
        <v>11</v>
      </c>
      <c r="U39">
        <v>18</v>
      </c>
      <c r="V39">
        <v>7</v>
      </c>
      <c r="W39">
        <v>1080</v>
      </c>
      <c r="X39">
        <v>598</v>
      </c>
      <c r="Y39">
        <v>9</v>
      </c>
      <c r="Z39">
        <v>86</v>
      </c>
      <c r="AA39">
        <v>112</v>
      </c>
      <c r="AB39">
        <v>737</v>
      </c>
      <c r="AC39">
        <v>413</v>
      </c>
      <c r="AD39">
        <v>1</v>
      </c>
      <c r="AE39">
        <v>34</v>
      </c>
      <c r="AF39">
        <v>124</v>
      </c>
      <c r="AG39">
        <v>147</v>
      </c>
      <c r="AH39">
        <v>65</v>
      </c>
      <c r="AI39">
        <v>1</v>
      </c>
      <c r="AJ39">
        <v>10</v>
      </c>
      <c r="AK39">
        <v>22</v>
      </c>
      <c r="AL39">
        <v>53</v>
      </c>
      <c r="AM39">
        <v>41</v>
      </c>
      <c r="AN39">
        <v>0</v>
      </c>
      <c r="AO39">
        <v>1</v>
      </c>
      <c r="AP39">
        <v>0</v>
      </c>
      <c r="AQ39">
        <v>0</v>
      </c>
      <c r="AR39">
        <v>0</v>
      </c>
      <c r="AS39">
        <v>0</v>
      </c>
      <c r="AT39">
        <v>0</v>
      </c>
      <c r="AU39">
        <v>0</v>
      </c>
      <c r="AV39">
        <v>0</v>
      </c>
      <c r="AW39">
        <v>0</v>
      </c>
      <c r="AX39">
        <v>0</v>
      </c>
      <c r="AY39">
        <v>0</v>
      </c>
      <c r="AZ39">
        <v>0</v>
      </c>
      <c r="BA39">
        <v>0</v>
      </c>
      <c r="BB39">
        <v>0</v>
      </c>
      <c r="BC39">
        <v>0</v>
      </c>
      <c r="BD39">
        <v>0</v>
      </c>
      <c r="BE39">
        <v>0</v>
      </c>
      <c r="BF39">
        <v>0</v>
      </c>
      <c r="BG39" s="20">
        <v>4</v>
      </c>
      <c r="BH39" s="20">
        <v>0</v>
      </c>
      <c r="BI39" s="20">
        <v>84</v>
      </c>
      <c r="BJ39" s="20">
        <v>2</v>
      </c>
      <c r="BK39" s="20">
        <v>332</v>
      </c>
      <c r="BL39" s="20">
        <v>834</v>
      </c>
      <c r="BM39" s="20">
        <v>556</v>
      </c>
      <c r="BN39" s="20">
        <v>104</v>
      </c>
      <c r="BO39" s="20">
        <v>52</v>
      </c>
      <c r="BP39" s="20">
        <v>3552</v>
      </c>
      <c r="BQ39" s="20">
        <v>1123</v>
      </c>
      <c r="BR39" s="20">
        <v>0</v>
      </c>
      <c r="BS39" s="20">
        <v>9</v>
      </c>
      <c r="BT39" s="20">
        <v>183</v>
      </c>
      <c r="BU39" s="20">
        <v>1025</v>
      </c>
      <c r="BV39" s="20">
        <v>2155</v>
      </c>
    </row>
    <row r="40" spans="1:74" x14ac:dyDescent="0.25">
      <c r="A40" s="20" t="s">
        <v>434</v>
      </c>
      <c r="B40" s="20" t="s">
        <v>442</v>
      </c>
      <c r="C40" s="20" t="s">
        <v>522</v>
      </c>
      <c r="D40" s="1">
        <v>44613</v>
      </c>
      <c r="E40">
        <v>98</v>
      </c>
      <c r="F40">
        <v>5</v>
      </c>
      <c r="G40">
        <v>3</v>
      </c>
      <c r="H40">
        <v>0</v>
      </c>
      <c r="I40">
        <v>0</v>
      </c>
      <c r="J40">
        <v>62</v>
      </c>
      <c r="K40">
        <v>0</v>
      </c>
      <c r="L40">
        <v>8</v>
      </c>
      <c r="M40">
        <v>3</v>
      </c>
      <c r="N40">
        <v>2</v>
      </c>
      <c r="O40">
        <v>2</v>
      </c>
      <c r="P40">
        <v>0</v>
      </c>
      <c r="Q40">
        <v>0</v>
      </c>
      <c r="R40">
        <v>369</v>
      </c>
      <c r="S40">
        <v>302</v>
      </c>
      <c r="T40">
        <v>11</v>
      </c>
      <c r="U40">
        <v>18</v>
      </c>
      <c r="V40">
        <v>7</v>
      </c>
      <c r="W40">
        <v>1084</v>
      </c>
      <c r="X40">
        <v>601</v>
      </c>
      <c r="Y40">
        <v>9</v>
      </c>
      <c r="Z40">
        <v>85</v>
      </c>
      <c r="AA40">
        <v>114</v>
      </c>
      <c r="AB40">
        <v>735</v>
      </c>
      <c r="AC40">
        <v>412</v>
      </c>
      <c r="AD40">
        <v>1</v>
      </c>
      <c r="AE40">
        <v>35</v>
      </c>
      <c r="AF40">
        <v>122</v>
      </c>
      <c r="AG40">
        <v>147</v>
      </c>
      <c r="AH40">
        <v>66</v>
      </c>
      <c r="AI40">
        <v>1</v>
      </c>
      <c r="AJ40">
        <v>9</v>
      </c>
      <c r="AK40">
        <v>22</v>
      </c>
      <c r="AL40">
        <v>53</v>
      </c>
      <c r="AM40">
        <v>41</v>
      </c>
      <c r="AN40">
        <v>0</v>
      </c>
      <c r="AO40">
        <v>1</v>
      </c>
      <c r="AP40">
        <v>0</v>
      </c>
      <c r="AQ40">
        <v>0</v>
      </c>
      <c r="AR40">
        <v>0</v>
      </c>
      <c r="AS40">
        <v>0</v>
      </c>
      <c r="AT40">
        <v>0</v>
      </c>
      <c r="AU40">
        <v>0</v>
      </c>
      <c r="AV40">
        <v>0</v>
      </c>
      <c r="AW40">
        <v>0</v>
      </c>
      <c r="AX40">
        <v>0</v>
      </c>
      <c r="AY40">
        <v>0</v>
      </c>
      <c r="AZ40">
        <v>0</v>
      </c>
      <c r="BA40">
        <v>0</v>
      </c>
      <c r="BB40">
        <v>0</v>
      </c>
      <c r="BC40">
        <v>0</v>
      </c>
      <c r="BD40">
        <v>0</v>
      </c>
      <c r="BE40">
        <v>0</v>
      </c>
      <c r="BF40">
        <v>0</v>
      </c>
      <c r="BG40" s="20">
        <v>4</v>
      </c>
      <c r="BH40" s="20">
        <v>0</v>
      </c>
      <c r="BI40" s="20">
        <v>84</v>
      </c>
      <c r="BJ40" s="20">
        <v>2</v>
      </c>
      <c r="BK40" s="20">
        <v>332</v>
      </c>
      <c r="BL40" s="20">
        <v>836</v>
      </c>
      <c r="BM40" s="20">
        <v>556</v>
      </c>
      <c r="BN40" s="20">
        <v>105</v>
      </c>
      <c r="BO40" s="20">
        <v>52</v>
      </c>
      <c r="BP40" s="20">
        <v>3553</v>
      </c>
      <c r="BQ40" s="20">
        <v>1138</v>
      </c>
      <c r="BR40" s="20">
        <v>0</v>
      </c>
      <c r="BS40" s="20">
        <v>9</v>
      </c>
      <c r="BT40" s="20">
        <v>185</v>
      </c>
      <c r="BU40" s="20">
        <v>1024</v>
      </c>
      <c r="BV40" s="20">
        <v>2159</v>
      </c>
    </row>
    <row r="41" spans="1:74" x14ac:dyDescent="0.25">
      <c r="A41" s="20" t="s">
        <v>434</v>
      </c>
      <c r="B41" s="20" t="s">
        <v>442</v>
      </c>
      <c r="C41" s="20" t="s">
        <v>523</v>
      </c>
      <c r="D41" s="1">
        <v>44598</v>
      </c>
      <c r="E41">
        <v>68</v>
      </c>
      <c r="F41">
        <v>0</v>
      </c>
      <c r="G41">
        <v>0</v>
      </c>
      <c r="H41">
        <v>0</v>
      </c>
      <c r="I41">
        <v>0</v>
      </c>
      <c r="J41">
        <v>37</v>
      </c>
      <c r="K41">
        <v>6</v>
      </c>
      <c r="L41">
        <v>2</v>
      </c>
      <c r="M41">
        <v>7</v>
      </c>
      <c r="N41">
        <v>0</v>
      </c>
      <c r="O41">
        <v>0</v>
      </c>
      <c r="P41">
        <v>0</v>
      </c>
      <c r="Q41">
        <v>0</v>
      </c>
      <c r="R41">
        <v>153</v>
      </c>
      <c r="S41">
        <v>123</v>
      </c>
      <c r="T41">
        <v>12</v>
      </c>
      <c r="U41">
        <v>0</v>
      </c>
      <c r="V41">
        <v>0</v>
      </c>
      <c r="W41">
        <v>473</v>
      </c>
      <c r="X41">
        <v>279</v>
      </c>
      <c r="Y41">
        <v>40</v>
      </c>
      <c r="Z41">
        <v>15</v>
      </c>
      <c r="AA41">
        <v>18</v>
      </c>
      <c r="AB41">
        <v>491</v>
      </c>
      <c r="AC41">
        <v>271</v>
      </c>
      <c r="AD41">
        <v>78</v>
      </c>
      <c r="AE41">
        <v>26</v>
      </c>
      <c r="AF41">
        <v>19</v>
      </c>
      <c r="AG41">
        <v>24</v>
      </c>
      <c r="AH41">
        <v>10</v>
      </c>
      <c r="AI41">
        <v>0</v>
      </c>
      <c r="AJ41">
        <v>1</v>
      </c>
      <c r="AK41">
        <v>4</v>
      </c>
      <c r="AL41">
        <v>6</v>
      </c>
      <c r="AM41">
        <v>6</v>
      </c>
      <c r="AN41">
        <v>0</v>
      </c>
      <c r="AO41">
        <v>0</v>
      </c>
      <c r="AP41">
        <v>0</v>
      </c>
      <c r="AQ41">
        <v>0</v>
      </c>
      <c r="AR41">
        <v>0</v>
      </c>
      <c r="AS41">
        <v>0</v>
      </c>
      <c r="AT41">
        <v>0</v>
      </c>
      <c r="AU41">
        <v>0</v>
      </c>
      <c r="AV41">
        <v>0</v>
      </c>
      <c r="AW41">
        <v>0</v>
      </c>
      <c r="AX41">
        <v>0</v>
      </c>
      <c r="AY41">
        <v>0</v>
      </c>
      <c r="AZ41">
        <v>0</v>
      </c>
      <c r="BA41">
        <v>0</v>
      </c>
      <c r="BB41">
        <v>0</v>
      </c>
      <c r="BC41">
        <v>0</v>
      </c>
      <c r="BD41">
        <v>0</v>
      </c>
      <c r="BE41">
        <v>0</v>
      </c>
      <c r="BF41">
        <v>0</v>
      </c>
      <c r="BG41" s="20">
        <v>0</v>
      </c>
      <c r="BH41" s="20">
        <v>0</v>
      </c>
      <c r="BI41" s="20">
        <v>50</v>
      </c>
      <c r="BJ41" s="20">
        <v>0</v>
      </c>
      <c r="BK41" s="20">
        <v>138</v>
      </c>
      <c r="BL41" s="20">
        <v>383</v>
      </c>
      <c r="BM41" s="20">
        <v>357</v>
      </c>
      <c r="BN41" s="20">
        <v>18</v>
      </c>
      <c r="BO41" s="20">
        <v>6</v>
      </c>
      <c r="BP41" s="20">
        <v>2240</v>
      </c>
      <c r="BQ41" s="20">
        <v>755</v>
      </c>
      <c r="BR41" s="20">
        <v>0</v>
      </c>
      <c r="BS41" s="20">
        <v>151</v>
      </c>
      <c r="BT41" s="20">
        <v>72</v>
      </c>
      <c r="BU41" s="20">
        <v>559</v>
      </c>
      <c r="BV41" s="20">
        <v>1372</v>
      </c>
    </row>
    <row r="42" spans="1:74" x14ac:dyDescent="0.25">
      <c r="A42" s="20" t="s">
        <v>434</v>
      </c>
      <c r="B42" s="20" t="s">
        <v>442</v>
      </c>
      <c r="C42" s="20" t="s">
        <v>523</v>
      </c>
      <c r="D42" s="1">
        <v>44605</v>
      </c>
      <c r="E42">
        <v>68</v>
      </c>
      <c r="F42">
        <v>0</v>
      </c>
      <c r="G42">
        <v>0</v>
      </c>
      <c r="H42">
        <v>0</v>
      </c>
      <c r="I42">
        <v>0</v>
      </c>
      <c r="J42">
        <v>37</v>
      </c>
      <c r="K42">
        <v>6</v>
      </c>
      <c r="L42">
        <v>2</v>
      </c>
      <c r="M42">
        <v>7</v>
      </c>
      <c r="N42">
        <v>0</v>
      </c>
      <c r="O42">
        <v>0</v>
      </c>
      <c r="P42">
        <v>0</v>
      </c>
      <c r="Q42">
        <v>0</v>
      </c>
      <c r="R42">
        <v>153</v>
      </c>
      <c r="S42">
        <v>123</v>
      </c>
      <c r="T42">
        <v>12</v>
      </c>
      <c r="U42">
        <v>0</v>
      </c>
      <c r="V42">
        <v>0</v>
      </c>
      <c r="W42">
        <v>471</v>
      </c>
      <c r="X42">
        <v>279</v>
      </c>
      <c r="Y42">
        <v>40</v>
      </c>
      <c r="Z42">
        <v>15</v>
      </c>
      <c r="AA42">
        <v>18</v>
      </c>
      <c r="AB42">
        <v>491</v>
      </c>
      <c r="AC42">
        <v>273</v>
      </c>
      <c r="AD42">
        <v>78</v>
      </c>
      <c r="AE42">
        <v>26</v>
      </c>
      <c r="AF42">
        <v>19</v>
      </c>
      <c r="AG42">
        <v>25</v>
      </c>
      <c r="AH42">
        <v>11</v>
      </c>
      <c r="AI42">
        <v>0</v>
      </c>
      <c r="AJ42">
        <v>1</v>
      </c>
      <c r="AK42">
        <v>4</v>
      </c>
      <c r="AL42">
        <v>6</v>
      </c>
      <c r="AM42">
        <v>6</v>
      </c>
      <c r="AN42">
        <v>0</v>
      </c>
      <c r="AO42">
        <v>0</v>
      </c>
      <c r="AP42">
        <v>0</v>
      </c>
      <c r="AQ42">
        <v>0</v>
      </c>
      <c r="AR42">
        <v>0</v>
      </c>
      <c r="AS42">
        <v>0</v>
      </c>
      <c r="AT42">
        <v>0</v>
      </c>
      <c r="AU42">
        <v>0</v>
      </c>
      <c r="AV42">
        <v>0</v>
      </c>
      <c r="AW42">
        <v>0</v>
      </c>
      <c r="AX42">
        <v>0</v>
      </c>
      <c r="AY42">
        <v>0</v>
      </c>
      <c r="AZ42">
        <v>0</v>
      </c>
      <c r="BA42">
        <v>0</v>
      </c>
      <c r="BB42">
        <v>0</v>
      </c>
      <c r="BC42">
        <v>0</v>
      </c>
      <c r="BD42">
        <v>0</v>
      </c>
      <c r="BE42">
        <v>0</v>
      </c>
      <c r="BF42">
        <v>0</v>
      </c>
      <c r="BG42" s="20">
        <v>0</v>
      </c>
      <c r="BH42" s="20">
        <v>0</v>
      </c>
      <c r="BI42" s="20">
        <v>50</v>
      </c>
      <c r="BJ42" s="20">
        <v>0</v>
      </c>
      <c r="BK42" s="20">
        <v>138</v>
      </c>
      <c r="BL42" s="20">
        <v>382</v>
      </c>
      <c r="BM42" s="20">
        <v>357</v>
      </c>
      <c r="BN42" s="20">
        <v>19</v>
      </c>
      <c r="BO42" s="20">
        <v>6</v>
      </c>
      <c r="BP42" s="20">
        <v>2247</v>
      </c>
      <c r="BQ42" s="20">
        <v>771</v>
      </c>
      <c r="BR42" s="20">
        <v>0</v>
      </c>
      <c r="BS42" s="20">
        <v>152</v>
      </c>
      <c r="BT42" s="20">
        <v>73</v>
      </c>
      <c r="BU42" s="20">
        <v>557</v>
      </c>
      <c r="BV42" s="20">
        <v>1381</v>
      </c>
    </row>
    <row r="43" spans="1:74" x14ac:dyDescent="0.25">
      <c r="A43" s="20" t="s">
        <v>434</v>
      </c>
      <c r="B43" s="20" t="s">
        <v>442</v>
      </c>
      <c r="C43" s="20" t="s">
        <v>523</v>
      </c>
      <c r="D43" s="1">
        <v>44613</v>
      </c>
      <c r="E43">
        <v>68</v>
      </c>
      <c r="F43">
        <v>0</v>
      </c>
      <c r="G43">
        <v>0</v>
      </c>
      <c r="H43">
        <v>0</v>
      </c>
      <c r="I43">
        <v>0</v>
      </c>
      <c r="J43">
        <v>37</v>
      </c>
      <c r="K43">
        <v>6</v>
      </c>
      <c r="L43">
        <v>2</v>
      </c>
      <c r="M43">
        <v>7</v>
      </c>
      <c r="N43">
        <v>0</v>
      </c>
      <c r="O43">
        <v>0</v>
      </c>
      <c r="P43">
        <v>0</v>
      </c>
      <c r="Q43">
        <v>0</v>
      </c>
      <c r="R43">
        <v>154</v>
      </c>
      <c r="S43">
        <v>124</v>
      </c>
      <c r="T43">
        <v>12</v>
      </c>
      <c r="U43">
        <v>0</v>
      </c>
      <c r="V43">
        <v>0</v>
      </c>
      <c r="W43">
        <v>468</v>
      </c>
      <c r="X43">
        <v>277</v>
      </c>
      <c r="Y43">
        <v>40</v>
      </c>
      <c r="Z43">
        <v>14</v>
      </c>
      <c r="AA43">
        <v>18</v>
      </c>
      <c r="AB43">
        <v>489</v>
      </c>
      <c r="AC43">
        <v>271</v>
      </c>
      <c r="AD43">
        <v>78</v>
      </c>
      <c r="AE43">
        <v>26</v>
      </c>
      <c r="AF43">
        <v>19</v>
      </c>
      <c r="AG43">
        <v>26</v>
      </c>
      <c r="AH43">
        <v>11</v>
      </c>
      <c r="AI43">
        <v>0</v>
      </c>
      <c r="AJ43">
        <v>1</v>
      </c>
      <c r="AK43">
        <v>4</v>
      </c>
      <c r="AL43">
        <v>6</v>
      </c>
      <c r="AM43">
        <v>6</v>
      </c>
      <c r="AN43">
        <v>0</v>
      </c>
      <c r="AO43">
        <v>0</v>
      </c>
      <c r="AP43">
        <v>0</v>
      </c>
      <c r="AQ43">
        <v>0</v>
      </c>
      <c r="AR43">
        <v>0</v>
      </c>
      <c r="AS43">
        <v>0</v>
      </c>
      <c r="AT43">
        <v>0</v>
      </c>
      <c r="AU43">
        <v>0</v>
      </c>
      <c r="AV43">
        <v>0</v>
      </c>
      <c r="AW43">
        <v>0</v>
      </c>
      <c r="AX43">
        <v>0</v>
      </c>
      <c r="AY43">
        <v>0</v>
      </c>
      <c r="AZ43">
        <v>0</v>
      </c>
      <c r="BA43">
        <v>0</v>
      </c>
      <c r="BB43">
        <v>0</v>
      </c>
      <c r="BC43">
        <v>0</v>
      </c>
      <c r="BD43">
        <v>0</v>
      </c>
      <c r="BE43">
        <v>0</v>
      </c>
      <c r="BF43">
        <v>0</v>
      </c>
      <c r="BG43" s="20">
        <v>0</v>
      </c>
      <c r="BH43" s="20">
        <v>0</v>
      </c>
      <c r="BI43" s="20">
        <v>50</v>
      </c>
      <c r="BJ43" s="20">
        <v>0</v>
      </c>
      <c r="BK43" s="20">
        <v>139</v>
      </c>
      <c r="BL43" s="20">
        <v>380</v>
      </c>
      <c r="BM43" s="20">
        <v>355</v>
      </c>
      <c r="BN43" s="20">
        <v>21</v>
      </c>
      <c r="BO43" s="20">
        <v>6</v>
      </c>
      <c r="BP43" s="20">
        <v>2245</v>
      </c>
      <c r="BQ43" s="20">
        <v>773</v>
      </c>
      <c r="BR43" s="20">
        <v>0</v>
      </c>
      <c r="BS43" s="20">
        <v>152</v>
      </c>
      <c r="BT43" s="20">
        <v>77</v>
      </c>
      <c r="BU43" s="20">
        <v>556</v>
      </c>
      <c r="BV43" s="20">
        <v>1378</v>
      </c>
    </row>
    <row r="44" spans="1:74" x14ac:dyDescent="0.25">
      <c r="A44" s="20" t="s">
        <v>434</v>
      </c>
      <c r="B44" s="20" t="s">
        <v>444</v>
      </c>
      <c r="C44" s="20" t="s">
        <v>524</v>
      </c>
      <c r="D44" s="1">
        <v>44598</v>
      </c>
      <c r="E44">
        <v>69</v>
      </c>
      <c r="F44">
        <v>1</v>
      </c>
      <c r="G44">
        <v>1</v>
      </c>
      <c r="H44">
        <v>0</v>
      </c>
      <c r="I44">
        <v>0</v>
      </c>
      <c r="J44">
        <v>36</v>
      </c>
      <c r="K44">
        <v>8</v>
      </c>
      <c r="L44">
        <v>2</v>
      </c>
      <c r="M44">
        <v>1</v>
      </c>
      <c r="N44">
        <v>3</v>
      </c>
      <c r="O44">
        <v>1</v>
      </c>
      <c r="P44">
        <v>1</v>
      </c>
      <c r="Q44">
        <v>0</v>
      </c>
      <c r="R44">
        <v>289</v>
      </c>
      <c r="S44">
        <v>203</v>
      </c>
      <c r="T44">
        <v>14</v>
      </c>
      <c r="U44">
        <v>10</v>
      </c>
      <c r="V44">
        <v>29</v>
      </c>
      <c r="W44">
        <v>842</v>
      </c>
      <c r="X44">
        <v>411</v>
      </c>
      <c r="Y44">
        <v>95</v>
      </c>
      <c r="Z44">
        <v>35</v>
      </c>
      <c r="AA44">
        <v>45</v>
      </c>
      <c r="AB44">
        <v>865</v>
      </c>
      <c r="AC44">
        <v>431</v>
      </c>
      <c r="AD44">
        <v>58</v>
      </c>
      <c r="AE44">
        <v>54</v>
      </c>
      <c r="AF44">
        <v>116</v>
      </c>
      <c r="AG44">
        <v>100</v>
      </c>
      <c r="AH44">
        <v>37</v>
      </c>
      <c r="AI44">
        <v>2</v>
      </c>
      <c r="AJ44">
        <v>4</v>
      </c>
      <c r="AK44">
        <v>23</v>
      </c>
      <c r="AL44">
        <v>43</v>
      </c>
      <c r="AM44">
        <v>35</v>
      </c>
      <c r="AN44">
        <v>4</v>
      </c>
      <c r="AO44">
        <v>0</v>
      </c>
      <c r="AP44">
        <v>0</v>
      </c>
      <c r="AQ44">
        <v>0</v>
      </c>
      <c r="AR44">
        <v>0</v>
      </c>
      <c r="AS44">
        <v>0</v>
      </c>
      <c r="AT44">
        <v>0</v>
      </c>
      <c r="AU44">
        <v>0</v>
      </c>
      <c r="AV44">
        <v>0</v>
      </c>
      <c r="AW44">
        <v>0</v>
      </c>
      <c r="AX44">
        <v>0</v>
      </c>
      <c r="AY44">
        <v>0</v>
      </c>
      <c r="AZ44">
        <v>0</v>
      </c>
      <c r="BA44">
        <v>0</v>
      </c>
      <c r="BB44">
        <v>0</v>
      </c>
      <c r="BC44">
        <v>0</v>
      </c>
      <c r="BD44">
        <v>0</v>
      </c>
      <c r="BE44">
        <v>0</v>
      </c>
      <c r="BF44">
        <v>0</v>
      </c>
      <c r="BG44" s="20">
        <v>1</v>
      </c>
      <c r="BH44" s="20">
        <v>0</v>
      </c>
      <c r="BI44" s="20">
        <v>55</v>
      </c>
      <c r="BJ44" s="20">
        <v>2</v>
      </c>
      <c r="BK44" s="20">
        <v>231</v>
      </c>
      <c r="BL44" s="20">
        <v>621</v>
      </c>
      <c r="BM44" s="20">
        <v>613</v>
      </c>
      <c r="BN44" s="20">
        <v>62</v>
      </c>
      <c r="BO44" s="20">
        <v>37</v>
      </c>
      <c r="BP44" s="20">
        <v>3383</v>
      </c>
      <c r="BQ44" s="20">
        <v>992</v>
      </c>
      <c r="BR44" s="20">
        <v>0</v>
      </c>
      <c r="BS44" s="20">
        <v>124</v>
      </c>
      <c r="BT44" s="20">
        <v>171</v>
      </c>
      <c r="BU44" s="20">
        <v>1061</v>
      </c>
      <c r="BV44" s="20">
        <v>1846</v>
      </c>
    </row>
    <row r="45" spans="1:74" x14ac:dyDescent="0.25">
      <c r="A45" s="20" t="s">
        <v>434</v>
      </c>
      <c r="B45" s="20" t="s">
        <v>444</v>
      </c>
      <c r="C45" s="20" t="s">
        <v>524</v>
      </c>
      <c r="D45" s="1">
        <v>44605</v>
      </c>
      <c r="E45">
        <v>69</v>
      </c>
      <c r="F45">
        <v>1</v>
      </c>
      <c r="G45">
        <v>1</v>
      </c>
      <c r="H45">
        <v>0</v>
      </c>
      <c r="I45">
        <v>0</v>
      </c>
      <c r="J45">
        <v>37</v>
      </c>
      <c r="K45">
        <v>8</v>
      </c>
      <c r="L45">
        <v>2</v>
      </c>
      <c r="M45">
        <v>1</v>
      </c>
      <c r="N45">
        <v>3</v>
      </c>
      <c r="O45">
        <v>1</v>
      </c>
      <c r="P45">
        <v>1</v>
      </c>
      <c r="Q45">
        <v>0</v>
      </c>
      <c r="R45">
        <v>291</v>
      </c>
      <c r="S45">
        <v>205</v>
      </c>
      <c r="T45">
        <v>14</v>
      </c>
      <c r="U45">
        <v>10</v>
      </c>
      <c r="V45">
        <v>29</v>
      </c>
      <c r="W45">
        <v>840</v>
      </c>
      <c r="X45">
        <v>417</v>
      </c>
      <c r="Y45">
        <v>94</v>
      </c>
      <c r="Z45">
        <v>35</v>
      </c>
      <c r="AA45">
        <v>45</v>
      </c>
      <c r="AB45">
        <v>871</v>
      </c>
      <c r="AC45">
        <v>438</v>
      </c>
      <c r="AD45">
        <v>58</v>
      </c>
      <c r="AE45">
        <v>56</v>
      </c>
      <c r="AF45">
        <v>116</v>
      </c>
      <c r="AG45">
        <v>101</v>
      </c>
      <c r="AH45">
        <v>38</v>
      </c>
      <c r="AI45">
        <v>2</v>
      </c>
      <c r="AJ45">
        <v>5</v>
      </c>
      <c r="AK45">
        <v>21</v>
      </c>
      <c r="AL45">
        <v>43</v>
      </c>
      <c r="AM45">
        <v>35</v>
      </c>
      <c r="AN45">
        <v>4</v>
      </c>
      <c r="AO45">
        <v>0</v>
      </c>
      <c r="AP45">
        <v>0</v>
      </c>
      <c r="AQ45">
        <v>0</v>
      </c>
      <c r="AR45">
        <v>0</v>
      </c>
      <c r="AS45">
        <v>0</v>
      </c>
      <c r="AT45">
        <v>0</v>
      </c>
      <c r="AU45">
        <v>0</v>
      </c>
      <c r="AV45">
        <v>0</v>
      </c>
      <c r="AW45">
        <v>0</v>
      </c>
      <c r="AX45">
        <v>0</v>
      </c>
      <c r="AY45">
        <v>0</v>
      </c>
      <c r="AZ45">
        <v>0</v>
      </c>
      <c r="BA45">
        <v>0</v>
      </c>
      <c r="BB45">
        <v>0</v>
      </c>
      <c r="BC45">
        <v>0</v>
      </c>
      <c r="BD45">
        <v>0</v>
      </c>
      <c r="BE45">
        <v>0</v>
      </c>
      <c r="BF45">
        <v>0</v>
      </c>
      <c r="BG45" s="20">
        <v>1</v>
      </c>
      <c r="BH45" s="20">
        <v>0</v>
      </c>
      <c r="BI45" s="20">
        <v>55</v>
      </c>
      <c r="BJ45" s="20">
        <v>2</v>
      </c>
      <c r="BK45" s="20">
        <v>233</v>
      </c>
      <c r="BL45" s="20">
        <v>621</v>
      </c>
      <c r="BM45" s="20">
        <v>617</v>
      </c>
      <c r="BN45" s="20">
        <v>64</v>
      </c>
      <c r="BO45" s="20">
        <v>37</v>
      </c>
      <c r="BP45" s="20">
        <v>3393</v>
      </c>
      <c r="BQ45" s="20">
        <v>1007</v>
      </c>
      <c r="BR45" s="20">
        <v>0</v>
      </c>
      <c r="BS45" s="20">
        <v>125</v>
      </c>
      <c r="BT45" s="20">
        <v>192</v>
      </c>
      <c r="BU45" s="20">
        <v>1041</v>
      </c>
      <c r="BV45" s="20">
        <v>1859</v>
      </c>
    </row>
    <row r="46" spans="1:74" x14ac:dyDescent="0.25">
      <c r="A46" s="20" t="s">
        <v>434</v>
      </c>
      <c r="B46" s="20" t="s">
        <v>444</v>
      </c>
      <c r="C46" s="20" t="s">
        <v>524</v>
      </c>
      <c r="D46" s="1">
        <v>44613</v>
      </c>
      <c r="E46">
        <v>70</v>
      </c>
      <c r="F46">
        <v>1</v>
      </c>
      <c r="G46">
        <v>1</v>
      </c>
      <c r="H46">
        <v>0</v>
      </c>
      <c r="I46">
        <v>0</v>
      </c>
      <c r="J46">
        <v>38</v>
      </c>
      <c r="K46">
        <v>8</v>
      </c>
      <c r="L46">
        <v>2</v>
      </c>
      <c r="M46">
        <v>1</v>
      </c>
      <c r="N46">
        <v>3</v>
      </c>
      <c r="O46">
        <v>1</v>
      </c>
      <c r="P46">
        <v>1</v>
      </c>
      <c r="Q46">
        <v>0</v>
      </c>
      <c r="R46">
        <v>290</v>
      </c>
      <c r="S46">
        <v>205</v>
      </c>
      <c r="T46">
        <v>13</v>
      </c>
      <c r="U46">
        <v>10</v>
      </c>
      <c r="V46">
        <v>29</v>
      </c>
      <c r="W46">
        <v>838</v>
      </c>
      <c r="X46">
        <v>421</v>
      </c>
      <c r="Y46">
        <v>94</v>
      </c>
      <c r="Z46">
        <v>35</v>
      </c>
      <c r="AA46">
        <v>44</v>
      </c>
      <c r="AB46">
        <v>868</v>
      </c>
      <c r="AC46">
        <v>437</v>
      </c>
      <c r="AD46">
        <v>58</v>
      </c>
      <c r="AE46">
        <v>59</v>
      </c>
      <c r="AF46">
        <v>113</v>
      </c>
      <c r="AG46">
        <v>101</v>
      </c>
      <c r="AH46">
        <v>39</v>
      </c>
      <c r="AI46">
        <v>2</v>
      </c>
      <c r="AJ46">
        <v>6</v>
      </c>
      <c r="AK46">
        <v>20</v>
      </c>
      <c r="AL46">
        <v>44</v>
      </c>
      <c r="AM46">
        <v>35</v>
      </c>
      <c r="AN46">
        <v>5</v>
      </c>
      <c r="AO46">
        <v>0</v>
      </c>
      <c r="AP46">
        <v>0</v>
      </c>
      <c r="AQ46">
        <v>0</v>
      </c>
      <c r="AR46">
        <v>0</v>
      </c>
      <c r="AS46">
        <v>0</v>
      </c>
      <c r="AT46">
        <v>0</v>
      </c>
      <c r="AU46">
        <v>0</v>
      </c>
      <c r="AV46">
        <v>0</v>
      </c>
      <c r="AW46">
        <v>0</v>
      </c>
      <c r="AX46">
        <v>0</v>
      </c>
      <c r="AY46">
        <v>0</v>
      </c>
      <c r="AZ46">
        <v>0</v>
      </c>
      <c r="BA46">
        <v>0</v>
      </c>
      <c r="BB46">
        <v>0</v>
      </c>
      <c r="BC46">
        <v>0</v>
      </c>
      <c r="BD46">
        <v>0</v>
      </c>
      <c r="BE46">
        <v>0</v>
      </c>
      <c r="BF46">
        <v>0</v>
      </c>
      <c r="BG46" s="20">
        <v>1</v>
      </c>
      <c r="BH46" s="20">
        <v>0</v>
      </c>
      <c r="BI46" s="20">
        <v>56</v>
      </c>
      <c r="BJ46" s="20">
        <v>2</v>
      </c>
      <c r="BK46" s="20">
        <v>234</v>
      </c>
      <c r="BL46" s="20">
        <v>620</v>
      </c>
      <c r="BM46" s="20">
        <v>616</v>
      </c>
      <c r="BN46" s="20">
        <v>64</v>
      </c>
      <c r="BO46" s="20">
        <v>37</v>
      </c>
      <c r="BP46" s="20">
        <v>3385</v>
      </c>
      <c r="BQ46" s="20">
        <v>1015</v>
      </c>
      <c r="BR46" s="20">
        <v>0</v>
      </c>
      <c r="BS46" s="20">
        <v>124</v>
      </c>
      <c r="BT46" s="20">
        <v>216</v>
      </c>
      <c r="BU46" s="20">
        <v>1018</v>
      </c>
      <c r="BV46" s="20">
        <v>1857</v>
      </c>
    </row>
    <row r="47" spans="1:74" x14ac:dyDescent="0.25">
      <c r="A47" s="20" t="s">
        <v>434</v>
      </c>
      <c r="B47" s="20" t="s">
        <v>437</v>
      </c>
      <c r="C47" s="20" t="s">
        <v>525</v>
      </c>
      <c r="D47" s="1">
        <v>44598</v>
      </c>
      <c r="E47">
        <v>48</v>
      </c>
      <c r="F47">
        <v>1</v>
      </c>
      <c r="G47">
        <v>1</v>
      </c>
      <c r="H47">
        <v>1</v>
      </c>
      <c r="I47">
        <v>0</v>
      </c>
      <c r="J47">
        <v>27</v>
      </c>
      <c r="K47">
        <v>3</v>
      </c>
      <c r="L47">
        <v>0</v>
      </c>
      <c r="M47">
        <v>1</v>
      </c>
      <c r="N47">
        <v>20</v>
      </c>
      <c r="O47">
        <v>16</v>
      </c>
      <c r="P47">
        <v>2</v>
      </c>
      <c r="Q47">
        <v>0</v>
      </c>
      <c r="R47">
        <v>195</v>
      </c>
      <c r="S47">
        <v>130</v>
      </c>
      <c r="T47">
        <v>30</v>
      </c>
      <c r="U47">
        <v>8</v>
      </c>
      <c r="V47">
        <v>2</v>
      </c>
      <c r="W47">
        <v>725</v>
      </c>
      <c r="X47">
        <v>324</v>
      </c>
      <c r="Y47">
        <v>70</v>
      </c>
      <c r="Z47">
        <v>31</v>
      </c>
      <c r="AA47">
        <v>84</v>
      </c>
      <c r="AB47">
        <v>642</v>
      </c>
      <c r="AC47">
        <v>270</v>
      </c>
      <c r="AD47">
        <v>18</v>
      </c>
      <c r="AE47">
        <v>18</v>
      </c>
      <c r="AF47">
        <v>150</v>
      </c>
      <c r="AG47">
        <v>72</v>
      </c>
      <c r="AH47">
        <v>25</v>
      </c>
      <c r="AI47">
        <v>2</v>
      </c>
      <c r="AJ47">
        <v>2</v>
      </c>
      <c r="AK47">
        <v>13</v>
      </c>
      <c r="AL47">
        <v>16</v>
      </c>
      <c r="AM47">
        <v>14</v>
      </c>
      <c r="AN47">
        <v>2</v>
      </c>
      <c r="AO47">
        <v>0</v>
      </c>
      <c r="AP47">
        <v>0</v>
      </c>
      <c r="AQ47">
        <v>0</v>
      </c>
      <c r="AR47">
        <v>0</v>
      </c>
      <c r="AS47">
        <v>0</v>
      </c>
      <c r="AT47">
        <v>0</v>
      </c>
      <c r="AU47">
        <v>0</v>
      </c>
      <c r="AV47">
        <v>0</v>
      </c>
      <c r="AW47">
        <v>0</v>
      </c>
      <c r="AX47">
        <v>0</v>
      </c>
      <c r="AY47">
        <v>0</v>
      </c>
      <c r="AZ47">
        <v>0</v>
      </c>
      <c r="BA47">
        <v>0</v>
      </c>
      <c r="BB47">
        <v>0</v>
      </c>
      <c r="BC47">
        <v>0</v>
      </c>
      <c r="BD47">
        <v>0</v>
      </c>
      <c r="BE47">
        <v>0</v>
      </c>
      <c r="BF47">
        <v>0</v>
      </c>
      <c r="BG47" s="20">
        <v>1</v>
      </c>
      <c r="BH47" s="20">
        <v>0</v>
      </c>
      <c r="BI47" s="20">
        <v>42</v>
      </c>
      <c r="BJ47" s="20">
        <v>18</v>
      </c>
      <c r="BK47" s="20">
        <v>151</v>
      </c>
      <c r="BL47" s="20">
        <v>515</v>
      </c>
      <c r="BM47" s="20">
        <v>439</v>
      </c>
      <c r="BN47" s="20">
        <v>48</v>
      </c>
      <c r="BO47" s="20">
        <v>14</v>
      </c>
      <c r="BP47" s="20">
        <v>3195</v>
      </c>
      <c r="BQ47" s="20">
        <v>679</v>
      </c>
      <c r="BR47" s="20">
        <v>0</v>
      </c>
      <c r="BS47" s="20">
        <v>110</v>
      </c>
      <c r="BT47" s="20">
        <v>141</v>
      </c>
      <c r="BU47" s="20">
        <v>1177</v>
      </c>
      <c r="BV47" s="20">
        <v>1617</v>
      </c>
    </row>
    <row r="48" spans="1:74" x14ac:dyDescent="0.25">
      <c r="A48" s="20" t="s">
        <v>434</v>
      </c>
      <c r="B48" s="20" t="s">
        <v>437</v>
      </c>
      <c r="C48" s="20" t="s">
        <v>525</v>
      </c>
      <c r="D48" s="1">
        <v>44605</v>
      </c>
      <c r="E48">
        <v>48</v>
      </c>
      <c r="F48">
        <v>1</v>
      </c>
      <c r="G48">
        <v>1</v>
      </c>
      <c r="H48">
        <v>1</v>
      </c>
      <c r="I48">
        <v>0</v>
      </c>
      <c r="J48">
        <v>27</v>
      </c>
      <c r="K48">
        <v>3</v>
      </c>
      <c r="L48">
        <v>0</v>
      </c>
      <c r="M48">
        <v>1</v>
      </c>
      <c r="N48">
        <v>19</v>
      </c>
      <c r="O48">
        <v>15</v>
      </c>
      <c r="P48">
        <v>2</v>
      </c>
      <c r="Q48">
        <v>0</v>
      </c>
      <c r="R48">
        <v>195</v>
      </c>
      <c r="S48">
        <v>130</v>
      </c>
      <c r="T48">
        <v>30</v>
      </c>
      <c r="U48">
        <v>8</v>
      </c>
      <c r="V48">
        <v>2</v>
      </c>
      <c r="W48">
        <v>726</v>
      </c>
      <c r="X48">
        <v>330</v>
      </c>
      <c r="Y48">
        <v>70</v>
      </c>
      <c r="Z48">
        <v>31</v>
      </c>
      <c r="AA48">
        <v>84</v>
      </c>
      <c r="AB48">
        <v>644</v>
      </c>
      <c r="AC48">
        <v>273</v>
      </c>
      <c r="AD48">
        <v>18</v>
      </c>
      <c r="AE48">
        <v>19</v>
      </c>
      <c r="AF48">
        <v>149</v>
      </c>
      <c r="AG48">
        <v>73</v>
      </c>
      <c r="AH48">
        <v>27</v>
      </c>
      <c r="AI48">
        <v>2</v>
      </c>
      <c r="AJ48">
        <v>3</v>
      </c>
      <c r="AK48">
        <v>13</v>
      </c>
      <c r="AL48">
        <v>15</v>
      </c>
      <c r="AM48">
        <v>13</v>
      </c>
      <c r="AN48">
        <v>2</v>
      </c>
      <c r="AO48">
        <v>0</v>
      </c>
      <c r="AP48">
        <v>0</v>
      </c>
      <c r="AQ48">
        <v>0</v>
      </c>
      <c r="AR48">
        <v>0</v>
      </c>
      <c r="AS48">
        <v>0</v>
      </c>
      <c r="AT48">
        <v>0</v>
      </c>
      <c r="AU48">
        <v>0</v>
      </c>
      <c r="AV48">
        <v>0</v>
      </c>
      <c r="AW48">
        <v>0</v>
      </c>
      <c r="AX48">
        <v>0</v>
      </c>
      <c r="AY48">
        <v>0</v>
      </c>
      <c r="AZ48">
        <v>0</v>
      </c>
      <c r="BA48">
        <v>0</v>
      </c>
      <c r="BB48">
        <v>0</v>
      </c>
      <c r="BC48">
        <v>0</v>
      </c>
      <c r="BD48">
        <v>0</v>
      </c>
      <c r="BE48">
        <v>0</v>
      </c>
      <c r="BF48">
        <v>0</v>
      </c>
      <c r="BG48" s="20">
        <v>1</v>
      </c>
      <c r="BH48" s="20">
        <v>0</v>
      </c>
      <c r="BI48" s="20">
        <v>42</v>
      </c>
      <c r="BJ48" s="20">
        <v>17</v>
      </c>
      <c r="BK48" s="20">
        <v>151</v>
      </c>
      <c r="BL48" s="20">
        <v>518</v>
      </c>
      <c r="BM48" s="20">
        <v>443</v>
      </c>
      <c r="BN48" s="20">
        <v>48</v>
      </c>
      <c r="BO48" s="20">
        <v>13</v>
      </c>
      <c r="BP48" s="20">
        <v>3214</v>
      </c>
      <c r="BQ48" s="20">
        <v>693</v>
      </c>
      <c r="BR48" s="20">
        <v>0</v>
      </c>
      <c r="BS48" s="20">
        <v>108</v>
      </c>
      <c r="BT48" s="20">
        <v>146</v>
      </c>
      <c r="BU48" s="20">
        <v>1178</v>
      </c>
      <c r="BV48" s="20">
        <v>1636</v>
      </c>
    </row>
    <row r="49" spans="1:74" x14ac:dyDescent="0.25">
      <c r="A49" s="20" t="s">
        <v>434</v>
      </c>
      <c r="B49" s="20" t="s">
        <v>437</v>
      </c>
      <c r="C49" s="20" t="s">
        <v>525</v>
      </c>
      <c r="D49" s="1">
        <v>44613</v>
      </c>
      <c r="E49">
        <v>48</v>
      </c>
      <c r="F49">
        <v>1</v>
      </c>
      <c r="G49">
        <v>1</v>
      </c>
      <c r="H49">
        <v>1</v>
      </c>
      <c r="I49">
        <v>0</v>
      </c>
      <c r="J49">
        <v>27</v>
      </c>
      <c r="K49">
        <v>3</v>
      </c>
      <c r="L49">
        <v>0</v>
      </c>
      <c r="M49">
        <v>1</v>
      </c>
      <c r="N49">
        <v>19</v>
      </c>
      <c r="O49">
        <v>15</v>
      </c>
      <c r="P49">
        <v>2</v>
      </c>
      <c r="Q49">
        <v>0</v>
      </c>
      <c r="R49">
        <v>194</v>
      </c>
      <c r="S49">
        <v>130</v>
      </c>
      <c r="T49">
        <v>29</v>
      </c>
      <c r="U49">
        <v>8</v>
      </c>
      <c r="V49">
        <v>2</v>
      </c>
      <c r="W49">
        <v>728</v>
      </c>
      <c r="X49">
        <v>330</v>
      </c>
      <c r="Y49">
        <v>70</v>
      </c>
      <c r="Z49">
        <v>31</v>
      </c>
      <c r="AA49">
        <v>84</v>
      </c>
      <c r="AB49">
        <v>644</v>
      </c>
      <c r="AC49">
        <v>275</v>
      </c>
      <c r="AD49">
        <v>18</v>
      </c>
      <c r="AE49">
        <v>19</v>
      </c>
      <c r="AF49">
        <v>148</v>
      </c>
      <c r="AG49">
        <v>74</v>
      </c>
      <c r="AH49">
        <v>27</v>
      </c>
      <c r="AI49">
        <v>2</v>
      </c>
      <c r="AJ49">
        <v>3</v>
      </c>
      <c r="AK49">
        <v>14</v>
      </c>
      <c r="AL49">
        <v>15</v>
      </c>
      <c r="AM49">
        <v>13</v>
      </c>
      <c r="AN49">
        <v>2</v>
      </c>
      <c r="AO49">
        <v>0</v>
      </c>
      <c r="AP49">
        <v>0</v>
      </c>
      <c r="AQ49">
        <v>0</v>
      </c>
      <c r="AR49">
        <v>0</v>
      </c>
      <c r="AS49">
        <v>0</v>
      </c>
      <c r="AT49">
        <v>0</v>
      </c>
      <c r="AU49">
        <v>0</v>
      </c>
      <c r="AV49">
        <v>0</v>
      </c>
      <c r="AW49">
        <v>0</v>
      </c>
      <c r="AX49">
        <v>0</v>
      </c>
      <c r="AY49">
        <v>0</v>
      </c>
      <c r="AZ49">
        <v>0</v>
      </c>
      <c r="BA49">
        <v>0</v>
      </c>
      <c r="BB49">
        <v>0</v>
      </c>
      <c r="BC49">
        <v>0</v>
      </c>
      <c r="BD49">
        <v>0</v>
      </c>
      <c r="BE49">
        <v>0</v>
      </c>
      <c r="BF49">
        <v>0</v>
      </c>
      <c r="BG49" s="20">
        <v>1</v>
      </c>
      <c r="BH49" s="20">
        <v>0</v>
      </c>
      <c r="BI49" s="20">
        <v>42</v>
      </c>
      <c r="BJ49" s="20">
        <v>17</v>
      </c>
      <c r="BK49" s="20">
        <v>151</v>
      </c>
      <c r="BL49" s="20">
        <v>520</v>
      </c>
      <c r="BM49" s="20">
        <v>444</v>
      </c>
      <c r="BN49" s="20">
        <v>48</v>
      </c>
      <c r="BO49" s="20">
        <v>13</v>
      </c>
      <c r="BP49" s="20">
        <v>3219</v>
      </c>
      <c r="BQ49" s="20">
        <v>703</v>
      </c>
      <c r="BR49" s="20">
        <v>0</v>
      </c>
      <c r="BS49" s="20">
        <v>107</v>
      </c>
      <c r="BT49" s="20">
        <v>147</v>
      </c>
      <c r="BU49" s="20">
        <v>1178</v>
      </c>
      <c r="BV49" s="20">
        <v>1644</v>
      </c>
    </row>
    <row r="50" spans="1:74" x14ac:dyDescent="0.25">
      <c r="A50" s="20" t="s">
        <v>434</v>
      </c>
      <c r="B50" s="20" t="s">
        <v>437</v>
      </c>
      <c r="C50" s="20" t="s">
        <v>526</v>
      </c>
      <c r="D50" s="1">
        <v>44598</v>
      </c>
      <c r="E50">
        <v>66</v>
      </c>
      <c r="F50">
        <v>2</v>
      </c>
      <c r="G50">
        <v>2</v>
      </c>
      <c r="H50">
        <v>0</v>
      </c>
      <c r="I50">
        <v>0</v>
      </c>
      <c r="J50">
        <v>44</v>
      </c>
      <c r="K50">
        <v>2</v>
      </c>
      <c r="L50">
        <v>6</v>
      </c>
      <c r="M50">
        <v>3</v>
      </c>
      <c r="N50">
        <v>9</v>
      </c>
      <c r="O50">
        <v>9</v>
      </c>
      <c r="P50">
        <v>0</v>
      </c>
      <c r="Q50">
        <v>0</v>
      </c>
      <c r="R50">
        <v>277</v>
      </c>
      <c r="S50">
        <v>243</v>
      </c>
      <c r="T50">
        <v>11</v>
      </c>
      <c r="U50">
        <v>2</v>
      </c>
      <c r="V50">
        <v>3</v>
      </c>
      <c r="W50">
        <v>783</v>
      </c>
      <c r="X50">
        <v>462</v>
      </c>
      <c r="Y50">
        <v>22</v>
      </c>
      <c r="Z50">
        <v>56</v>
      </c>
      <c r="AA50">
        <v>42</v>
      </c>
      <c r="AB50">
        <v>627</v>
      </c>
      <c r="AC50">
        <v>358</v>
      </c>
      <c r="AD50">
        <v>7</v>
      </c>
      <c r="AE50">
        <v>33</v>
      </c>
      <c r="AF50">
        <v>75</v>
      </c>
      <c r="AG50">
        <v>117</v>
      </c>
      <c r="AH50">
        <v>39</v>
      </c>
      <c r="AI50">
        <v>1</v>
      </c>
      <c r="AJ50">
        <v>19</v>
      </c>
      <c r="AK50">
        <v>12</v>
      </c>
      <c r="AL50">
        <v>46</v>
      </c>
      <c r="AM50">
        <v>33</v>
      </c>
      <c r="AN50">
        <v>1</v>
      </c>
      <c r="AO50">
        <v>3</v>
      </c>
      <c r="AP50">
        <v>0</v>
      </c>
      <c r="AQ50">
        <v>0</v>
      </c>
      <c r="AR50">
        <v>0</v>
      </c>
      <c r="AS50">
        <v>0</v>
      </c>
      <c r="AT50">
        <v>0</v>
      </c>
      <c r="AU50">
        <v>0</v>
      </c>
      <c r="AV50">
        <v>0</v>
      </c>
      <c r="AW50">
        <v>0</v>
      </c>
      <c r="AX50">
        <v>0</v>
      </c>
      <c r="AY50">
        <v>0</v>
      </c>
      <c r="AZ50">
        <v>0</v>
      </c>
      <c r="BA50">
        <v>0</v>
      </c>
      <c r="BB50">
        <v>0</v>
      </c>
      <c r="BC50">
        <v>0</v>
      </c>
      <c r="BD50">
        <v>0</v>
      </c>
      <c r="BE50">
        <v>0</v>
      </c>
      <c r="BF50">
        <v>0</v>
      </c>
      <c r="BG50" s="20">
        <v>2</v>
      </c>
      <c r="BH50" s="20">
        <v>0</v>
      </c>
      <c r="BI50" s="20">
        <v>54</v>
      </c>
      <c r="BJ50" s="20">
        <v>9</v>
      </c>
      <c r="BK50" s="20">
        <v>257</v>
      </c>
      <c r="BL50" s="20">
        <v>630</v>
      </c>
      <c r="BM50" s="20">
        <v>503</v>
      </c>
      <c r="BN50" s="20">
        <v>75</v>
      </c>
      <c r="BO50" s="20">
        <v>40</v>
      </c>
      <c r="BP50" s="20">
        <v>2774</v>
      </c>
      <c r="BQ50" s="20">
        <v>942</v>
      </c>
      <c r="BR50" s="20">
        <v>0</v>
      </c>
      <c r="BS50" s="20">
        <v>41</v>
      </c>
      <c r="BT50" s="20">
        <v>256</v>
      </c>
      <c r="BU50" s="20">
        <v>664</v>
      </c>
      <c r="BV50" s="20">
        <v>1674</v>
      </c>
    </row>
    <row r="51" spans="1:74" x14ac:dyDescent="0.25">
      <c r="A51" s="20" t="s">
        <v>434</v>
      </c>
      <c r="B51" s="20" t="s">
        <v>437</v>
      </c>
      <c r="C51" s="20" t="s">
        <v>526</v>
      </c>
      <c r="D51" s="1">
        <v>44605</v>
      </c>
      <c r="E51">
        <v>66</v>
      </c>
      <c r="F51">
        <v>2</v>
      </c>
      <c r="G51">
        <v>2</v>
      </c>
      <c r="H51">
        <v>0</v>
      </c>
      <c r="I51">
        <v>0</v>
      </c>
      <c r="J51">
        <v>44</v>
      </c>
      <c r="K51">
        <v>2</v>
      </c>
      <c r="L51">
        <v>5</v>
      </c>
      <c r="M51">
        <v>3</v>
      </c>
      <c r="N51">
        <v>9</v>
      </c>
      <c r="O51">
        <v>9</v>
      </c>
      <c r="P51">
        <v>0</v>
      </c>
      <c r="Q51">
        <v>0</v>
      </c>
      <c r="R51">
        <v>276</v>
      </c>
      <c r="S51">
        <v>242</v>
      </c>
      <c r="T51">
        <v>11</v>
      </c>
      <c r="U51">
        <v>2</v>
      </c>
      <c r="V51">
        <v>3</v>
      </c>
      <c r="W51">
        <v>785</v>
      </c>
      <c r="X51">
        <v>465</v>
      </c>
      <c r="Y51">
        <v>22</v>
      </c>
      <c r="Z51">
        <v>56</v>
      </c>
      <c r="AA51">
        <v>41</v>
      </c>
      <c r="AB51">
        <v>628</v>
      </c>
      <c r="AC51">
        <v>361</v>
      </c>
      <c r="AD51">
        <v>7</v>
      </c>
      <c r="AE51">
        <v>36</v>
      </c>
      <c r="AF51">
        <v>72</v>
      </c>
      <c r="AG51">
        <v>116</v>
      </c>
      <c r="AH51">
        <v>40</v>
      </c>
      <c r="AI51">
        <v>1</v>
      </c>
      <c r="AJ51">
        <v>19</v>
      </c>
      <c r="AK51">
        <v>12</v>
      </c>
      <c r="AL51">
        <v>46</v>
      </c>
      <c r="AM51">
        <v>33</v>
      </c>
      <c r="AN51">
        <v>1</v>
      </c>
      <c r="AO51">
        <v>3</v>
      </c>
      <c r="AP51">
        <v>0</v>
      </c>
      <c r="AQ51">
        <v>0</v>
      </c>
      <c r="AR51">
        <v>0</v>
      </c>
      <c r="AS51">
        <v>0</v>
      </c>
      <c r="AT51">
        <v>0</v>
      </c>
      <c r="AU51">
        <v>0</v>
      </c>
      <c r="AV51">
        <v>0</v>
      </c>
      <c r="AW51">
        <v>0</v>
      </c>
      <c r="AX51">
        <v>0</v>
      </c>
      <c r="AY51">
        <v>0</v>
      </c>
      <c r="AZ51">
        <v>0</v>
      </c>
      <c r="BA51">
        <v>0</v>
      </c>
      <c r="BB51">
        <v>0</v>
      </c>
      <c r="BC51">
        <v>0</v>
      </c>
      <c r="BD51">
        <v>0</v>
      </c>
      <c r="BE51">
        <v>0</v>
      </c>
      <c r="BF51">
        <v>0</v>
      </c>
      <c r="BG51" s="20">
        <v>2</v>
      </c>
      <c r="BH51" s="20">
        <v>0</v>
      </c>
      <c r="BI51" s="20">
        <v>54</v>
      </c>
      <c r="BJ51" s="20">
        <v>9</v>
      </c>
      <c r="BK51" s="20">
        <v>256</v>
      </c>
      <c r="BL51" s="20">
        <v>631</v>
      </c>
      <c r="BM51" s="20">
        <v>504</v>
      </c>
      <c r="BN51" s="20">
        <v>75</v>
      </c>
      <c r="BO51" s="20">
        <v>40</v>
      </c>
      <c r="BP51" s="20">
        <v>2776</v>
      </c>
      <c r="BQ51" s="20">
        <v>956</v>
      </c>
      <c r="BR51" s="20">
        <v>0</v>
      </c>
      <c r="BS51" s="20">
        <v>40</v>
      </c>
      <c r="BT51" s="20">
        <v>263</v>
      </c>
      <c r="BU51" s="20">
        <v>652</v>
      </c>
      <c r="BV51" s="20">
        <v>1683</v>
      </c>
    </row>
    <row r="52" spans="1:74" x14ac:dyDescent="0.25">
      <c r="A52" s="20" t="s">
        <v>434</v>
      </c>
      <c r="B52" s="20" t="s">
        <v>437</v>
      </c>
      <c r="C52" s="20" t="s">
        <v>526</v>
      </c>
      <c r="D52" s="1">
        <v>44613</v>
      </c>
      <c r="E52">
        <v>66</v>
      </c>
      <c r="F52">
        <v>2</v>
      </c>
      <c r="G52">
        <v>2</v>
      </c>
      <c r="H52">
        <v>0</v>
      </c>
      <c r="I52">
        <v>0</v>
      </c>
      <c r="J52">
        <v>44</v>
      </c>
      <c r="K52">
        <v>2</v>
      </c>
      <c r="L52">
        <v>5</v>
      </c>
      <c r="M52">
        <v>3</v>
      </c>
      <c r="N52">
        <v>9</v>
      </c>
      <c r="O52">
        <v>9</v>
      </c>
      <c r="P52">
        <v>0</v>
      </c>
      <c r="Q52">
        <v>0</v>
      </c>
      <c r="R52">
        <v>277</v>
      </c>
      <c r="S52">
        <v>243</v>
      </c>
      <c r="T52">
        <v>11</v>
      </c>
      <c r="U52">
        <v>2</v>
      </c>
      <c r="V52">
        <v>3</v>
      </c>
      <c r="W52">
        <v>787</v>
      </c>
      <c r="X52">
        <v>467</v>
      </c>
      <c r="Y52">
        <v>22</v>
      </c>
      <c r="Z52">
        <v>57</v>
      </c>
      <c r="AA52">
        <v>41</v>
      </c>
      <c r="AB52">
        <v>628</v>
      </c>
      <c r="AC52">
        <v>364</v>
      </c>
      <c r="AD52">
        <v>7</v>
      </c>
      <c r="AE52">
        <v>36</v>
      </c>
      <c r="AF52">
        <v>72</v>
      </c>
      <c r="AG52">
        <v>117</v>
      </c>
      <c r="AH52">
        <v>41</v>
      </c>
      <c r="AI52">
        <v>1</v>
      </c>
      <c r="AJ52">
        <v>19</v>
      </c>
      <c r="AK52">
        <v>12</v>
      </c>
      <c r="AL52">
        <v>45</v>
      </c>
      <c r="AM52">
        <v>33</v>
      </c>
      <c r="AN52">
        <v>0</v>
      </c>
      <c r="AO52">
        <v>3</v>
      </c>
      <c r="AP52">
        <v>0</v>
      </c>
      <c r="AQ52">
        <v>0</v>
      </c>
      <c r="AR52">
        <v>0</v>
      </c>
      <c r="AS52">
        <v>0</v>
      </c>
      <c r="AT52">
        <v>0</v>
      </c>
      <c r="AU52">
        <v>0</v>
      </c>
      <c r="AV52">
        <v>0</v>
      </c>
      <c r="AW52">
        <v>0</v>
      </c>
      <c r="AX52">
        <v>0</v>
      </c>
      <c r="AY52">
        <v>0</v>
      </c>
      <c r="AZ52">
        <v>0</v>
      </c>
      <c r="BA52">
        <v>0</v>
      </c>
      <c r="BB52">
        <v>0</v>
      </c>
      <c r="BC52">
        <v>0</v>
      </c>
      <c r="BD52">
        <v>0</v>
      </c>
      <c r="BE52">
        <v>0</v>
      </c>
      <c r="BF52">
        <v>0</v>
      </c>
      <c r="BG52" s="20">
        <v>2</v>
      </c>
      <c r="BH52" s="20">
        <v>0</v>
      </c>
      <c r="BI52" s="20">
        <v>54</v>
      </c>
      <c r="BJ52" s="20">
        <v>9</v>
      </c>
      <c r="BK52" s="20">
        <v>257</v>
      </c>
      <c r="BL52" s="20">
        <v>634</v>
      </c>
      <c r="BM52" s="20">
        <v>504</v>
      </c>
      <c r="BN52" s="20">
        <v>77</v>
      </c>
      <c r="BO52" s="20">
        <v>40</v>
      </c>
      <c r="BP52" s="20">
        <v>2777</v>
      </c>
      <c r="BQ52" s="20">
        <v>970</v>
      </c>
      <c r="BR52" s="20">
        <v>0</v>
      </c>
      <c r="BS52" s="20">
        <v>40</v>
      </c>
      <c r="BT52" s="20">
        <v>264</v>
      </c>
      <c r="BU52" s="20">
        <v>651</v>
      </c>
      <c r="BV52" s="20">
        <v>1685</v>
      </c>
    </row>
    <row r="53" spans="1:74" x14ac:dyDescent="0.25">
      <c r="A53" s="20" t="s">
        <v>434</v>
      </c>
      <c r="B53" s="20" t="s">
        <v>439</v>
      </c>
      <c r="C53" s="20" t="s">
        <v>440</v>
      </c>
      <c r="D53" s="1">
        <v>44599</v>
      </c>
      <c r="E53">
        <v>127</v>
      </c>
      <c r="F53">
        <v>1</v>
      </c>
      <c r="G53">
        <v>0</v>
      </c>
      <c r="H53">
        <v>0</v>
      </c>
      <c r="I53">
        <v>0</v>
      </c>
      <c r="J53">
        <v>89</v>
      </c>
      <c r="K53">
        <v>3</v>
      </c>
      <c r="L53">
        <v>5</v>
      </c>
      <c r="M53">
        <v>4</v>
      </c>
      <c r="N53">
        <v>8</v>
      </c>
      <c r="O53">
        <v>7</v>
      </c>
      <c r="P53">
        <v>0</v>
      </c>
      <c r="Q53">
        <v>0</v>
      </c>
      <c r="R53">
        <v>560</v>
      </c>
      <c r="S53">
        <v>441</v>
      </c>
      <c r="T53">
        <v>20</v>
      </c>
      <c r="U53">
        <v>3</v>
      </c>
      <c r="V53">
        <v>65</v>
      </c>
      <c r="W53">
        <v>1514</v>
      </c>
      <c r="X53">
        <v>873</v>
      </c>
      <c r="Y53">
        <v>46</v>
      </c>
      <c r="Z53">
        <v>62</v>
      </c>
      <c r="AA53">
        <v>162</v>
      </c>
      <c r="AB53">
        <v>1020</v>
      </c>
      <c r="AC53">
        <v>533</v>
      </c>
      <c r="AD53">
        <v>12</v>
      </c>
      <c r="AE53">
        <v>59</v>
      </c>
      <c r="AF53">
        <v>265</v>
      </c>
      <c r="AG53">
        <v>179</v>
      </c>
      <c r="AH53">
        <v>63</v>
      </c>
      <c r="AI53">
        <v>1</v>
      </c>
      <c r="AJ53">
        <v>1</v>
      </c>
      <c r="AK53">
        <v>46</v>
      </c>
      <c r="AL53">
        <v>21</v>
      </c>
      <c r="AM53">
        <v>16</v>
      </c>
      <c r="AN53">
        <v>0</v>
      </c>
      <c r="AO53">
        <v>0</v>
      </c>
      <c r="AP53">
        <v>0</v>
      </c>
      <c r="AQ53">
        <v>0</v>
      </c>
      <c r="AR53">
        <v>0</v>
      </c>
      <c r="AS53">
        <v>0</v>
      </c>
      <c r="AT53">
        <v>0</v>
      </c>
      <c r="AU53">
        <v>0</v>
      </c>
      <c r="AV53">
        <v>0</v>
      </c>
      <c r="AW53">
        <v>0</v>
      </c>
      <c r="AX53">
        <v>0</v>
      </c>
      <c r="AY53">
        <v>0</v>
      </c>
      <c r="AZ53">
        <v>0</v>
      </c>
      <c r="BA53">
        <v>0</v>
      </c>
      <c r="BB53">
        <v>0</v>
      </c>
      <c r="BC53">
        <v>0</v>
      </c>
      <c r="BD53">
        <v>0</v>
      </c>
      <c r="BE53">
        <v>0</v>
      </c>
      <c r="BF53">
        <v>0</v>
      </c>
      <c r="BG53" s="20">
        <v>0</v>
      </c>
      <c r="BH53" s="20">
        <v>0</v>
      </c>
      <c r="BI53" s="20">
        <v>113</v>
      </c>
      <c r="BJ53" s="20">
        <v>8</v>
      </c>
      <c r="BK53" s="20">
        <v>466</v>
      </c>
      <c r="BL53" s="20">
        <v>1180</v>
      </c>
      <c r="BM53" s="20">
        <v>669</v>
      </c>
      <c r="BN53" s="20">
        <v>117</v>
      </c>
      <c r="BO53" s="20">
        <v>20</v>
      </c>
      <c r="BP53" s="20">
        <v>5455</v>
      </c>
      <c r="BQ53" s="20">
        <v>1542</v>
      </c>
      <c r="BR53" s="20">
        <v>0</v>
      </c>
      <c r="BS53" s="20">
        <v>67</v>
      </c>
      <c r="BT53" s="20">
        <v>71</v>
      </c>
      <c r="BU53" s="20">
        <v>2464</v>
      </c>
      <c r="BV53" s="20">
        <v>2642</v>
      </c>
    </row>
    <row r="54" spans="1:74" x14ac:dyDescent="0.25">
      <c r="A54" s="20" t="s">
        <v>434</v>
      </c>
      <c r="B54" s="20" t="s">
        <v>439</v>
      </c>
      <c r="C54" s="20" t="s">
        <v>440</v>
      </c>
      <c r="D54" s="1">
        <v>44606</v>
      </c>
      <c r="E54">
        <v>127</v>
      </c>
      <c r="F54">
        <v>1</v>
      </c>
      <c r="G54">
        <v>0</v>
      </c>
      <c r="H54">
        <v>0</v>
      </c>
      <c r="I54">
        <v>0</v>
      </c>
      <c r="J54">
        <v>89</v>
      </c>
      <c r="K54">
        <v>3</v>
      </c>
      <c r="L54">
        <v>5</v>
      </c>
      <c r="M54">
        <v>4</v>
      </c>
      <c r="N54">
        <v>8</v>
      </c>
      <c r="O54">
        <v>7</v>
      </c>
      <c r="P54">
        <v>0</v>
      </c>
      <c r="Q54">
        <v>0</v>
      </c>
      <c r="R54">
        <v>561</v>
      </c>
      <c r="S54">
        <v>441</v>
      </c>
      <c r="T54">
        <v>20</v>
      </c>
      <c r="U54">
        <v>3</v>
      </c>
      <c r="V54">
        <v>66</v>
      </c>
      <c r="W54">
        <v>1512</v>
      </c>
      <c r="X54">
        <v>879</v>
      </c>
      <c r="Y54">
        <v>47</v>
      </c>
      <c r="Z54">
        <v>60</v>
      </c>
      <c r="AA54">
        <v>156</v>
      </c>
      <c r="AB54">
        <v>1021</v>
      </c>
      <c r="AC54">
        <v>533</v>
      </c>
      <c r="AD54">
        <v>12</v>
      </c>
      <c r="AE54">
        <v>59</v>
      </c>
      <c r="AF54">
        <v>265</v>
      </c>
      <c r="AG54">
        <v>179</v>
      </c>
      <c r="AH54">
        <v>64</v>
      </c>
      <c r="AI54">
        <v>1</v>
      </c>
      <c r="AJ54">
        <v>1</v>
      </c>
      <c r="AK54">
        <v>46</v>
      </c>
      <c r="AL54">
        <v>21</v>
      </c>
      <c r="AM54">
        <v>16</v>
      </c>
      <c r="AN54">
        <v>0</v>
      </c>
      <c r="AO54">
        <v>0</v>
      </c>
      <c r="AP54">
        <v>0</v>
      </c>
      <c r="AQ54">
        <v>0</v>
      </c>
      <c r="AR54">
        <v>0</v>
      </c>
      <c r="AS54">
        <v>0</v>
      </c>
      <c r="AT54">
        <v>0</v>
      </c>
      <c r="AU54">
        <v>0</v>
      </c>
      <c r="AV54">
        <v>0</v>
      </c>
      <c r="AW54">
        <v>0</v>
      </c>
      <c r="AX54">
        <v>0</v>
      </c>
      <c r="AY54">
        <v>0</v>
      </c>
      <c r="AZ54">
        <v>0</v>
      </c>
      <c r="BA54">
        <v>0</v>
      </c>
      <c r="BB54">
        <v>0</v>
      </c>
      <c r="BC54">
        <v>0</v>
      </c>
      <c r="BD54">
        <v>0</v>
      </c>
      <c r="BE54">
        <v>0</v>
      </c>
      <c r="BF54">
        <v>0</v>
      </c>
      <c r="BG54" s="20">
        <v>0</v>
      </c>
      <c r="BH54" s="20">
        <v>0</v>
      </c>
      <c r="BI54" s="20">
        <v>113</v>
      </c>
      <c r="BJ54" s="20">
        <v>8</v>
      </c>
      <c r="BK54" s="20">
        <v>466</v>
      </c>
      <c r="BL54" s="20">
        <v>1184</v>
      </c>
      <c r="BM54" s="20">
        <v>670</v>
      </c>
      <c r="BN54" s="20">
        <v>117</v>
      </c>
      <c r="BO54" s="20">
        <v>20</v>
      </c>
      <c r="BP54" s="20">
        <v>5466</v>
      </c>
      <c r="BQ54" s="20">
        <v>1558</v>
      </c>
      <c r="BR54" s="20">
        <v>0</v>
      </c>
      <c r="BS54" s="20">
        <v>67</v>
      </c>
      <c r="BT54" s="20">
        <v>71</v>
      </c>
      <c r="BU54" s="20">
        <v>2475</v>
      </c>
      <c r="BV54" s="20">
        <v>2643</v>
      </c>
    </row>
    <row r="55" spans="1:74" x14ac:dyDescent="0.25">
      <c r="A55" s="20" t="s">
        <v>434</v>
      </c>
      <c r="B55" s="20" t="s">
        <v>439</v>
      </c>
      <c r="C55" s="20" t="s">
        <v>440</v>
      </c>
      <c r="D55" s="1">
        <v>44613</v>
      </c>
      <c r="R55">
        <v>10</v>
      </c>
      <c r="V55">
        <v>10</v>
      </c>
      <c r="AB55">
        <v>34</v>
      </c>
      <c r="AF55">
        <v>34</v>
      </c>
      <c r="BG55" s="20"/>
      <c r="BH55" s="20"/>
      <c r="BI55" s="20"/>
      <c r="BJ55" s="20"/>
      <c r="BK55" s="20"/>
      <c r="BL55" s="20"/>
      <c r="BM55" s="20"/>
      <c r="BN55" s="20"/>
      <c r="BO55" s="20"/>
      <c r="BP55" s="20">
        <v>133</v>
      </c>
      <c r="BQ55" s="20"/>
      <c r="BR55" s="20"/>
      <c r="BS55" s="20"/>
      <c r="BT55" s="20"/>
      <c r="BU55" s="20">
        <v>133</v>
      </c>
      <c r="BV55" s="20"/>
    </row>
    <row r="56" spans="1:74" x14ac:dyDescent="0.25">
      <c r="A56" s="20" t="s">
        <v>434</v>
      </c>
      <c r="B56" s="20" t="s">
        <v>439</v>
      </c>
      <c r="C56" s="20" t="s">
        <v>441</v>
      </c>
      <c r="D56" s="1">
        <v>44598</v>
      </c>
      <c r="E56">
        <v>49</v>
      </c>
      <c r="F56">
        <v>1</v>
      </c>
      <c r="G56">
        <v>0</v>
      </c>
      <c r="H56">
        <v>1</v>
      </c>
      <c r="I56">
        <v>1</v>
      </c>
      <c r="J56">
        <v>28</v>
      </c>
      <c r="K56">
        <v>4</v>
      </c>
      <c r="L56">
        <v>2</v>
      </c>
      <c r="M56">
        <v>3</v>
      </c>
      <c r="N56">
        <v>36</v>
      </c>
      <c r="O56">
        <v>30</v>
      </c>
      <c r="P56">
        <v>1</v>
      </c>
      <c r="Q56">
        <v>0</v>
      </c>
      <c r="R56">
        <v>120</v>
      </c>
      <c r="S56">
        <v>90</v>
      </c>
      <c r="T56">
        <v>3</v>
      </c>
      <c r="U56">
        <v>3</v>
      </c>
      <c r="V56">
        <v>9</v>
      </c>
      <c r="W56">
        <v>383</v>
      </c>
      <c r="X56">
        <v>177</v>
      </c>
      <c r="Y56">
        <v>12</v>
      </c>
      <c r="Z56">
        <v>22</v>
      </c>
      <c r="AA56">
        <v>67</v>
      </c>
      <c r="AB56">
        <v>288</v>
      </c>
      <c r="AC56">
        <v>131</v>
      </c>
      <c r="AD56">
        <v>2</v>
      </c>
      <c r="AE56">
        <v>4</v>
      </c>
      <c r="AF56">
        <v>86</v>
      </c>
      <c r="AG56">
        <v>52</v>
      </c>
      <c r="AH56">
        <v>22</v>
      </c>
      <c r="AI56">
        <v>1</v>
      </c>
      <c r="AJ56">
        <v>3</v>
      </c>
      <c r="AK56">
        <v>10</v>
      </c>
      <c r="AL56">
        <v>15</v>
      </c>
      <c r="AM56">
        <v>12</v>
      </c>
      <c r="AN56">
        <v>0</v>
      </c>
      <c r="AO56">
        <v>1</v>
      </c>
      <c r="AP56">
        <v>0</v>
      </c>
      <c r="AQ56">
        <v>0</v>
      </c>
      <c r="AR56">
        <v>1</v>
      </c>
      <c r="AS56">
        <v>0</v>
      </c>
      <c r="AT56">
        <v>0</v>
      </c>
      <c r="AU56">
        <v>0</v>
      </c>
      <c r="AV56">
        <v>0</v>
      </c>
      <c r="AW56">
        <v>0</v>
      </c>
      <c r="AX56">
        <v>0</v>
      </c>
      <c r="AY56">
        <v>0</v>
      </c>
      <c r="AZ56">
        <v>0</v>
      </c>
      <c r="BA56">
        <v>0</v>
      </c>
      <c r="BB56">
        <v>0</v>
      </c>
      <c r="BC56">
        <v>0</v>
      </c>
      <c r="BD56">
        <v>0</v>
      </c>
      <c r="BE56">
        <v>0</v>
      </c>
      <c r="BF56">
        <v>0</v>
      </c>
      <c r="BG56" s="20">
        <v>0</v>
      </c>
      <c r="BH56" s="20">
        <v>1</v>
      </c>
      <c r="BI56" s="20">
        <v>37</v>
      </c>
      <c r="BJ56" s="20">
        <v>33</v>
      </c>
      <c r="BK56" s="20">
        <v>103</v>
      </c>
      <c r="BL56" s="20">
        <v>266</v>
      </c>
      <c r="BM56" s="20">
        <v>190</v>
      </c>
      <c r="BN56" s="20">
        <v>35</v>
      </c>
      <c r="BO56" s="20">
        <v>13</v>
      </c>
      <c r="BP56" s="20">
        <v>1607</v>
      </c>
      <c r="BQ56" s="20">
        <v>360</v>
      </c>
      <c r="BR56" s="20">
        <v>0</v>
      </c>
      <c r="BS56" s="20">
        <v>14</v>
      </c>
      <c r="BT56" s="20">
        <v>77</v>
      </c>
      <c r="BU56" s="20">
        <v>684</v>
      </c>
      <c r="BV56" s="20">
        <v>758</v>
      </c>
    </row>
    <row r="57" spans="1:74" x14ac:dyDescent="0.25">
      <c r="A57" s="20" t="s">
        <v>434</v>
      </c>
      <c r="B57" s="20" t="s">
        <v>439</v>
      </c>
      <c r="C57" s="20" t="s">
        <v>441</v>
      </c>
      <c r="D57" s="1">
        <v>44605</v>
      </c>
      <c r="E57">
        <v>50</v>
      </c>
      <c r="F57">
        <v>1</v>
      </c>
      <c r="G57">
        <v>0</v>
      </c>
      <c r="H57">
        <v>1</v>
      </c>
      <c r="I57">
        <v>1</v>
      </c>
      <c r="J57">
        <v>29</v>
      </c>
      <c r="K57">
        <v>4</v>
      </c>
      <c r="L57">
        <v>2</v>
      </c>
      <c r="M57">
        <v>4</v>
      </c>
      <c r="N57">
        <v>36</v>
      </c>
      <c r="O57">
        <v>30</v>
      </c>
      <c r="P57">
        <v>1</v>
      </c>
      <c r="Q57">
        <v>0</v>
      </c>
      <c r="R57">
        <v>120</v>
      </c>
      <c r="S57">
        <v>90</v>
      </c>
      <c r="T57">
        <v>3</v>
      </c>
      <c r="U57">
        <v>3</v>
      </c>
      <c r="V57">
        <v>9</v>
      </c>
      <c r="W57">
        <v>384</v>
      </c>
      <c r="X57">
        <v>180</v>
      </c>
      <c r="Y57">
        <v>13</v>
      </c>
      <c r="Z57">
        <v>22</v>
      </c>
      <c r="AA57">
        <v>65</v>
      </c>
      <c r="AB57">
        <v>286</v>
      </c>
      <c r="AC57">
        <v>131</v>
      </c>
      <c r="AD57">
        <v>2</v>
      </c>
      <c r="AE57">
        <v>4</v>
      </c>
      <c r="AF57">
        <v>86</v>
      </c>
      <c r="AG57">
        <v>51</v>
      </c>
      <c r="AH57">
        <v>23</v>
      </c>
      <c r="AI57">
        <v>0</v>
      </c>
      <c r="AJ57">
        <v>3</v>
      </c>
      <c r="AK57">
        <v>10</v>
      </c>
      <c r="AL57">
        <v>15</v>
      </c>
      <c r="AM57">
        <v>12</v>
      </c>
      <c r="AN57">
        <v>0</v>
      </c>
      <c r="AO57">
        <v>1</v>
      </c>
      <c r="AP57">
        <v>0</v>
      </c>
      <c r="AQ57">
        <v>0</v>
      </c>
      <c r="AR57">
        <v>1</v>
      </c>
      <c r="AS57">
        <v>0</v>
      </c>
      <c r="AT57">
        <v>0</v>
      </c>
      <c r="AU57">
        <v>0</v>
      </c>
      <c r="AV57">
        <v>0</v>
      </c>
      <c r="AW57">
        <v>0</v>
      </c>
      <c r="AX57">
        <v>0</v>
      </c>
      <c r="AY57">
        <v>0</v>
      </c>
      <c r="AZ57">
        <v>0</v>
      </c>
      <c r="BA57">
        <v>0</v>
      </c>
      <c r="BB57">
        <v>0</v>
      </c>
      <c r="BC57">
        <v>0</v>
      </c>
      <c r="BD57">
        <v>0</v>
      </c>
      <c r="BE57">
        <v>0</v>
      </c>
      <c r="BF57">
        <v>0</v>
      </c>
      <c r="BG57" s="20">
        <v>0</v>
      </c>
      <c r="BH57" s="20">
        <v>1</v>
      </c>
      <c r="BI57" s="20">
        <v>37</v>
      </c>
      <c r="BJ57" s="20">
        <v>33</v>
      </c>
      <c r="BK57" s="20">
        <v>103</v>
      </c>
      <c r="BL57" s="20">
        <v>267</v>
      </c>
      <c r="BM57" s="20">
        <v>188</v>
      </c>
      <c r="BN57" s="20">
        <v>35</v>
      </c>
      <c r="BO57" s="20">
        <v>13</v>
      </c>
      <c r="BP57" s="20">
        <v>1607</v>
      </c>
      <c r="BQ57" s="20">
        <v>366</v>
      </c>
      <c r="BR57" s="20">
        <v>0</v>
      </c>
      <c r="BS57" s="20">
        <v>13</v>
      </c>
      <c r="BT57" s="20">
        <v>76</v>
      </c>
      <c r="BU57" s="20">
        <v>685</v>
      </c>
      <c r="BV57" s="20">
        <v>759</v>
      </c>
    </row>
    <row r="58" spans="1:74" x14ac:dyDescent="0.25">
      <c r="A58" s="20" t="s">
        <v>434</v>
      </c>
      <c r="B58" s="20" t="s">
        <v>439</v>
      </c>
      <c r="C58" s="20" t="s">
        <v>441</v>
      </c>
      <c r="D58" s="1">
        <v>44613</v>
      </c>
      <c r="E58">
        <v>50</v>
      </c>
      <c r="F58">
        <v>1</v>
      </c>
      <c r="G58">
        <v>0</v>
      </c>
      <c r="H58">
        <v>1</v>
      </c>
      <c r="I58">
        <v>1</v>
      </c>
      <c r="J58">
        <v>29</v>
      </c>
      <c r="K58">
        <v>4</v>
      </c>
      <c r="L58">
        <v>2</v>
      </c>
      <c r="M58">
        <v>4</v>
      </c>
      <c r="N58">
        <v>36</v>
      </c>
      <c r="O58">
        <v>30</v>
      </c>
      <c r="P58">
        <v>1</v>
      </c>
      <c r="Q58">
        <v>0</v>
      </c>
      <c r="R58">
        <v>120</v>
      </c>
      <c r="S58">
        <v>90</v>
      </c>
      <c r="T58">
        <v>3</v>
      </c>
      <c r="U58">
        <v>3</v>
      </c>
      <c r="V58">
        <v>9</v>
      </c>
      <c r="W58">
        <v>381</v>
      </c>
      <c r="X58">
        <v>181</v>
      </c>
      <c r="Y58">
        <v>12</v>
      </c>
      <c r="Z58">
        <v>22</v>
      </c>
      <c r="AA58">
        <v>65</v>
      </c>
      <c r="AB58">
        <v>289</v>
      </c>
      <c r="AC58">
        <v>132</v>
      </c>
      <c r="AD58">
        <v>2</v>
      </c>
      <c r="AE58">
        <v>4</v>
      </c>
      <c r="AF58">
        <v>88</v>
      </c>
      <c r="AG58">
        <v>51</v>
      </c>
      <c r="AH58">
        <v>23</v>
      </c>
      <c r="AI58">
        <v>0</v>
      </c>
      <c r="AJ58">
        <v>3</v>
      </c>
      <c r="AK58">
        <v>10</v>
      </c>
      <c r="AL58">
        <v>15</v>
      </c>
      <c r="AM58">
        <v>12</v>
      </c>
      <c r="AN58">
        <v>0</v>
      </c>
      <c r="AO58">
        <v>1</v>
      </c>
      <c r="AP58">
        <v>0</v>
      </c>
      <c r="AQ58">
        <v>0</v>
      </c>
      <c r="AR58">
        <v>1</v>
      </c>
      <c r="AS58">
        <v>0</v>
      </c>
      <c r="AT58">
        <v>0</v>
      </c>
      <c r="AU58">
        <v>0</v>
      </c>
      <c r="AV58">
        <v>0</v>
      </c>
      <c r="AW58">
        <v>0</v>
      </c>
      <c r="AX58">
        <v>0</v>
      </c>
      <c r="AY58">
        <v>0</v>
      </c>
      <c r="AZ58">
        <v>0</v>
      </c>
      <c r="BA58">
        <v>0</v>
      </c>
      <c r="BB58">
        <v>0</v>
      </c>
      <c r="BC58">
        <v>0</v>
      </c>
      <c r="BD58">
        <v>0</v>
      </c>
      <c r="BE58">
        <v>0</v>
      </c>
      <c r="BF58">
        <v>0</v>
      </c>
      <c r="BG58" s="20">
        <v>0</v>
      </c>
      <c r="BH58" s="20">
        <v>1</v>
      </c>
      <c r="BI58" s="20">
        <v>37</v>
      </c>
      <c r="BJ58" s="20">
        <v>33</v>
      </c>
      <c r="BK58" s="20">
        <v>103</v>
      </c>
      <c r="BL58" s="20">
        <v>266</v>
      </c>
      <c r="BM58" s="20">
        <v>189</v>
      </c>
      <c r="BN58" s="20">
        <v>35</v>
      </c>
      <c r="BO58" s="20">
        <v>13</v>
      </c>
      <c r="BP58" s="20">
        <v>1620</v>
      </c>
      <c r="BQ58" s="20">
        <v>368</v>
      </c>
      <c r="BR58" s="20">
        <v>0</v>
      </c>
      <c r="BS58" s="20">
        <v>14</v>
      </c>
      <c r="BT58" s="20">
        <v>76</v>
      </c>
      <c r="BU58" s="20">
        <v>694</v>
      </c>
      <c r="BV58" s="20">
        <v>764</v>
      </c>
    </row>
    <row r="59" spans="1:74" x14ac:dyDescent="0.25">
      <c r="A59" s="20" t="s">
        <v>434</v>
      </c>
      <c r="B59" s="20" t="s">
        <v>439</v>
      </c>
      <c r="C59" s="20" t="s">
        <v>441</v>
      </c>
      <c r="D59" s="1">
        <v>44613</v>
      </c>
      <c r="W59">
        <v>1</v>
      </c>
      <c r="AA59">
        <v>1</v>
      </c>
      <c r="BG59" s="20"/>
      <c r="BH59" s="20"/>
      <c r="BI59" s="20"/>
      <c r="BJ59" s="20"/>
      <c r="BK59" s="20"/>
      <c r="BL59" s="20"/>
      <c r="BM59" s="20"/>
      <c r="BN59" s="20"/>
      <c r="BO59" s="20"/>
      <c r="BP59" s="20"/>
      <c r="BQ59" s="20"/>
      <c r="BR59" s="20"/>
      <c r="BS59" s="20"/>
      <c r="BT59" s="20"/>
      <c r="BU59" s="20"/>
      <c r="BV59" s="20"/>
    </row>
    <row r="60" spans="1:74" x14ac:dyDescent="0.25">
      <c r="A60" s="20" t="s">
        <v>434</v>
      </c>
      <c r="B60" s="20" t="s">
        <v>442</v>
      </c>
      <c r="C60" s="20" t="s">
        <v>527</v>
      </c>
      <c r="D60" s="1">
        <v>44598</v>
      </c>
      <c r="E60">
        <v>64</v>
      </c>
      <c r="F60">
        <v>3</v>
      </c>
      <c r="G60">
        <v>1</v>
      </c>
      <c r="H60">
        <v>0</v>
      </c>
      <c r="I60">
        <v>0</v>
      </c>
      <c r="J60">
        <v>37</v>
      </c>
      <c r="K60">
        <v>1</v>
      </c>
      <c r="L60">
        <v>10</v>
      </c>
      <c r="M60">
        <v>3</v>
      </c>
      <c r="N60">
        <v>3</v>
      </c>
      <c r="O60">
        <v>2</v>
      </c>
      <c r="P60">
        <v>0</v>
      </c>
      <c r="Q60">
        <v>0</v>
      </c>
      <c r="R60">
        <v>274</v>
      </c>
      <c r="S60">
        <v>232</v>
      </c>
      <c r="T60">
        <v>3</v>
      </c>
      <c r="U60">
        <v>18</v>
      </c>
      <c r="V60">
        <v>1</v>
      </c>
      <c r="W60">
        <v>792</v>
      </c>
      <c r="X60">
        <v>428</v>
      </c>
      <c r="Y60">
        <v>7</v>
      </c>
      <c r="Z60">
        <v>86</v>
      </c>
      <c r="AA60">
        <v>31</v>
      </c>
      <c r="AB60">
        <v>659</v>
      </c>
      <c r="AC60">
        <v>355</v>
      </c>
      <c r="AD60">
        <v>1</v>
      </c>
      <c r="AE60">
        <v>64</v>
      </c>
      <c r="AF60">
        <v>90</v>
      </c>
      <c r="AG60">
        <v>87</v>
      </c>
      <c r="AH60">
        <v>38</v>
      </c>
      <c r="AI60">
        <v>0</v>
      </c>
      <c r="AJ60">
        <v>18</v>
      </c>
      <c r="AK60">
        <v>5</v>
      </c>
      <c r="AL60">
        <v>62</v>
      </c>
      <c r="AM60">
        <v>50</v>
      </c>
      <c r="AN60">
        <v>2</v>
      </c>
      <c r="AO60">
        <v>3</v>
      </c>
      <c r="AP60">
        <v>0</v>
      </c>
      <c r="AQ60">
        <v>0</v>
      </c>
      <c r="AR60">
        <v>0</v>
      </c>
      <c r="AS60">
        <v>1</v>
      </c>
      <c r="AT60">
        <v>0</v>
      </c>
      <c r="AU60">
        <v>0</v>
      </c>
      <c r="AV60">
        <v>0</v>
      </c>
      <c r="AW60">
        <v>0</v>
      </c>
      <c r="AX60">
        <v>0</v>
      </c>
      <c r="AY60">
        <v>0</v>
      </c>
      <c r="AZ60">
        <v>0</v>
      </c>
      <c r="BA60">
        <v>0</v>
      </c>
      <c r="BB60">
        <v>0</v>
      </c>
      <c r="BC60">
        <v>1</v>
      </c>
      <c r="BD60">
        <v>0</v>
      </c>
      <c r="BE60">
        <v>0</v>
      </c>
      <c r="BF60">
        <v>0</v>
      </c>
      <c r="BG60" s="20">
        <v>2</v>
      </c>
      <c r="BH60" s="20">
        <v>0</v>
      </c>
      <c r="BI60" s="20">
        <v>47</v>
      </c>
      <c r="BJ60" s="20">
        <v>3</v>
      </c>
      <c r="BK60" s="20">
        <v>250</v>
      </c>
      <c r="BL60" s="20">
        <v>644</v>
      </c>
      <c r="BM60" s="20">
        <v>486</v>
      </c>
      <c r="BN60" s="20">
        <v>59</v>
      </c>
      <c r="BO60" s="20">
        <v>57</v>
      </c>
      <c r="BP60" s="20">
        <v>3019</v>
      </c>
      <c r="BQ60" s="20">
        <v>943</v>
      </c>
      <c r="BR60" s="20">
        <v>0</v>
      </c>
      <c r="BS60" s="20">
        <v>1</v>
      </c>
      <c r="BT60" s="20">
        <v>460</v>
      </c>
      <c r="BU60" s="20">
        <v>650</v>
      </c>
      <c r="BV60" s="20">
        <v>1764</v>
      </c>
    </row>
    <row r="61" spans="1:74" x14ac:dyDescent="0.25">
      <c r="A61" s="20" t="s">
        <v>434</v>
      </c>
      <c r="B61" s="20" t="s">
        <v>442</v>
      </c>
      <c r="C61" s="20" t="s">
        <v>527</v>
      </c>
      <c r="D61" s="1">
        <v>44605</v>
      </c>
      <c r="E61">
        <v>64</v>
      </c>
      <c r="F61">
        <v>3</v>
      </c>
      <c r="G61">
        <v>1</v>
      </c>
      <c r="H61">
        <v>0</v>
      </c>
      <c r="I61">
        <v>0</v>
      </c>
      <c r="J61">
        <v>39</v>
      </c>
      <c r="K61">
        <v>1</v>
      </c>
      <c r="L61">
        <v>10</v>
      </c>
      <c r="M61">
        <v>3</v>
      </c>
      <c r="N61">
        <v>3</v>
      </c>
      <c r="O61">
        <v>2</v>
      </c>
      <c r="P61">
        <v>0</v>
      </c>
      <c r="Q61">
        <v>0</v>
      </c>
      <c r="R61">
        <v>276</v>
      </c>
      <c r="S61">
        <v>232</v>
      </c>
      <c r="T61">
        <v>3</v>
      </c>
      <c r="U61">
        <v>18</v>
      </c>
      <c r="V61">
        <v>3</v>
      </c>
      <c r="W61">
        <v>793</v>
      </c>
      <c r="X61">
        <v>432</v>
      </c>
      <c r="Y61">
        <v>7</v>
      </c>
      <c r="Z61">
        <v>86</v>
      </c>
      <c r="AA61">
        <v>31</v>
      </c>
      <c r="AB61">
        <v>660</v>
      </c>
      <c r="AC61">
        <v>356</v>
      </c>
      <c r="AD61">
        <v>1</v>
      </c>
      <c r="AE61">
        <v>65</v>
      </c>
      <c r="AF61">
        <v>91</v>
      </c>
      <c r="AG61">
        <v>87</v>
      </c>
      <c r="AH61">
        <v>39</v>
      </c>
      <c r="AI61">
        <v>0</v>
      </c>
      <c r="AJ61">
        <v>17</v>
      </c>
      <c r="AK61">
        <v>4</v>
      </c>
      <c r="AL61">
        <v>61</v>
      </c>
      <c r="AM61">
        <v>50</v>
      </c>
      <c r="AN61">
        <v>1</v>
      </c>
      <c r="AO61">
        <v>3</v>
      </c>
      <c r="AP61">
        <v>0</v>
      </c>
      <c r="AQ61">
        <v>0</v>
      </c>
      <c r="AR61">
        <v>0</v>
      </c>
      <c r="AS61">
        <v>1</v>
      </c>
      <c r="AT61">
        <v>0</v>
      </c>
      <c r="AU61">
        <v>0</v>
      </c>
      <c r="AV61">
        <v>0</v>
      </c>
      <c r="AW61">
        <v>0</v>
      </c>
      <c r="AX61">
        <v>0</v>
      </c>
      <c r="AY61">
        <v>0</v>
      </c>
      <c r="AZ61">
        <v>0</v>
      </c>
      <c r="BA61">
        <v>0</v>
      </c>
      <c r="BB61">
        <v>0</v>
      </c>
      <c r="BC61">
        <v>1</v>
      </c>
      <c r="BD61">
        <v>0</v>
      </c>
      <c r="BE61">
        <v>0</v>
      </c>
      <c r="BF61">
        <v>0</v>
      </c>
      <c r="BG61" s="20">
        <v>2</v>
      </c>
      <c r="BH61" s="20">
        <v>0</v>
      </c>
      <c r="BI61" s="20">
        <v>47</v>
      </c>
      <c r="BJ61" s="20">
        <v>3</v>
      </c>
      <c r="BK61" s="20">
        <v>250</v>
      </c>
      <c r="BL61" s="20">
        <v>646</v>
      </c>
      <c r="BM61" s="20">
        <v>485</v>
      </c>
      <c r="BN61" s="20">
        <v>59</v>
      </c>
      <c r="BO61" s="20">
        <v>57</v>
      </c>
      <c r="BP61" s="20">
        <v>3034</v>
      </c>
      <c r="BQ61" s="20">
        <v>958</v>
      </c>
      <c r="BR61" s="20">
        <v>0</v>
      </c>
      <c r="BS61" s="20">
        <v>1</v>
      </c>
      <c r="BT61" s="20">
        <v>465</v>
      </c>
      <c r="BU61" s="20">
        <v>654</v>
      </c>
      <c r="BV61" s="20">
        <v>1767</v>
      </c>
    </row>
    <row r="62" spans="1:74" x14ac:dyDescent="0.25">
      <c r="A62" s="20" t="s">
        <v>434</v>
      </c>
      <c r="B62" s="20" t="s">
        <v>442</v>
      </c>
      <c r="C62" s="20" t="s">
        <v>527</v>
      </c>
      <c r="D62" s="1">
        <v>44613</v>
      </c>
      <c r="E62">
        <v>65</v>
      </c>
      <c r="F62">
        <v>3</v>
      </c>
      <c r="G62">
        <v>1</v>
      </c>
      <c r="H62">
        <v>0</v>
      </c>
      <c r="I62">
        <v>0</v>
      </c>
      <c r="J62">
        <v>40</v>
      </c>
      <c r="K62">
        <v>1</v>
      </c>
      <c r="L62">
        <v>10</v>
      </c>
      <c r="M62">
        <v>3</v>
      </c>
      <c r="N62">
        <v>3</v>
      </c>
      <c r="O62">
        <v>2</v>
      </c>
      <c r="P62">
        <v>0</v>
      </c>
      <c r="Q62">
        <v>0</v>
      </c>
      <c r="R62">
        <v>275</v>
      </c>
      <c r="S62">
        <v>234</v>
      </c>
      <c r="T62">
        <v>3</v>
      </c>
      <c r="U62">
        <v>18</v>
      </c>
      <c r="V62">
        <v>1</v>
      </c>
      <c r="W62">
        <v>788</v>
      </c>
      <c r="X62">
        <v>433</v>
      </c>
      <c r="Y62">
        <v>7</v>
      </c>
      <c r="Z62">
        <v>85</v>
      </c>
      <c r="AA62">
        <v>30</v>
      </c>
      <c r="AB62">
        <v>665</v>
      </c>
      <c r="AC62">
        <v>361</v>
      </c>
      <c r="AD62">
        <v>1</v>
      </c>
      <c r="AE62">
        <v>67</v>
      </c>
      <c r="AF62">
        <v>90</v>
      </c>
      <c r="AG62">
        <v>93</v>
      </c>
      <c r="AH62">
        <v>44</v>
      </c>
      <c r="AI62">
        <v>0</v>
      </c>
      <c r="AJ62">
        <v>17</v>
      </c>
      <c r="AK62">
        <v>4</v>
      </c>
      <c r="AL62">
        <v>60</v>
      </c>
      <c r="AM62">
        <v>50</v>
      </c>
      <c r="AN62">
        <v>1</v>
      </c>
      <c r="AO62">
        <v>2</v>
      </c>
      <c r="AP62">
        <v>0</v>
      </c>
      <c r="AQ62">
        <v>0</v>
      </c>
      <c r="AR62">
        <v>0</v>
      </c>
      <c r="AS62">
        <v>1</v>
      </c>
      <c r="AT62">
        <v>0</v>
      </c>
      <c r="AU62">
        <v>0</v>
      </c>
      <c r="AV62">
        <v>0</v>
      </c>
      <c r="AW62">
        <v>0</v>
      </c>
      <c r="AX62">
        <v>0</v>
      </c>
      <c r="AY62">
        <v>0</v>
      </c>
      <c r="AZ62">
        <v>0</v>
      </c>
      <c r="BA62">
        <v>0</v>
      </c>
      <c r="BB62">
        <v>0</v>
      </c>
      <c r="BC62">
        <v>1</v>
      </c>
      <c r="BD62">
        <v>0</v>
      </c>
      <c r="BE62">
        <v>0</v>
      </c>
      <c r="BF62">
        <v>0</v>
      </c>
      <c r="BG62" s="20">
        <v>2</v>
      </c>
      <c r="BH62" s="20">
        <v>0</v>
      </c>
      <c r="BI62" s="20">
        <v>48</v>
      </c>
      <c r="BJ62" s="20">
        <v>3</v>
      </c>
      <c r="BK62" s="20">
        <v>252</v>
      </c>
      <c r="BL62" s="20">
        <v>643</v>
      </c>
      <c r="BM62" s="20">
        <v>489</v>
      </c>
      <c r="BN62" s="20">
        <v>65</v>
      </c>
      <c r="BO62" s="20">
        <v>57</v>
      </c>
      <c r="BP62" s="20">
        <v>3027</v>
      </c>
      <c r="BQ62" s="20">
        <v>972</v>
      </c>
      <c r="BR62" s="20">
        <v>0</v>
      </c>
      <c r="BS62" s="20">
        <v>1</v>
      </c>
      <c r="BT62" s="20">
        <v>472</v>
      </c>
      <c r="BU62" s="20">
        <v>635</v>
      </c>
      <c r="BV62" s="20">
        <v>1774</v>
      </c>
    </row>
    <row r="63" spans="1:74" x14ac:dyDescent="0.25">
      <c r="A63" s="20" t="s">
        <v>434</v>
      </c>
      <c r="B63" s="20" t="s">
        <v>442</v>
      </c>
      <c r="C63" s="20" t="s">
        <v>528</v>
      </c>
      <c r="D63" s="1">
        <v>44598</v>
      </c>
      <c r="E63">
        <v>134</v>
      </c>
      <c r="F63">
        <v>1</v>
      </c>
      <c r="G63">
        <v>0</v>
      </c>
      <c r="H63">
        <v>1</v>
      </c>
      <c r="I63">
        <v>1</v>
      </c>
      <c r="J63">
        <v>77</v>
      </c>
      <c r="K63">
        <v>2</v>
      </c>
      <c r="L63">
        <v>9</v>
      </c>
      <c r="M63">
        <v>15</v>
      </c>
      <c r="N63">
        <v>19</v>
      </c>
      <c r="O63">
        <v>17</v>
      </c>
      <c r="P63">
        <v>1</v>
      </c>
      <c r="Q63">
        <v>0</v>
      </c>
      <c r="R63">
        <v>701</v>
      </c>
      <c r="S63">
        <v>553</v>
      </c>
      <c r="T63">
        <v>17</v>
      </c>
      <c r="U63">
        <v>56</v>
      </c>
      <c r="V63">
        <v>7</v>
      </c>
      <c r="W63">
        <v>1402</v>
      </c>
      <c r="X63">
        <v>772</v>
      </c>
      <c r="Y63">
        <v>23</v>
      </c>
      <c r="Z63">
        <v>27</v>
      </c>
      <c r="AA63">
        <v>200</v>
      </c>
      <c r="AB63">
        <v>1149</v>
      </c>
      <c r="AC63">
        <v>622</v>
      </c>
      <c r="AD63">
        <v>3</v>
      </c>
      <c r="AE63">
        <v>11</v>
      </c>
      <c r="AF63">
        <v>259</v>
      </c>
      <c r="AG63">
        <v>144</v>
      </c>
      <c r="AH63">
        <v>37</v>
      </c>
      <c r="AI63">
        <v>0</v>
      </c>
      <c r="AJ63">
        <v>1</v>
      </c>
      <c r="AK63">
        <v>43</v>
      </c>
      <c r="AL63">
        <v>63</v>
      </c>
      <c r="AM63">
        <v>40</v>
      </c>
      <c r="AN63">
        <v>1</v>
      </c>
      <c r="AO63">
        <v>1</v>
      </c>
      <c r="AP63">
        <v>1</v>
      </c>
      <c r="AQ63">
        <v>0</v>
      </c>
      <c r="AR63">
        <v>0</v>
      </c>
      <c r="AS63">
        <v>0</v>
      </c>
      <c r="AT63">
        <v>0</v>
      </c>
      <c r="AU63">
        <v>0</v>
      </c>
      <c r="AV63">
        <v>0</v>
      </c>
      <c r="AW63">
        <v>0</v>
      </c>
      <c r="AX63">
        <v>0</v>
      </c>
      <c r="AY63">
        <v>0</v>
      </c>
      <c r="AZ63">
        <v>0</v>
      </c>
      <c r="BA63">
        <v>0</v>
      </c>
      <c r="BB63">
        <v>0</v>
      </c>
      <c r="BC63">
        <v>0</v>
      </c>
      <c r="BD63">
        <v>0</v>
      </c>
      <c r="BE63">
        <v>0</v>
      </c>
      <c r="BF63">
        <v>0</v>
      </c>
      <c r="BG63" s="20">
        <v>1</v>
      </c>
      <c r="BH63" s="20">
        <v>1</v>
      </c>
      <c r="BI63" s="20">
        <v>105</v>
      </c>
      <c r="BJ63" s="20">
        <v>18</v>
      </c>
      <c r="BK63" s="20">
        <v>606</v>
      </c>
      <c r="BL63" s="20">
        <v>1101</v>
      </c>
      <c r="BM63" s="20">
        <v>845</v>
      </c>
      <c r="BN63" s="20">
        <v>89</v>
      </c>
      <c r="BO63" s="20">
        <v>57</v>
      </c>
      <c r="BP63" s="20">
        <v>5076</v>
      </c>
      <c r="BQ63" s="20">
        <v>1617</v>
      </c>
      <c r="BR63" s="20">
        <v>0</v>
      </c>
      <c r="BS63" s="20">
        <v>10</v>
      </c>
      <c r="BT63" s="20">
        <v>58</v>
      </c>
      <c r="BU63" s="20">
        <v>1671</v>
      </c>
      <c r="BV63" s="20">
        <v>3066</v>
      </c>
    </row>
    <row r="64" spans="1:74" x14ac:dyDescent="0.25">
      <c r="A64" s="20" t="s">
        <v>434</v>
      </c>
      <c r="B64" s="20" t="s">
        <v>442</v>
      </c>
      <c r="C64" s="20" t="s">
        <v>528</v>
      </c>
      <c r="D64" s="1">
        <v>44605</v>
      </c>
      <c r="E64">
        <v>134</v>
      </c>
      <c r="F64">
        <v>1</v>
      </c>
      <c r="G64">
        <v>0</v>
      </c>
      <c r="H64">
        <v>1</v>
      </c>
      <c r="I64">
        <v>1</v>
      </c>
      <c r="J64">
        <v>77</v>
      </c>
      <c r="K64">
        <v>2</v>
      </c>
      <c r="L64">
        <v>9</v>
      </c>
      <c r="M64">
        <v>15</v>
      </c>
      <c r="N64">
        <v>19</v>
      </c>
      <c r="O64">
        <v>17</v>
      </c>
      <c r="P64">
        <v>1</v>
      </c>
      <c r="Q64">
        <v>0</v>
      </c>
      <c r="R64">
        <v>701</v>
      </c>
      <c r="S64">
        <v>554</v>
      </c>
      <c r="T64">
        <v>17</v>
      </c>
      <c r="U64">
        <v>56</v>
      </c>
      <c r="V64">
        <v>6</v>
      </c>
      <c r="W64">
        <v>1410</v>
      </c>
      <c r="X64">
        <v>783</v>
      </c>
      <c r="Y64">
        <v>23</v>
      </c>
      <c r="Z64">
        <v>27</v>
      </c>
      <c r="AA64">
        <v>199</v>
      </c>
      <c r="AB64">
        <v>1148</v>
      </c>
      <c r="AC64">
        <v>624</v>
      </c>
      <c r="AD64">
        <v>3</v>
      </c>
      <c r="AE64">
        <v>11</v>
      </c>
      <c r="AF64">
        <v>263</v>
      </c>
      <c r="AG64">
        <v>143</v>
      </c>
      <c r="AH64">
        <v>40</v>
      </c>
      <c r="AI64">
        <v>0</v>
      </c>
      <c r="AJ64">
        <v>1</v>
      </c>
      <c r="AK64">
        <v>43</v>
      </c>
      <c r="AL64">
        <v>65</v>
      </c>
      <c r="AM64">
        <v>41</v>
      </c>
      <c r="AN64">
        <v>1</v>
      </c>
      <c r="AO64">
        <v>1</v>
      </c>
      <c r="AP64">
        <v>1</v>
      </c>
      <c r="AQ64">
        <v>0</v>
      </c>
      <c r="AR64">
        <v>0</v>
      </c>
      <c r="AS64">
        <v>0</v>
      </c>
      <c r="AT64">
        <v>0</v>
      </c>
      <c r="AU64">
        <v>0</v>
      </c>
      <c r="AV64">
        <v>0</v>
      </c>
      <c r="AW64">
        <v>0</v>
      </c>
      <c r="AX64">
        <v>0</v>
      </c>
      <c r="AY64">
        <v>0</v>
      </c>
      <c r="AZ64">
        <v>0</v>
      </c>
      <c r="BA64">
        <v>0</v>
      </c>
      <c r="BB64">
        <v>0</v>
      </c>
      <c r="BC64">
        <v>0</v>
      </c>
      <c r="BD64">
        <v>0</v>
      </c>
      <c r="BE64">
        <v>0</v>
      </c>
      <c r="BF64">
        <v>0</v>
      </c>
      <c r="BG64" s="20">
        <v>1</v>
      </c>
      <c r="BH64" s="20">
        <v>1</v>
      </c>
      <c r="BI64" s="20">
        <v>106</v>
      </c>
      <c r="BJ64" s="20">
        <v>18</v>
      </c>
      <c r="BK64" s="20">
        <v>608</v>
      </c>
      <c r="BL64" s="20">
        <v>1109</v>
      </c>
      <c r="BM64" s="20">
        <v>842</v>
      </c>
      <c r="BN64" s="20">
        <v>89</v>
      </c>
      <c r="BO64" s="20">
        <v>59</v>
      </c>
      <c r="BP64" s="20">
        <v>5084</v>
      </c>
      <c r="BQ64" s="20">
        <v>1642</v>
      </c>
      <c r="BR64" s="20">
        <v>0</v>
      </c>
      <c r="BS64" s="20">
        <v>10</v>
      </c>
      <c r="BT64" s="20">
        <v>58</v>
      </c>
      <c r="BU64" s="20">
        <v>1670</v>
      </c>
      <c r="BV64" s="20">
        <v>3081</v>
      </c>
    </row>
    <row r="65" spans="1:74" x14ac:dyDescent="0.25">
      <c r="A65" s="20" t="s">
        <v>434</v>
      </c>
      <c r="B65" s="20" t="s">
        <v>442</v>
      </c>
      <c r="C65" s="20" t="s">
        <v>528</v>
      </c>
      <c r="D65" s="1">
        <v>44613</v>
      </c>
      <c r="W65">
        <v>1</v>
      </c>
      <c r="AA65">
        <v>1</v>
      </c>
      <c r="BG65" s="20"/>
      <c r="BH65" s="20"/>
      <c r="BI65" s="20"/>
      <c r="BJ65" s="20"/>
      <c r="BK65" s="20"/>
      <c r="BL65" s="20"/>
      <c r="BM65" s="20"/>
      <c r="BN65" s="20"/>
      <c r="BO65" s="20"/>
      <c r="BP65" s="20"/>
      <c r="BQ65" s="20"/>
      <c r="BR65" s="20"/>
      <c r="BS65" s="20"/>
      <c r="BT65" s="20"/>
      <c r="BU65" s="20"/>
      <c r="BV65" s="20"/>
    </row>
    <row r="66" spans="1:74" x14ac:dyDescent="0.25">
      <c r="A66" s="20" t="s">
        <v>434</v>
      </c>
      <c r="B66" s="20" t="s">
        <v>442</v>
      </c>
      <c r="C66" s="20" t="s">
        <v>528</v>
      </c>
      <c r="D66" s="1">
        <v>44613</v>
      </c>
      <c r="E66">
        <v>133</v>
      </c>
      <c r="F66">
        <v>1</v>
      </c>
      <c r="G66">
        <v>0</v>
      </c>
      <c r="H66">
        <v>1</v>
      </c>
      <c r="I66">
        <v>1</v>
      </c>
      <c r="J66">
        <v>76</v>
      </c>
      <c r="K66">
        <v>2</v>
      </c>
      <c r="L66">
        <v>9</v>
      </c>
      <c r="M66">
        <v>15</v>
      </c>
      <c r="N66">
        <v>19</v>
      </c>
      <c r="O66">
        <v>16</v>
      </c>
      <c r="P66">
        <v>1</v>
      </c>
      <c r="Q66">
        <v>0</v>
      </c>
      <c r="R66">
        <v>702</v>
      </c>
      <c r="S66">
        <v>554</v>
      </c>
      <c r="T66">
        <v>17</v>
      </c>
      <c r="U66">
        <v>56</v>
      </c>
      <c r="V66">
        <v>7</v>
      </c>
      <c r="W66">
        <v>1416</v>
      </c>
      <c r="X66">
        <v>789</v>
      </c>
      <c r="Y66">
        <v>23</v>
      </c>
      <c r="Z66">
        <v>27</v>
      </c>
      <c r="AA66">
        <v>203</v>
      </c>
      <c r="AB66">
        <v>1148</v>
      </c>
      <c r="AC66">
        <v>624</v>
      </c>
      <c r="AD66">
        <v>2</v>
      </c>
      <c r="AE66">
        <v>12</v>
      </c>
      <c r="AF66">
        <v>263</v>
      </c>
      <c r="AG66">
        <v>145</v>
      </c>
      <c r="AH66">
        <v>40</v>
      </c>
      <c r="AI66">
        <v>0</v>
      </c>
      <c r="AJ66">
        <v>1</v>
      </c>
      <c r="AK66">
        <v>43</v>
      </c>
      <c r="AL66">
        <v>64</v>
      </c>
      <c r="AM66">
        <v>40</v>
      </c>
      <c r="AN66">
        <v>1</v>
      </c>
      <c r="AO66">
        <v>1</v>
      </c>
      <c r="AP66">
        <v>1</v>
      </c>
      <c r="AQ66">
        <v>0</v>
      </c>
      <c r="AR66">
        <v>0</v>
      </c>
      <c r="AS66">
        <v>0</v>
      </c>
      <c r="AT66">
        <v>0</v>
      </c>
      <c r="AU66">
        <v>0</v>
      </c>
      <c r="AV66">
        <v>0</v>
      </c>
      <c r="AW66">
        <v>0</v>
      </c>
      <c r="AX66">
        <v>0</v>
      </c>
      <c r="AY66">
        <v>0</v>
      </c>
      <c r="AZ66">
        <v>0</v>
      </c>
      <c r="BA66">
        <v>1</v>
      </c>
      <c r="BB66">
        <v>0</v>
      </c>
      <c r="BC66">
        <v>0</v>
      </c>
      <c r="BD66">
        <v>0</v>
      </c>
      <c r="BE66">
        <v>0</v>
      </c>
      <c r="BF66">
        <v>0</v>
      </c>
      <c r="BG66" s="20">
        <v>1</v>
      </c>
      <c r="BH66" s="20">
        <v>1</v>
      </c>
      <c r="BI66" s="20">
        <v>105</v>
      </c>
      <c r="BJ66" s="20">
        <v>17</v>
      </c>
      <c r="BK66" s="20">
        <v>608</v>
      </c>
      <c r="BL66" s="20">
        <v>1112</v>
      </c>
      <c r="BM66" s="20">
        <v>843</v>
      </c>
      <c r="BN66" s="20">
        <v>91</v>
      </c>
      <c r="BO66" s="20">
        <v>58</v>
      </c>
      <c r="BP66" s="20">
        <v>5076</v>
      </c>
      <c r="BQ66" s="20">
        <v>1648</v>
      </c>
      <c r="BR66" s="20">
        <v>0</v>
      </c>
      <c r="BS66" s="20">
        <v>9</v>
      </c>
      <c r="BT66" s="20">
        <v>59</v>
      </c>
      <c r="BU66" s="20">
        <v>1663</v>
      </c>
      <c r="BV66" s="20">
        <v>3081</v>
      </c>
    </row>
    <row r="67" spans="1:74" x14ac:dyDescent="0.25">
      <c r="A67" s="20" t="s">
        <v>434</v>
      </c>
      <c r="B67" s="20" t="s">
        <v>447</v>
      </c>
      <c r="C67" s="20" t="s">
        <v>529</v>
      </c>
      <c r="D67" s="1">
        <v>44598</v>
      </c>
      <c r="E67">
        <v>68</v>
      </c>
      <c r="F67">
        <v>7</v>
      </c>
      <c r="G67">
        <v>5</v>
      </c>
      <c r="H67">
        <v>0</v>
      </c>
      <c r="I67">
        <v>0</v>
      </c>
      <c r="J67">
        <v>43</v>
      </c>
      <c r="K67">
        <v>0</v>
      </c>
      <c r="L67">
        <v>2</v>
      </c>
      <c r="M67">
        <v>2</v>
      </c>
      <c r="N67">
        <v>19</v>
      </c>
      <c r="O67">
        <v>9</v>
      </c>
      <c r="P67">
        <v>0</v>
      </c>
      <c r="Q67">
        <v>0</v>
      </c>
      <c r="R67">
        <v>268</v>
      </c>
      <c r="S67">
        <v>217</v>
      </c>
      <c r="T67">
        <v>18</v>
      </c>
      <c r="U67">
        <v>7</v>
      </c>
      <c r="V67">
        <v>0</v>
      </c>
      <c r="W67">
        <v>683</v>
      </c>
      <c r="X67">
        <v>338</v>
      </c>
      <c r="Y67">
        <v>13</v>
      </c>
      <c r="Z67">
        <v>64</v>
      </c>
      <c r="AA67">
        <v>41</v>
      </c>
      <c r="AB67">
        <v>551</v>
      </c>
      <c r="AC67">
        <v>302</v>
      </c>
      <c r="AD67">
        <v>16</v>
      </c>
      <c r="AE67">
        <v>74</v>
      </c>
      <c r="AF67">
        <v>26</v>
      </c>
      <c r="AG67">
        <v>81</v>
      </c>
      <c r="AH67">
        <v>30</v>
      </c>
      <c r="AI67">
        <v>0</v>
      </c>
      <c r="AJ67">
        <v>9</v>
      </c>
      <c r="AK67">
        <v>4</v>
      </c>
      <c r="AL67">
        <v>56</v>
      </c>
      <c r="AM67">
        <v>43</v>
      </c>
      <c r="AN67">
        <v>2</v>
      </c>
      <c r="AO67">
        <v>2</v>
      </c>
      <c r="AP67">
        <v>0</v>
      </c>
      <c r="AQ67">
        <v>0</v>
      </c>
      <c r="AR67">
        <v>0</v>
      </c>
      <c r="AS67">
        <v>0</v>
      </c>
      <c r="AT67">
        <v>0</v>
      </c>
      <c r="AU67">
        <v>0</v>
      </c>
      <c r="AV67">
        <v>0</v>
      </c>
      <c r="AW67">
        <v>0</v>
      </c>
      <c r="AX67">
        <v>0</v>
      </c>
      <c r="AY67">
        <v>0</v>
      </c>
      <c r="AZ67">
        <v>0</v>
      </c>
      <c r="BA67">
        <v>0</v>
      </c>
      <c r="BB67">
        <v>0</v>
      </c>
      <c r="BC67">
        <v>0</v>
      </c>
      <c r="BD67">
        <v>0</v>
      </c>
      <c r="BE67">
        <v>0</v>
      </c>
      <c r="BF67">
        <v>0</v>
      </c>
      <c r="BG67" s="20">
        <v>6</v>
      </c>
      <c r="BH67" s="20">
        <v>0</v>
      </c>
      <c r="BI67" s="20">
        <v>61</v>
      </c>
      <c r="BJ67" s="20">
        <v>17</v>
      </c>
      <c r="BK67" s="20">
        <v>238</v>
      </c>
      <c r="BL67" s="20">
        <v>531</v>
      </c>
      <c r="BM67" s="20">
        <v>424</v>
      </c>
      <c r="BN67" s="20">
        <v>62</v>
      </c>
      <c r="BO67" s="20">
        <v>52</v>
      </c>
      <c r="BP67" s="20">
        <v>2674</v>
      </c>
      <c r="BQ67" s="20">
        <v>820</v>
      </c>
      <c r="BR67" s="20">
        <v>0</v>
      </c>
      <c r="BS67" s="20">
        <v>29</v>
      </c>
      <c r="BT67" s="20">
        <v>376</v>
      </c>
      <c r="BU67" s="20">
        <v>479</v>
      </c>
      <c r="BV67" s="20">
        <v>1625</v>
      </c>
    </row>
    <row r="68" spans="1:74" x14ac:dyDescent="0.25">
      <c r="A68" s="20" t="s">
        <v>434</v>
      </c>
      <c r="B68" s="20" t="s">
        <v>447</v>
      </c>
      <c r="C68" s="20" t="s">
        <v>529</v>
      </c>
      <c r="D68" s="1">
        <v>44605</v>
      </c>
      <c r="E68">
        <v>68</v>
      </c>
      <c r="F68">
        <v>7</v>
      </c>
      <c r="G68">
        <v>5</v>
      </c>
      <c r="H68">
        <v>0</v>
      </c>
      <c r="I68">
        <v>0</v>
      </c>
      <c r="J68">
        <v>44</v>
      </c>
      <c r="K68">
        <v>0</v>
      </c>
      <c r="L68">
        <v>2</v>
      </c>
      <c r="M68">
        <v>2</v>
      </c>
      <c r="N68">
        <v>19</v>
      </c>
      <c r="O68">
        <v>9</v>
      </c>
      <c r="P68">
        <v>0</v>
      </c>
      <c r="Q68">
        <v>0</v>
      </c>
      <c r="R68">
        <v>268</v>
      </c>
      <c r="S68">
        <v>217</v>
      </c>
      <c r="T68">
        <v>18</v>
      </c>
      <c r="U68">
        <v>7</v>
      </c>
      <c r="V68">
        <v>0</v>
      </c>
      <c r="W68">
        <v>681</v>
      </c>
      <c r="X68">
        <v>344</v>
      </c>
      <c r="Y68">
        <v>13</v>
      </c>
      <c r="Z68">
        <v>63</v>
      </c>
      <c r="AA68">
        <v>41</v>
      </c>
      <c r="AB68">
        <v>552</v>
      </c>
      <c r="AC68">
        <v>306</v>
      </c>
      <c r="AD68">
        <v>16</v>
      </c>
      <c r="AE68">
        <v>73</v>
      </c>
      <c r="AF68">
        <v>26</v>
      </c>
      <c r="AG68">
        <v>80</v>
      </c>
      <c r="AH68">
        <v>30</v>
      </c>
      <c r="AI68">
        <v>0</v>
      </c>
      <c r="AJ68">
        <v>9</v>
      </c>
      <c r="AK68">
        <v>4</v>
      </c>
      <c r="AL68">
        <v>55</v>
      </c>
      <c r="AM68">
        <v>42</v>
      </c>
      <c r="AN68">
        <v>2</v>
      </c>
      <c r="AO68">
        <v>2</v>
      </c>
      <c r="AP68">
        <v>0</v>
      </c>
      <c r="AQ68">
        <v>0</v>
      </c>
      <c r="AR68">
        <v>0</v>
      </c>
      <c r="AS68">
        <v>0</v>
      </c>
      <c r="AT68">
        <v>0</v>
      </c>
      <c r="AU68">
        <v>0</v>
      </c>
      <c r="AV68">
        <v>0</v>
      </c>
      <c r="AW68">
        <v>0</v>
      </c>
      <c r="AX68">
        <v>0</v>
      </c>
      <c r="AY68">
        <v>0</v>
      </c>
      <c r="AZ68">
        <v>0</v>
      </c>
      <c r="BA68">
        <v>0</v>
      </c>
      <c r="BB68">
        <v>0</v>
      </c>
      <c r="BC68">
        <v>0</v>
      </c>
      <c r="BD68">
        <v>0</v>
      </c>
      <c r="BE68">
        <v>0</v>
      </c>
      <c r="BF68">
        <v>0</v>
      </c>
      <c r="BG68" s="20">
        <v>6</v>
      </c>
      <c r="BH68" s="20">
        <v>0</v>
      </c>
      <c r="BI68" s="20">
        <v>61</v>
      </c>
      <c r="BJ68" s="20">
        <v>17</v>
      </c>
      <c r="BK68" s="20">
        <v>238</v>
      </c>
      <c r="BL68" s="20">
        <v>532</v>
      </c>
      <c r="BM68" s="20">
        <v>425</v>
      </c>
      <c r="BN68" s="20">
        <v>61</v>
      </c>
      <c r="BO68" s="20">
        <v>51</v>
      </c>
      <c r="BP68" s="20">
        <v>2682</v>
      </c>
      <c r="BQ68" s="20">
        <v>836</v>
      </c>
      <c r="BR68" s="20">
        <v>0</v>
      </c>
      <c r="BS68" s="20">
        <v>29</v>
      </c>
      <c r="BT68" s="20">
        <v>375</v>
      </c>
      <c r="BU68" s="20">
        <v>485</v>
      </c>
      <c r="BV68" s="20">
        <v>1630</v>
      </c>
    </row>
    <row r="69" spans="1:74" x14ac:dyDescent="0.25">
      <c r="A69" s="20" t="s">
        <v>434</v>
      </c>
      <c r="B69" s="20" t="s">
        <v>447</v>
      </c>
      <c r="C69" s="20" t="s">
        <v>529</v>
      </c>
      <c r="D69" s="1">
        <v>44613</v>
      </c>
      <c r="E69">
        <v>68</v>
      </c>
      <c r="F69">
        <v>7</v>
      </c>
      <c r="G69">
        <v>5</v>
      </c>
      <c r="H69">
        <v>0</v>
      </c>
      <c r="I69">
        <v>0</v>
      </c>
      <c r="J69">
        <v>44</v>
      </c>
      <c r="K69">
        <v>0</v>
      </c>
      <c r="L69">
        <v>2</v>
      </c>
      <c r="M69">
        <v>2</v>
      </c>
      <c r="N69">
        <v>19</v>
      </c>
      <c r="O69">
        <v>9</v>
      </c>
      <c r="P69">
        <v>0</v>
      </c>
      <c r="Q69">
        <v>0</v>
      </c>
      <c r="R69">
        <v>269</v>
      </c>
      <c r="S69">
        <v>218</v>
      </c>
      <c r="T69">
        <v>18</v>
      </c>
      <c r="U69">
        <v>7</v>
      </c>
      <c r="V69">
        <v>0</v>
      </c>
      <c r="W69">
        <v>689</v>
      </c>
      <c r="X69">
        <v>347</v>
      </c>
      <c r="Y69">
        <v>13</v>
      </c>
      <c r="Z69">
        <v>64</v>
      </c>
      <c r="AA69">
        <v>44</v>
      </c>
      <c r="AB69">
        <v>553</v>
      </c>
      <c r="AC69">
        <v>309</v>
      </c>
      <c r="AD69">
        <v>16</v>
      </c>
      <c r="AE69">
        <v>73</v>
      </c>
      <c r="AF69">
        <v>26</v>
      </c>
      <c r="AG69">
        <v>80</v>
      </c>
      <c r="AH69">
        <v>31</v>
      </c>
      <c r="AI69">
        <v>0</v>
      </c>
      <c r="AJ69">
        <v>8</v>
      </c>
      <c r="AK69">
        <v>4</v>
      </c>
      <c r="AL69">
        <v>52</v>
      </c>
      <c r="AM69">
        <v>40</v>
      </c>
      <c r="AN69">
        <v>2</v>
      </c>
      <c r="AO69">
        <v>2</v>
      </c>
      <c r="AP69">
        <v>0</v>
      </c>
      <c r="AQ69">
        <v>0</v>
      </c>
      <c r="AR69">
        <v>0</v>
      </c>
      <c r="AS69">
        <v>0</v>
      </c>
      <c r="AT69">
        <v>0</v>
      </c>
      <c r="AU69">
        <v>0</v>
      </c>
      <c r="AV69">
        <v>0</v>
      </c>
      <c r="AW69">
        <v>0</v>
      </c>
      <c r="AX69">
        <v>0</v>
      </c>
      <c r="AY69">
        <v>0</v>
      </c>
      <c r="AZ69">
        <v>0</v>
      </c>
      <c r="BA69">
        <v>0</v>
      </c>
      <c r="BB69">
        <v>0</v>
      </c>
      <c r="BC69">
        <v>0</v>
      </c>
      <c r="BD69">
        <v>0</v>
      </c>
      <c r="BE69">
        <v>0</v>
      </c>
      <c r="BF69">
        <v>0</v>
      </c>
      <c r="BG69" s="20">
        <v>6</v>
      </c>
      <c r="BH69" s="20">
        <v>0</v>
      </c>
      <c r="BI69" s="20">
        <v>61</v>
      </c>
      <c r="BJ69" s="20">
        <v>17</v>
      </c>
      <c r="BK69" s="20">
        <v>239</v>
      </c>
      <c r="BL69" s="20">
        <v>535</v>
      </c>
      <c r="BM69" s="20">
        <v>427</v>
      </c>
      <c r="BN69" s="20">
        <v>62</v>
      </c>
      <c r="BO69" s="20">
        <v>48</v>
      </c>
      <c r="BP69" s="20">
        <v>2678</v>
      </c>
      <c r="BQ69" s="20">
        <v>845</v>
      </c>
      <c r="BR69" s="20">
        <v>0</v>
      </c>
      <c r="BS69" s="20">
        <v>29</v>
      </c>
      <c r="BT69" s="20">
        <v>371</v>
      </c>
      <c r="BU69" s="20">
        <v>481</v>
      </c>
      <c r="BV69" s="20">
        <v>1638</v>
      </c>
    </row>
    <row r="70" spans="1:74" x14ac:dyDescent="0.25">
      <c r="A70" s="20" t="s">
        <v>434</v>
      </c>
      <c r="B70" s="20" t="s">
        <v>442</v>
      </c>
      <c r="C70" s="20" t="s">
        <v>443</v>
      </c>
      <c r="D70" s="1">
        <v>44598</v>
      </c>
      <c r="E70">
        <v>32</v>
      </c>
      <c r="F70">
        <v>0</v>
      </c>
      <c r="G70">
        <v>0</v>
      </c>
      <c r="H70">
        <v>0</v>
      </c>
      <c r="I70">
        <v>0</v>
      </c>
      <c r="J70">
        <v>20</v>
      </c>
      <c r="K70">
        <v>3</v>
      </c>
      <c r="L70">
        <v>2</v>
      </c>
      <c r="M70">
        <v>0</v>
      </c>
      <c r="N70">
        <v>1</v>
      </c>
      <c r="O70">
        <v>0</v>
      </c>
      <c r="P70">
        <v>1</v>
      </c>
      <c r="Q70">
        <v>0</v>
      </c>
      <c r="R70">
        <v>205</v>
      </c>
      <c r="S70">
        <v>168</v>
      </c>
      <c r="T70">
        <v>17</v>
      </c>
      <c r="U70">
        <v>2</v>
      </c>
      <c r="V70">
        <v>2</v>
      </c>
      <c r="W70">
        <v>534</v>
      </c>
      <c r="X70">
        <v>285</v>
      </c>
      <c r="Y70">
        <v>19</v>
      </c>
      <c r="Z70">
        <v>46</v>
      </c>
      <c r="AA70">
        <v>28</v>
      </c>
      <c r="AB70">
        <v>535</v>
      </c>
      <c r="AC70">
        <v>295</v>
      </c>
      <c r="AD70">
        <v>5</v>
      </c>
      <c r="AE70">
        <v>52</v>
      </c>
      <c r="AF70">
        <v>41</v>
      </c>
      <c r="AG70">
        <v>79</v>
      </c>
      <c r="AH70">
        <v>22</v>
      </c>
      <c r="AI70">
        <v>1</v>
      </c>
      <c r="AJ70">
        <v>13</v>
      </c>
      <c r="AK70">
        <v>9</v>
      </c>
      <c r="AL70">
        <v>12</v>
      </c>
      <c r="AM70">
        <v>9</v>
      </c>
      <c r="AN70">
        <v>0</v>
      </c>
      <c r="AO70">
        <v>0</v>
      </c>
      <c r="AP70">
        <v>0</v>
      </c>
      <c r="AQ70">
        <v>0</v>
      </c>
      <c r="AR70">
        <v>0</v>
      </c>
      <c r="AS70">
        <v>0</v>
      </c>
      <c r="AT70">
        <v>0</v>
      </c>
      <c r="AU70">
        <v>0</v>
      </c>
      <c r="AV70">
        <v>0</v>
      </c>
      <c r="AW70">
        <v>0</v>
      </c>
      <c r="AX70">
        <v>0</v>
      </c>
      <c r="AY70">
        <v>0</v>
      </c>
      <c r="AZ70">
        <v>0</v>
      </c>
      <c r="BA70">
        <v>0</v>
      </c>
      <c r="BB70">
        <v>0</v>
      </c>
      <c r="BC70">
        <v>1</v>
      </c>
      <c r="BD70">
        <v>0</v>
      </c>
      <c r="BE70">
        <v>0</v>
      </c>
      <c r="BF70">
        <v>0</v>
      </c>
      <c r="BG70" s="20">
        <v>0</v>
      </c>
      <c r="BH70" s="20">
        <v>0</v>
      </c>
      <c r="BI70" s="20">
        <v>26</v>
      </c>
      <c r="BJ70" s="20">
        <v>0</v>
      </c>
      <c r="BK70" s="20">
        <v>182</v>
      </c>
      <c r="BL70" s="20">
        <v>421</v>
      </c>
      <c r="BM70" s="20">
        <v>423</v>
      </c>
      <c r="BN70" s="20">
        <v>51</v>
      </c>
      <c r="BO70" s="20">
        <v>12</v>
      </c>
      <c r="BP70" s="20">
        <v>2261</v>
      </c>
      <c r="BQ70" s="20">
        <v>710</v>
      </c>
      <c r="BR70" s="20">
        <v>0</v>
      </c>
      <c r="BS70" s="20">
        <v>22</v>
      </c>
      <c r="BT70" s="20">
        <v>271</v>
      </c>
      <c r="BU70" s="20">
        <v>443</v>
      </c>
      <c r="BV70" s="20">
        <v>1404</v>
      </c>
    </row>
    <row r="71" spans="1:74" x14ac:dyDescent="0.25">
      <c r="A71" s="20" t="s">
        <v>434</v>
      </c>
      <c r="B71" s="20" t="s">
        <v>442</v>
      </c>
      <c r="C71" s="20" t="s">
        <v>443</v>
      </c>
      <c r="D71" s="1">
        <v>44605</v>
      </c>
      <c r="E71">
        <v>31</v>
      </c>
      <c r="F71">
        <v>0</v>
      </c>
      <c r="G71">
        <v>0</v>
      </c>
      <c r="H71">
        <v>0</v>
      </c>
      <c r="I71">
        <v>0</v>
      </c>
      <c r="J71">
        <v>19</v>
      </c>
      <c r="K71">
        <v>3</v>
      </c>
      <c r="L71">
        <v>2</v>
      </c>
      <c r="M71">
        <v>0</v>
      </c>
      <c r="N71">
        <v>1</v>
      </c>
      <c r="O71">
        <v>0</v>
      </c>
      <c r="P71">
        <v>1</v>
      </c>
      <c r="Q71">
        <v>0</v>
      </c>
      <c r="R71">
        <v>205</v>
      </c>
      <c r="S71">
        <v>168</v>
      </c>
      <c r="T71">
        <v>17</v>
      </c>
      <c r="U71">
        <v>2</v>
      </c>
      <c r="V71">
        <v>2</v>
      </c>
      <c r="W71">
        <v>537</v>
      </c>
      <c r="X71">
        <v>286</v>
      </c>
      <c r="Y71">
        <v>19</v>
      </c>
      <c r="Z71">
        <v>47</v>
      </c>
      <c r="AA71">
        <v>29</v>
      </c>
      <c r="AB71">
        <v>534</v>
      </c>
      <c r="AC71">
        <v>297</v>
      </c>
      <c r="AD71">
        <v>5</v>
      </c>
      <c r="AE71">
        <v>52</v>
      </c>
      <c r="AF71">
        <v>41</v>
      </c>
      <c r="AG71">
        <v>81</v>
      </c>
      <c r="AH71">
        <v>23</v>
      </c>
      <c r="AI71">
        <v>1</v>
      </c>
      <c r="AJ71">
        <v>13</v>
      </c>
      <c r="AK71">
        <v>10</v>
      </c>
      <c r="AL71">
        <v>12</v>
      </c>
      <c r="AM71">
        <v>9</v>
      </c>
      <c r="AN71">
        <v>0</v>
      </c>
      <c r="AO71">
        <v>0</v>
      </c>
      <c r="AP71">
        <v>0</v>
      </c>
      <c r="AQ71">
        <v>0</v>
      </c>
      <c r="AR71">
        <v>0</v>
      </c>
      <c r="AS71">
        <v>0</v>
      </c>
      <c r="AT71">
        <v>0</v>
      </c>
      <c r="AU71">
        <v>0</v>
      </c>
      <c r="AV71">
        <v>0</v>
      </c>
      <c r="AW71">
        <v>0</v>
      </c>
      <c r="AX71">
        <v>0</v>
      </c>
      <c r="AY71">
        <v>0</v>
      </c>
      <c r="AZ71">
        <v>0</v>
      </c>
      <c r="BA71">
        <v>0</v>
      </c>
      <c r="BB71">
        <v>0</v>
      </c>
      <c r="BC71">
        <v>1</v>
      </c>
      <c r="BD71">
        <v>0</v>
      </c>
      <c r="BE71">
        <v>0</v>
      </c>
      <c r="BF71">
        <v>0</v>
      </c>
      <c r="BG71" s="20">
        <v>0</v>
      </c>
      <c r="BH71" s="20">
        <v>0</v>
      </c>
      <c r="BI71" s="20">
        <v>25</v>
      </c>
      <c r="BJ71" s="20">
        <v>0</v>
      </c>
      <c r="BK71" s="20">
        <v>182</v>
      </c>
      <c r="BL71" s="20">
        <v>422</v>
      </c>
      <c r="BM71" s="20">
        <v>422</v>
      </c>
      <c r="BN71" s="20">
        <v>52</v>
      </c>
      <c r="BO71" s="20">
        <v>12</v>
      </c>
      <c r="BP71" s="20">
        <v>2260</v>
      </c>
      <c r="BQ71" s="20">
        <v>720</v>
      </c>
      <c r="BR71" s="20">
        <v>0</v>
      </c>
      <c r="BS71" s="20">
        <v>22</v>
      </c>
      <c r="BT71" s="20">
        <v>273</v>
      </c>
      <c r="BU71" s="20">
        <v>443</v>
      </c>
      <c r="BV71" s="20">
        <v>1402</v>
      </c>
    </row>
    <row r="72" spans="1:74" x14ac:dyDescent="0.25">
      <c r="A72" s="20" t="s">
        <v>434</v>
      </c>
      <c r="B72" s="20" t="s">
        <v>442</v>
      </c>
      <c r="C72" s="20" t="s">
        <v>443</v>
      </c>
      <c r="D72" s="1">
        <v>44613</v>
      </c>
      <c r="W72">
        <v>1</v>
      </c>
      <c r="AB72">
        <v>1</v>
      </c>
      <c r="AD72">
        <v>1</v>
      </c>
      <c r="AG72">
        <v>1</v>
      </c>
      <c r="AK72">
        <v>1</v>
      </c>
      <c r="BG72" s="20"/>
      <c r="BH72" s="20"/>
      <c r="BI72" s="20"/>
      <c r="BJ72" s="20"/>
      <c r="BK72" s="20"/>
      <c r="BL72" s="20">
        <v>1</v>
      </c>
      <c r="BM72" s="20"/>
      <c r="BN72" s="20"/>
      <c r="BO72" s="20"/>
      <c r="BP72" s="20">
        <v>3</v>
      </c>
      <c r="BQ72" s="20"/>
      <c r="BR72" s="20"/>
      <c r="BS72" s="20">
        <v>1</v>
      </c>
      <c r="BT72" s="20"/>
      <c r="BU72" s="20">
        <v>2</v>
      </c>
      <c r="BV72" s="20"/>
    </row>
    <row r="73" spans="1:74" x14ac:dyDescent="0.25">
      <c r="A73" s="20" t="s">
        <v>434</v>
      </c>
      <c r="B73" s="20" t="s">
        <v>442</v>
      </c>
      <c r="C73" s="20" t="s">
        <v>443</v>
      </c>
      <c r="D73" s="1">
        <v>44613</v>
      </c>
      <c r="E73">
        <v>31</v>
      </c>
      <c r="F73">
        <v>0</v>
      </c>
      <c r="G73">
        <v>0</v>
      </c>
      <c r="H73">
        <v>0</v>
      </c>
      <c r="I73">
        <v>0</v>
      </c>
      <c r="J73">
        <v>19</v>
      </c>
      <c r="K73">
        <v>3</v>
      </c>
      <c r="L73">
        <v>2</v>
      </c>
      <c r="M73">
        <v>0</v>
      </c>
      <c r="N73">
        <v>1</v>
      </c>
      <c r="O73">
        <v>0</v>
      </c>
      <c r="P73">
        <v>1</v>
      </c>
      <c r="Q73">
        <v>0</v>
      </c>
      <c r="R73">
        <v>205</v>
      </c>
      <c r="S73">
        <v>168</v>
      </c>
      <c r="T73">
        <v>17</v>
      </c>
      <c r="U73">
        <v>2</v>
      </c>
      <c r="V73">
        <v>2</v>
      </c>
      <c r="W73">
        <v>537</v>
      </c>
      <c r="X73">
        <v>286</v>
      </c>
      <c r="Y73">
        <v>19</v>
      </c>
      <c r="Z73">
        <v>47</v>
      </c>
      <c r="AA73">
        <v>29</v>
      </c>
      <c r="AB73">
        <v>538</v>
      </c>
      <c r="AC73">
        <v>303</v>
      </c>
      <c r="AD73">
        <v>5</v>
      </c>
      <c r="AE73">
        <v>52</v>
      </c>
      <c r="AF73">
        <v>40</v>
      </c>
      <c r="AG73">
        <v>81</v>
      </c>
      <c r="AH73">
        <v>24</v>
      </c>
      <c r="AI73">
        <v>1</v>
      </c>
      <c r="AJ73">
        <v>13</v>
      </c>
      <c r="AK73">
        <v>10</v>
      </c>
      <c r="AL73">
        <v>12</v>
      </c>
      <c r="AM73">
        <v>9</v>
      </c>
      <c r="AN73">
        <v>0</v>
      </c>
      <c r="AO73">
        <v>0</v>
      </c>
      <c r="AP73">
        <v>0</v>
      </c>
      <c r="AQ73">
        <v>0</v>
      </c>
      <c r="AR73">
        <v>0</v>
      </c>
      <c r="AS73">
        <v>0</v>
      </c>
      <c r="AT73">
        <v>0</v>
      </c>
      <c r="AU73">
        <v>0</v>
      </c>
      <c r="AV73">
        <v>0</v>
      </c>
      <c r="AW73">
        <v>0</v>
      </c>
      <c r="AX73">
        <v>0</v>
      </c>
      <c r="AY73">
        <v>0</v>
      </c>
      <c r="AZ73">
        <v>0</v>
      </c>
      <c r="BA73">
        <v>0</v>
      </c>
      <c r="BB73">
        <v>0</v>
      </c>
      <c r="BC73">
        <v>1</v>
      </c>
      <c r="BD73">
        <v>0</v>
      </c>
      <c r="BE73">
        <v>0</v>
      </c>
      <c r="BF73">
        <v>0</v>
      </c>
      <c r="BG73" s="20">
        <v>0</v>
      </c>
      <c r="BH73" s="20">
        <v>0</v>
      </c>
      <c r="BI73" s="20">
        <v>25</v>
      </c>
      <c r="BJ73" s="20">
        <v>0</v>
      </c>
      <c r="BK73" s="20">
        <v>182</v>
      </c>
      <c r="BL73" s="20">
        <v>421</v>
      </c>
      <c r="BM73" s="20">
        <v>427</v>
      </c>
      <c r="BN73" s="20">
        <v>51</v>
      </c>
      <c r="BO73" s="20">
        <v>12</v>
      </c>
      <c r="BP73" s="20">
        <v>2268</v>
      </c>
      <c r="BQ73" s="20">
        <v>734</v>
      </c>
      <c r="BR73" s="20">
        <v>0</v>
      </c>
      <c r="BS73" s="20">
        <v>23</v>
      </c>
      <c r="BT73" s="20">
        <v>270</v>
      </c>
      <c r="BU73" s="20">
        <v>442</v>
      </c>
      <c r="BV73" s="20">
        <v>1412</v>
      </c>
    </row>
    <row r="74" spans="1:74" x14ac:dyDescent="0.25">
      <c r="A74" s="20" t="s">
        <v>434</v>
      </c>
      <c r="B74" s="20" t="s">
        <v>437</v>
      </c>
      <c r="C74" s="20" t="s">
        <v>530</v>
      </c>
      <c r="D74" s="1">
        <v>44598</v>
      </c>
      <c r="E74">
        <v>66</v>
      </c>
      <c r="F74">
        <v>2</v>
      </c>
      <c r="G74">
        <v>1</v>
      </c>
      <c r="H74">
        <v>0</v>
      </c>
      <c r="I74">
        <v>0</v>
      </c>
      <c r="J74">
        <v>43</v>
      </c>
      <c r="K74">
        <v>0</v>
      </c>
      <c r="L74">
        <v>6</v>
      </c>
      <c r="M74">
        <v>3</v>
      </c>
      <c r="N74">
        <v>0</v>
      </c>
      <c r="O74">
        <v>0</v>
      </c>
      <c r="P74">
        <v>0</v>
      </c>
      <c r="Q74">
        <v>0</v>
      </c>
      <c r="R74">
        <v>299</v>
      </c>
      <c r="S74">
        <v>250</v>
      </c>
      <c r="T74">
        <v>5</v>
      </c>
      <c r="U74">
        <v>9</v>
      </c>
      <c r="V74">
        <v>4</v>
      </c>
      <c r="W74">
        <v>747</v>
      </c>
      <c r="X74">
        <v>402</v>
      </c>
      <c r="Y74">
        <v>8</v>
      </c>
      <c r="Z74">
        <v>24</v>
      </c>
      <c r="AA74">
        <v>86</v>
      </c>
      <c r="AB74">
        <v>633</v>
      </c>
      <c r="AC74">
        <v>385</v>
      </c>
      <c r="AD74">
        <v>0</v>
      </c>
      <c r="AE74">
        <v>0</v>
      </c>
      <c r="AF74">
        <v>100</v>
      </c>
      <c r="AG74">
        <v>69</v>
      </c>
      <c r="AH74">
        <v>30</v>
      </c>
      <c r="AI74">
        <v>0</v>
      </c>
      <c r="AJ74">
        <v>1</v>
      </c>
      <c r="AK74">
        <v>10</v>
      </c>
      <c r="AL74">
        <v>20</v>
      </c>
      <c r="AM74">
        <v>12</v>
      </c>
      <c r="AN74">
        <v>0</v>
      </c>
      <c r="AO74">
        <v>0</v>
      </c>
      <c r="AP74">
        <v>0</v>
      </c>
      <c r="AQ74">
        <v>0</v>
      </c>
      <c r="AR74">
        <v>0</v>
      </c>
      <c r="AS74">
        <v>0</v>
      </c>
      <c r="AT74">
        <v>0</v>
      </c>
      <c r="AU74">
        <v>0</v>
      </c>
      <c r="AV74">
        <v>0</v>
      </c>
      <c r="AW74">
        <v>0</v>
      </c>
      <c r="AX74">
        <v>0</v>
      </c>
      <c r="AY74">
        <v>0</v>
      </c>
      <c r="AZ74">
        <v>0</v>
      </c>
      <c r="BA74">
        <v>0</v>
      </c>
      <c r="BB74">
        <v>0</v>
      </c>
      <c r="BC74">
        <v>0</v>
      </c>
      <c r="BD74">
        <v>0</v>
      </c>
      <c r="BE74">
        <v>0</v>
      </c>
      <c r="BF74">
        <v>0</v>
      </c>
      <c r="BG74" s="20">
        <v>2</v>
      </c>
      <c r="BH74" s="20">
        <v>0</v>
      </c>
      <c r="BI74" s="20">
        <v>54</v>
      </c>
      <c r="BJ74" s="20">
        <v>0</v>
      </c>
      <c r="BK74" s="20">
        <v>276</v>
      </c>
      <c r="BL74" s="20">
        <v>601</v>
      </c>
      <c r="BM74" s="20">
        <v>519</v>
      </c>
      <c r="BN74" s="20">
        <v>57</v>
      </c>
      <c r="BO74" s="20">
        <v>19</v>
      </c>
      <c r="BP74" s="20">
        <v>2757</v>
      </c>
      <c r="BQ74" s="20">
        <v>945</v>
      </c>
      <c r="BR74" s="20">
        <v>0</v>
      </c>
      <c r="BS74" s="20">
        <v>5</v>
      </c>
      <c r="BT74" s="20">
        <v>39</v>
      </c>
      <c r="BU74" s="20">
        <v>834</v>
      </c>
      <c r="BV74" s="20">
        <v>1733</v>
      </c>
    </row>
    <row r="75" spans="1:74" x14ac:dyDescent="0.25">
      <c r="A75" s="20" t="s">
        <v>434</v>
      </c>
      <c r="B75" s="20" t="s">
        <v>437</v>
      </c>
      <c r="C75" s="20" t="s">
        <v>530</v>
      </c>
      <c r="D75" s="1">
        <v>44605</v>
      </c>
      <c r="E75">
        <v>65</v>
      </c>
      <c r="F75">
        <v>2</v>
      </c>
      <c r="G75">
        <v>1</v>
      </c>
      <c r="H75">
        <v>0</v>
      </c>
      <c r="I75">
        <v>0</v>
      </c>
      <c r="J75">
        <v>44</v>
      </c>
      <c r="K75">
        <v>0</v>
      </c>
      <c r="L75">
        <v>6</v>
      </c>
      <c r="M75">
        <v>3</v>
      </c>
      <c r="N75">
        <v>0</v>
      </c>
      <c r="O75">
        <v>0</v>
      </c>
      <c r="P75">
        <v>0</v>
      </c>
      <c r="Q75">
        <v>0</v>
      </c>
      <c r="R75">
        <v>299</v>
      </c>
      <c r="S75">
        <v>251</v>
      </c>
      <c r="T75">
        <v>5</v>
      </c>
      <c r="U75">
        <v>9</v>
      </c>
      <c r="V75">
        <v>4</v>
      </c>
      <c r="W75">
        <v>751</v>
      </c>
      <c r="X75">
        <v>406</v>
      </c>
      <c r="Y75">
        <v>8</v>
      </c>
      <c r="Z75">
        <v>24</v>
      </c>
      <c r="AA75">
        <v>87</v>
      </c>
      <c r="AB75">
        <v>634</v>
      </c>
      <c r="AC75">
        <v>388</v>
      </c>
      <c r="AD75">
        <v>0</v>
      </c>
      <c r="AE75">
        <v>0</v>
      </c>
      <c r="AF75">
        <v>101</v>
      </c>
      <c r="AG75">
        <v>70</v>
      </c>
      <c r="AH75">
        <v>31</v>
      </c>
      <c r="AI75">
        <v>0</v>
      </c>
      <c r="AJ75">
        <v>1</v>
      </c>
      <c r="AK75">
        <v>10</v>
      </c>
      <c r="AL75">
        <v>20</v>
      </c>
      <c r="AM75">
        <v>12</v>
      </c>
      <c r="AN75">
        <v>0</v>
      </c>
      <c r="AO75">
        <v>0</v>
      </c>
      <c r="AP75">
        <v>0</v>
      </c>
      <c r="AQ75">
        <v>0</v>
      </c>
      <c r="AR75">
        <v>0</v>
      </c>
      <c r="AS75">
        <v>0</v>
      </c>
      <c r="AT75">
        <v>0</v>
      </c>
      <c r="AU75">
        <v>0</v>
      </c>
      <c r="AV75">
        <v>0</v>
      </c>
      <c r="AW75">
        <v>0</v>
      </c>
      <c r="AX75">
        <v>0</v>
      </c>
      <c r="AY75">
        <v>0</v>
      </c>
      <c r="AZ75">
        <v>0</v>
      </c>
      <c r="BA75">
        <v>0</v>
      </c>
      <c r="BB75">
        <v>0</v>
      </c>
      <c r="BC75">
        <v>0</v>
      </c>
      <c r="BD75">
        <v>0</v>
      </c>
      <c r="BE75">
        <v>0</v>
      </c>
      <c r="BF75">
        <v>0</v>
      </c>
      <c r="BG75" s="20">
        <v>2</v>
      </c>
      <c r="BH75" s="20">
        <v>0</v>
      </c>
      <c r="BI75" s="20">
        <v>54</v>
      </c>
      <c r="BJ75" s="20">
        <v>0</v>
      </c>
      <c r="BK75" s="20">
        <v>276</v>
      </c>
      <c r="BL75" s="20">
        <v>604</v>
      </c>
      <c r="BM75" s="20">
        <v>519</v>
      </c>
      <c r="BN75" s="20">
        <v>58</v>
      </c>
      <c r="BO75" s="20">
        <v>19</v>
      </c>
      <c r="BP75" s="20">
        <v>2751</v>
      </c>
      <c r="BQ75" s="20">
        <v>965</v>
      </c>
      <c r="BR75" s="20">
        <v>0</v>
      </c>
      <c r="BS75" s="20">
        <v>5</v>
      </c>
      <c r="BT75" s="20">
        <v>39</v>
      </c>
      <c r="BU75" s="20">
        <v>827</v>
      </c>
      <c r="BV75" s="20">
        <v>1737</v>
      </c>
    </row>
    <row r="76" spans="1:74" x14ac:dyDescent="0.25">
      <c r="A76" s="20" t="s">
        <v>434</v>
      </c>
      <c r="B76" s="20" t="s">
        <v>437</v>
      </c>
      <c r="C76" s="20" t="s">
        <v>530</v>
      </c>
      <c r="D76" s="1">
        <v>44613</v>
      </c>
      <c r="E76">
        <v>64</v>
      </c>
      <c r="F76">
        <v>2</v>
      </c>
      <c r="G76">
        <v>1</v>
      </c>
      <c r="H76">
        <v>0</v>
      </c>
      <c r="I76">
        <v>0</v>
      </c>
      <c r="J76">
        <v>44</v>
      </c>
      <c r="K76">
        <v>0</v>
      </c>
      <c r="L76">
        <v>6</v>
      </c>
      <c r="M76">
        <v>3</v>
      </c>
      <c r="N76">
        <v>0</v>
      </c>
      <c r="O76">
        <v>0</v>
      </c>
      <c r="P76">
        <v>0</v>
      </c>
      <c r="Q76">
        <v>0</v>
      </c>
      <c r="R76">
        <v>302</v>
      </c>
      <c r="S76">
        <v>254</v>
      </c>
      <c r="T76">
        <v>5</v>
      </c>
      <c r="U76">
        <v>9</v>
      </c>
      <c r="V76">
        <v>4</v>
      </c>
      <c r="W76">
        <v>757</v>
      </c>
      <c r="X76">
        <v>412</v>
      </c>
      <c r="Y76">
        <v>7</v>
      </c>
      <c r="Z76">
        <v>25</v>
      </c>
      <c r="AA76">
        <v>86</v>
      </c>
      <c r="AB76">
        <v>637</v>
      </c>
      <c r="AC76">
        <v>389</v>
      </c>
      <c r="AD76">
        <v>0</v>
      </c>
      <c r="AE76">
        <v>0</v>
      </c>
      <c r="AF76">
        <v>104</v>
      </c>
      <c r="AG76">
        <v>70</v>
      </c>
      <c r="AH76">
        <v>33</v>
      </c>
      <c r="AI76">
        <v>0</v>
      </c>
      <c r="AJ76">
        <v>1</v>
      </c>
      <c r="AK76">
        <v>10</v>
      </c>
      <c r="AL76">
        <v>20</v>
      </c>
      <c r="AM76">
        <v>12</v>
      </c>
      <c r="AN76">
        <v>0</v>
      </c>
      <c r="AO76">
        <v>0</v>
      </c>
      <c r="AP76">
        <v>0</v>
      </c>
      <c r="AQ76">
        <v>0</v>
      </c>
      <c r="AR76">
        <v>0</v>
      </c>
      <c r="AS76">
        <v>0</v>
      </c>
      <c r="AT76">
        <v>0</v>
      </c>
      <c r="AU76">
        <v>0</v>
      </c>
      <c r="AV76">
        <v>0</v>
      </c>
      <c r="AW76">
        <v>0</v>
      </c>
      <c r="AX76">
        <v>0</v>
      </c>
      <c r="AY76">
        <v>0</v>
      </c>
      <c r="AZ76">
        <v>0</v>
      </c>
      <c r="BA76">
        <v>0</v>
      </c>
      <c r="BB76">
        <v>0</v>
      </c>
      <c r="BC76">
        <v>0</v>
      </c>
      <c r="BD76">
        <v>0</v>
      </c>
      <c r="BE76">
        <v>0</v>
      </c>
      <c r="BF76">
        <v>0</v>
      </c>
      <c r="BG76" s="20">
        <v>2</v>
      </c>
      <c r="BH76" s="20">
        <v>0</v>
      </c>
      <c r="BI76" s="20">
        <v>54</v>
      </c>
      <c r="BJ76" s="20">
        <v>0</v>
      </c>
      <c r="BK76" s="20">
        <v>278</v>
      </c>
      <c r="BL76" s="20">
        <v>612</v>
      </c>
      <c r="BM76" s="20">
        <v>520</v>
      </c>
      <c r="BN76" s="20">
        <v>58</v>
      </c>
      <c r="BO76" s="20">
        <v>19</v>
      </c>
      <c r="BP76" s="20">
        <v>2763</v>
      </c>
      <c r="BQ76" s="20">
        <v>981</v>
      </c>
      <c r="BR76" s="20">
        <v>0</v>
      </c>
      <c r="BS76" s="20">
        <v>5</v>
      </c>
      <c r="BT76" s="20">
        <v>39</v>
      </c>
      <c r="BU76" s="20">
        <v>829</v>
      </c>
      <c r="BV76" s="20">
        <v>1750</v>
      </c>
    </row>
    <row r="77" spans="1:74" x14ac:dyDescent="0.25">
      <c r="A77" s="20" t="s">
        <v>434</v>
      </c>
      <c r="B77" s="20" t="s">
        <v>444</v>
      </c>
      <c r="C77" s="20" t="s">
        <v>445</v>
      </c>
      <c r="D77" s="1">
        <v>44598</v>
      </c>
      <c r="E77">
        <v>162</v>
      </c>
      <c r="F77">
        <v>3</v>
      </c>
      <c r="G77">
        <v>2</v>
      </c>
      <c r="H77">
        <v>4</v>
      </c>
      <c r="I77">
        <v>3</v>
      </c>
      <c r="J77">
        <v>85</v>
      </c>
      <c r="K77">
        <v>7</v>
      </c>
      <c r="L77">
        <v>18</v>
      </c>
      <c r="M77">
        <v>2</v>
      </c>
      <c r="N77">
        <v>110</v>
      </c>
      <c r="O77">
        <v>61</v>
      </c>
      <c r="P77">
        <v>2</v>
      </c>
      <c r="Q77">
        <v>5</v>
      </c>
      <c r="R77">
        <v>319</v>
      </c>
      <c r="S77">
        <v>189</v>
      </c>
      <c r="T77">
        <v>36</v>
      </c>
      <c r="U77">
        <v>30</v>
      </c>
      <c r="V77">
        <v>4</v>
      </c>
      <c r="W77">
        <v>2497</v>
      </c>
      <c r="X77">
        <v>1128</v>
      </c>
      <c r="Y77">
        <v>124</v>
      </c>
      <c r="Z77">
        <v>392</v>
      </c>
      <c r="AA77">
        <v>53</v>
      </c>
      <c r="AB77">
        <v>1748</v>
      </c>
      <c r="AC77">
        <v>691</v>
      </c>
      <c r="AD77">
        <v>146</v>
      </c>
      <c r="AE77">
        <v>400</v>
      </c>
      <c r="AF77">
        <v>25</v>
      </c>
      <c r="AG77">
        <v>229</v>
      </c>
      <c r="AH77">
        <v>89</v>
      </c>
      <c r="AI77">
        <v>14</v>
      </c>
      <c r="AJ77">
        <v>35</v>
      </c>
      <c r="AK77">
        <v>5</v>
      </c>
      <c r="AL77">
        <v>58</v>
      </c>
      <c r="AM77">
        <v>24</v>
      </c>
      <c r="AN77">
        <v>8</v>
      </c>
      <c r="AO77">
        <v>2</v>
      </c>
      <c r="AP77">
        <v>1</v>
      </c>
      <c r="AQ77">
        <v>0</v>
      </c>
      <c r="AR77">
        <v>0</v>
      </c>
      <c r="AS77">
        <v>0</v>
      </c>
      <c r="AT77">
        <v>0</v>
      </c>
      <c r="AU77">
        <v>0</v>
      </c>
      <c r="AV77">
        <v>0</v>
      </c>
      <c r="AW77">
        <v>0</v>
      </c>
      <c r="AX77">
        <v>0</v>
      </c>
      <c r="AY77">
        <v>0</v>
      </c>
      <c r="AZ77">
        <v>0</v>
      </c>
      <c r="BA77">
        <v>2</v>
      </c>
      <c r="BB77">
        <v>0</v>
      </c>
      <c r="BC77">
        <v>0</v>
      </c>
      <c r="BD77">
        <v>0</v>
      </c>
      <c r="BE77">
        <v>0</v>
      </c>
      <c r="BF77">
        <v>0</v>
      </c>
      <c r="BG77" s="20">
        <v>3</v>
      </c>
      <c r="BH77" s="20">
        <v>4</v>
      </c>
      <c r="BI77" s="20">
        <v>127</v>
      </c>
      <c r="BJ77" s="20">
        <v>96</v>
      </c>
      <c r="BK77" s="20">
        <v>238</v>
      </c>
      <c r="BL77" s="20">
        <v>1794</v>
      </c>
      <c r="BM77" s="20">
        <v>1117</v>
      </c>
      <c r="BN77" s="20">
        <v>159</v>
      </c>
      <c r="BO77" s="20">
        <v>44</v>
      </c>
      <c r="BP77" s="20">
        <v>11492</v>
      </c>
      <c r="BQ77" s="20">
        <v>2738</v>
      </c>
      <c r="BR77" s="20">
        <v>0</v>
      </c>
      <c r="BS77" s="20">
        <v>632</v>
      </c>
      <c r="BT77" s="20">
        <v>3899</v>
      </c>
      <c r="BU77" s="20">
        <v>320</v>
      </c>
      <c r="BV77" s="20">
        <v>6016</v>
      </c>
    </row>
    <row r="78" spans="1:74" x14ac:dyDescent="0.25">
      <c r="A78" s="20" t="s">
        <v>434</v>
      </c>
      <c r="B78" s="20" t="s">
        <v>444</v>
      </c>
      <c r="C78" s="20" t="s">
        <v>445</v>
      </c>
      <c r="D78" s="1">
        <v>44605</v>
      </c>
      <c r="E78">
        <v>162</v>
      </c>
      <c r="F78">
        <v>3</v>
      </c>
      <c r="G78">
        <v>2</v>
      </c>
      <c r="H78">
        <v>4</v>
      </c>
      <c r="I78">
        <v>3</v>
      </c>
      <c r="J78">
        <v>87</v>
      </c>
      <c r="K78">
        <v>7</v>
      </c>
      <c r="L78">
        <v>18</v>
      </c>
      <c r="M78">
        <v>1</v>
      </c>
      <c r="N78">
        <v>108</v>
      </c>
      <c r="O78">
        <v>62</v>
      </c>
      <c r="P78">
        <v>2</v>
      </c>
      <c r="Q78">
        <v>1</v>
      </c>
      <c r="R78">
        <v>319</v>
      </c>
      <c r="S78">
        <v>188</v>
      </c>
      <c r="T78">
        <v>35</v>
      </c>
      <c r="U78">
        <v>30</v>
      </c>
      <c r="V78">
        <v>4</v>
      </c>
      <c r="W78">
        <v>2498</v>
      </c>
      <c r="X78">
        <v>1138</v>
      </c>
      <c r="Y78">
        <v>122</v>
      </c>
      <c r="Z78">
        <v>393</v>
      </c>
      <c r="AA78">
        <v>54</v>
      </c>
      <c r="AB78">
        <v>1752</v>
      </c>
      <c r="AC78">
        <v>701</v>
      </c>
      <c r="AD78">
        <v>146</v>
      </c>
      <c r="AE78">
        <v>400</v>
      </c>
      <c r="AF78">
        <v>25</v>
      </c>
      <c r="AG78">
        <v>230</v>
      </c>
      <c r="AH78">
        <v>90</v>
      </c>
      <c r="AI78">
        <v>13</v>
      </c>
      <c r="AJ78">
        <v>34</v>
      </c>
      <c r="AK78">
        <v>5</v>
      </c>
      <c r="AL78">
        <v>62</v>
      </c>
      <c r="AM78">
        <v>27</v>
      </c>
      <c r="AN78">
        <v>8</v>
      </c>
      <c r="AO78">
        <v>2</v>
      </c>
      <c r="AP78">
        <v>1</v>
      </c>
      <c r="AQ78">
        <v>0</v>
      </c>
      <c r="AR78">
        <v>0</v>
      </c>
      <c r="AS78">
        <v>0</v>
      </c>
      <c r="AT78">
        <v>0</v>
      </c>
      <c r="AU78">
        <v>0</v>
      </c>
      <c r="AV78">
        <v>0</v>
      </c>
      <c r="AW78">
        <v>0</v>
      </c>
      <c r="AX78">
        <v>0</v>
      </c>
      <c r="AY78">
        <v>0</v>
      </c>
      <c r="AZ78">
        <v>0</v>
      </c>
      <c r="BA78">
        <v>2</v>
      </c>
      <c r="BB78">
        <v>0</v>
      </c>
      <c r="BC78">
        <v>0</v>
      </c>
      <c r="BD78">
        <v>0</v>
      </c>
      <c r="BE78">
        <v>0</v>
      </c>
      <c r="BF78">
        <v>0</v>
      </c>
      <c r="BG78" s="20">
        <v>3</v>
      </c>
      <c r="BH78" s="20">
        <v>4</v>
      </c>
      <c r="BI78" s="20">
        <v>129</v>
      </c>
      <c r="BJ78" s="20">
        <v>98</v>
      </c>
      <c r="BK78" s="20">
        <v>238</v>
      </c>
      <c r="BL78" s="20">
        <v>1802</v>
      </c>
      <c r="BM78" s="20">
        <v>1123</v>
      </c>
      <c r="BN78" s="20">
        <v>160</v>
      </c>
      <c r="BO78" s="20">
        <v>48</v>
      </c>
      <c r="BP78" s="20">
        <v>11496</v>
      </c>
      <c r="BQ78" s="20">
        <v>2774</v>
      </c>
      <c r="BR78" s="20">
        <v>0</v>
      </c>
      <c r="BS78" s="20">
        <v>626</v>
      </c>
      <c r="BT78" s="20">
        <v>3885</v>
      </c>
      <c r="BU78" s="20">
        <v>338</v>
      </c>
      <c r="BV78" s="20">
        <v>6032</v>
      </c>
    </row>
    <row r="79" spans="1:74" x14ac:dyDescent="0.25">
      <c r="A79" s="20" t="s">
        <v>434</v>
      </c>
      <c r="B79" s="20" t="s">
        <v>444</v>
      </c>
      <c r="C79" s="20" t="s">
        <v>445</v>
      </c>
      <c r="D79" s="1">
        <v>44613</v>
      </c>
      <c r="E79">
        <v>171</v>
      </c>
      <c r="F79">
        <v>3</v>
      </c>
      <c r="G79">
        <v>2</v>
      </c>
      <c r="H79">
        <v>4</v>
      </c>
      <c r="I79">
        <v>3</v>
      </c>
      <c r="J79">
        <v>91</v>
      </c>
      <c r="K79">
        <v>8</v>
      </c>
      <c r="L79">
        <v>18</v>
      </c>
      <c r="M79">
        <v>1</v>
      </c>
      <c r="N79">
        <v>109</v>
      </c>
      <c r="O79">
        <v>62</v>
      </c>
      <c r="P79">
        <v>2</v>
      </c>
      <c r="Q79">
        <v>1</v>
      </c>
      <c r="R79">
        <v>321</v>
      </c>
      <c r="S79">
        <v>190</v>
      </c>
      <c r="T79">
        <v>35</v>
      </c>
      <c r="U79">
        <v>30</v>
      </c>
      <c r="V79">
        <v>3</v>
      </c>
      <c r="W79">
        <v>2481</v>
      </c>
      <c r="X79">
        <v>1143</v>
      </c>
      <c r="Y79">
        <v>119</v>
      </c>
      <c r="Z79">
        <v>391</v>
      </c>
      <c r="AA79">
        <v>54</v>
      </c>
      <c r="AB79">
        <v>1759</v>
      </c>
      <c r="AC79">
        <v>712</v>
      </c>
      <c r="AD79">
        <v>146</v>
      </c>
      <c r="AE79">
        <v>397</v>
      </c>
      <c r="AF79">
        <v>30</v>
      </c>
      <c r="AG79">
        <v>230</v>
      </c>
      <c r="AH79">
        <v>91</v>
      </c>
      <c r="AI79">
        <v>13</v>
      </c>
      <c r="AJ79">
        <v>35</v>
      </c>
      <c r="AK79">
        <v>5</v>
      </c>
      <c r="AL79">
        <v>63</v>
      </c>
      <c r="AM79">
        <v>28</v>
      </c>
      <c r="AN79">
        <v>7</v>
      </c>
      <c r="AO79">
        <v>2</v>
      </c>
      <c r="AP79">
        <v>1</v>
      </c>
      <c r="AQ79">
        <v>0</v>
      </c>
      <c r="AR79">
        <v>0</v>
      </c>
      <c r="AS79">
        <v>0</v>
      </c>
      <c r="AT79">
        <v>0</v>
      </c>
      <c r="AU79">
        <v>0</v>
      </c>
      <c r="AV79">
        <v>0</v>
      </c>
      <c r="AW79">
        <v>0</v>
      </c>
      <c r="AX79">
        <v>0</v>
      </c>
      <c r="AY79">
        <v>0</v>
      </c>
      <c r="AZ79">
        <v>0</v>
      </c>
      <c r="BA79">
        <v>1</v>
      </c>
      <c r="BB79">
        <v>0</v>
      </c>
      <c r="BC79">
        <v>0</v>
      </c>
      <c r="BD79">
        <v>0</v>
      </c>
      <c r="BE79">
        <v>0</v>
      </c>
      <c r="BF79">
        <v>0</v>
      </c>
      <c r="BG79" s="20">
        <v>3</v>
      </c>
      <c r="BH79" s="20">
        <v>4</v>
      </c>
      <c r="BI79" s="20">
        <v>137</v>
      </c>
      <c r="BJ79" s="20">
        <v>100</v>
      </c>
      <c r="BK79" s="20">
        <v>241</v>
      </c>
      <c r="BL79" s="20">
        <v>1799</v>
      </c>
      <c r="BM79" s="20">
        <v>1129</v>
      </c>
      <c r="BN79" s="20">
        <v>160</v>
      </c>
      <c r="BO79" s="20">
        <v>50</v>
      </c>
      <c r="BP79" s="20">
        <v>11462</v>
      </c>
      <c r="BQ79" s="20">
        <v>2808</v>
      </c>
      <c r="BR79" s="20">
        <v>0</v>
      </c>
      <c r="BS79" s="20">
        <v>621</v>
      </c>
      <c r="BT79" s="20">
        <v>3847</v>
      </c>
      <c r="BU79" s="20">
        <v>351</v>
      </c>
      <c r="BV79" s="20">
        <v>6039</v>
      </c>
    </row>
    <row r="80" spans="1:74" x14ac:dyDescent="0.25">
      <c r="A80" s="20" t="s">
        <v>434</v>
      </c>
      <c r="B80" s="20" t="s">
        <v>444</v>
      </c>
      <c r="C80" s="20" t="s">
        <v>445</v>
      </c>
      <c r="D80" s="1">
        <v>44613</v>
      </c>
      <c r="AB80">
        <v>2</v>
      </c>
      <c r="AF80">
        <v>2</v>
      </c>
      <c r="BG80" s="20"/>
      <c r="BH80" s="20"/>
      <c r="BI80" s="20"/>
      <c r="BJ80" s="20"/>
      <c r="BK80" s="20"/>
      <c r="BL80" s="20"/>
      <c r="BM80" s="20"/>
      <c r="BN80" s="20"/>
      <c r="BO80" s="20"/>
      <c r="BP80" s="20">
        <v>2</v>
      </c>
      <c r="BQ80" s="20"/>
      <c r="BR80" s="20"/>
      <c r="BS80" s="20"/>
      <c r="BT80" s="20"/>
      <c r="BU80" s="20">
        <v>2</v>
      </c>
      <c r="BV80" s="20"/>
    </row>
    <row r="81" spans="1:74" x14ac:dyDescent="0.25">
      <c r="A81" s="20" t="s">
        <v>434</v>
      </c>
      <c r="B81" s="20" t="s">
        <v>439</v>
      </c>
      <c r="C81" s="20" t="s">
        <v>446</v>
      </c>
      <c r="D81" s="1">
        <v>44598</v>
      </c>
      <c r="E81">
        <v>83</v>
      </c>
      <c r="F81">
        <v>2</v>
      </c>
      <c r="G81">
        <v>2</v>
      </c>
      <c r="H81">
        <v>0</v>
      </c>
      <c r="I81">
        <v>0</v>
      </c>
      <c r="J81">
        <v>47</v>
      </c>
      <c r="K81">
        <v>2</v>
      </c>
      <c r="L81">
        <v>6</v>
      </c>
      <c r="M81">
        <v>7</v>
      </c>
      <c r="N81">
        <v>1</v>
      </c>
      <c r="O81">
        <v>1</v>
      </c>
      <c r="P81">
        <v>0</v>
      </c>
      <c r="Q81">
        <v>0</v>
      </c>
      <c r="R81">
        <v>287</v>
      </c>
      <c r="S81">
        <v>228</v>
      </c>
      <c r="T81">
        <v>7</v>
      </c>
      <c r="U81">
        <v>15</v>
      </c>
      <c r="V81">
        <v>0</v>
      </c>
      <c r="W81">
        <v>1328</v>
      </c>
      <c r="X81">
        <v>634</v>
      </c>
      <c r="Y81">
        <v>12</v>
      </c>
      <c r="Z81">
        <v>162</v>
      </c>
      <c r="AA81">
        <v>93</v>
      </c>
      <c r="AB81">
        <v>921</v>
      </c>
      <c r="AC81">
        <v>389</v>
      </c>
      <c r="AD81">
        <v>0</v>
      </c>
      <c r="AE81">
        <v>71</v>
      </c>
      <c r="AF81">
        <v>206</v>
      </c>
      <c r="AG81">
        <v>208</v>
      </c>
      <c r="AH81">
        <v>61</v>
      </c>
      <c r="AI81">
        <v>0</v>
      </c>
      <c r="AJ81">
        <v>36</v>
      </c>
      <c r="AK81">
        <v>27</v>
      </c>
      <c r="AL81">
        <v>27</v>
      </c>
      <c r="AM81">
        <v>17</v>
      </c>
      <c r="AN81">
        <v>6</v>
      </c>
      <c r="AO81">
        <v>1</v>
      </c>
      <c r="AP81">
        <v>0</v>
      </c>
      <c r="AQ81">
        <v>0</v>
      </c>
      <c r="AR81">
        <v>0</v>
      </c>
      <c r="AS81">
        <v>0</v>
      </c>
      <c r="AT81">
        <v>0</v>
      </c>
      <c r="AU81">
        <v>0</v>
      </c>
      <c r="AV81">
        <v>0</v>
      </c>
      <c r="AW81">
        <v>0</v>
      </c>
      <c r="AX81">
        <v>0</v>
      </c>
      <c r="AY81">
        <v>0</v>
      </c>
      <c r="AZ81">
        <v>0</v>
      </c>
      <c r="BA81">
        <v>0</v>
      </c>
      <c r="BB81">
        <v>0</v>
      </c>
      <c r="BC81">
        <v>0</v>
      </c>
      <c r="BD81">
        <v>0</v>
      </c>
      <c r="BE81">
        <v>0</v>
      </c>
      <c r="BF81">
        <v>0</v>
      </c>
      <c r="BG81" s="20">
        <v>2</v>
      </c>
      <c r="BH81" s="20">
        <v>0</v>
      </c>
      <c r="BI81" s="20">
        <v>63</v>
      </c>
      <c r="BJ81" s="20">
        <v>1</v>
      </c>
      <c r="BK81" s="20">
        <v>261</v>
      </c>
      <c r="BL81" s="20">
        <v>1003</v>
      </c>
      <c r="BM81" s="20">
        <v>609</v>
      </c>
      <c r="BN81" s="20">
        <v>134</v>
      </c>
      <c r="BO81" s="20">
        <v>19</v>
      </c>
      <c r="BP81" s="20">
        <v>5017</v>
      </c>
      <c r="BQ81" s="20">
        <v>1176</v>
      </c>
      <c r="BR81" s="20">
        <v>0</v>
      </c>
      <c r="BS81" s="20">
        <v>10</v>
      </c>
      <c r="BT81" s="20">
        <v>569</v>
      </c>
      <c r="BU81" s="20">
        <v>1478</v>
      </c>
      <c r="BV81" s="20">
        <v>2659</v>
      </c>
    </row>
    <row r="82" spans="1:74" x14ac:dyDescent="0.25">
      <c r="A82" s="20" t="s">
        <v>434</v>
      </c>
      <c r="B82" s="20" t="s">
        <v>439</v>
      </c>
      <c r="C82" s="20" t="s">
        <v>446</v>
      </c>
      <c r="D82" s="1">
        <v>44605</v>
      </c>
      <c r="E82">
        <v>82</v>
      </c>
      <c r="F82">
        <v>2</v>
      </c>
      <c r="G82">
        <v>2</v>
      </c>
      <c r="H82">
        <v>0</v>
      </c>
      <c r="I82">
        <v>0</v>
      </c>
      <c r="J82">
        <v>47</v>
      </c>
      <c r="K82">
        <v>2</v>
      </c>
      <c r="L82">
        <v>6</v>
      </c>
      <c r="M82">
        <v>7</v>
      </c>
      <c r="N82">
        <v>1</v>
      </c>
      <c r="O82">
        <v>1</v>
      </c>
      <c r="P82">
        <v>0</v>
      </c>
      <c r="Q82">
        <v>0</v>
      </c>
      <c r="R82">
        <v>287</v>
      </c>
      <c r="S82">
        <v>228</v>
      </c>
      <c r="T82">
        <v>7</v>
      </c>
      <c r="U82">
        <v>14</v>
      </c>
      <c r="V82">
        <v>0</v>
      </c>
      <c r="W82">
        <v>1329</v>
      </c>
      <c r="X82">
        <v>637</v>
      </c>
      <c r="Y82">
        <v>12</v>
      </c>
      <c r="Z82">
        <v>161</v>
      </c>
      <c r="AA82">
        <v>92</v>
      </c>
      <c r="AB82">
        <v>922</v>
      </c>
      <c r="AC82">
        <v>389</v>
      </c>
      <c r="AD82">
        <v>0</v>
      </c>
      <c r="AE82">
        <v>70</v>
      </c>
      <c r="AF82">
        <v>204</v>
      </c>
      <c r="AG82">
        <v>208</v>
      </c>
      <c r="AH82">
        <v>62</v>
      </c>
      <c r="AI82">
        <v>0</v>
      </c>
      <c r="AJ82">
        <v>35</v>
      </c>
      <c r="AK82">
        <v>27</v>
      </c>
      <c r="AL82">
        <v>26</v>
      </c>
      <c r="AM82">
        <v>17</v>
      </c>
      <c r="AN82">
        <v>5</v>
      </c>
      <c r="AO82">
        <v>1</v>
      </c>
      <c r="AP82">
        <v>0</v>
      </c>
      <c r="AQ82">
        <v>0</v>
      </c>
      <c r="AR82">
        <v>0</v>
      </c>
      <c r="AS82">
        <v>0</v>
      </c>
      <c r="AT82">
        <v>0</v>
      </c>
      <c r="AU82">
        <v>0</v>
      </c>
      <c r="AV82">
        <v>0</v>
      </c>
      <c r="AW82">
        <v>0</v>
      </c>
      <c r="AX82">
        <v>0</v>
      </c>
      <c r="AY82">
        <v>0</v>
      </c>
      <c r="AZ82">
        <v>0</v>
      </c>
      <c r="BA82">
        <v>0</v>
      </c>
      <c r="BB82">
        <v>0</v>
      </c>
      <c r="BC82">
        <v>0</v>
      </c>
      <c r="BD82">
        <v>0</v>
      </c>
      <c r="BE82">
        <v>0</v>
      </c>
      <c r="BF82">
        <v>0</v>
      </c>
      <c r="BG82" s="20">
        <v>2</v>
      </c>
      <c r="BH82" s="20">
        <v>0</v>
      </c>
      <c r="BI82" s="20">
        <v>62</v>
      </c>
      <c r="BJ82" s="20">
        <v>1</v>
      </c>
      <c r="BK82" s="20">
        <v>261</v>
      </c>
      <c r="BL82" s="20">
        <v>1009</v>
      </c>
      <c r="BM82" s="20">
        <v>611</v>
      </c>
      <c r="BN82" s="20">
        <v>134</v>
      </c>
      <c r="BO82" s="20">
        <v>19</v>
      </c>
      <c r="BP82" s="20">
        <v>4994</v>
      </c>
      <c r="BQ82" s="20">
        <v>1190</v>
      </c>
      <c r="BR82" s="20">
        <v>0</v>
      </c>
      <c r="BS82" s="20">
        <v>10</v>
      </c>
      <c r="BT82" s="20">
        <v>558</v>
      </c>
      <c r="BU82" s="20">
        <v>1472</v>
      </c>
      <c r="BV82" s="20">
        <v>2653</v>
      </c>
    </row>
    <row r="83" spans="1:74" x14ac:dyDescent="0.25">
      <c r="A83" s="20" t="s">
        <v>434</v>
      </c>
      <c r="B83" s="20" t="s">
        <v>439</v>
      </c>
      <c r="C83" s="20" t="s">
        <v>446</v>
      </c>
      <c r="D83" s="1">
        <v>44613</v>
      </c>
      <c r="E83">
        <v>83</v>
      </c>
      <c r="F83">
        <v>1</v>
      </c>
      <c r="G83">
        <v>1</v>
      </c>
      <c r="H83">
        <v>0</v>
      </c>
      <c r="I83">
        <v>0</v>
      </c>
      <c r="J83">
        <v>47</v>
      </c>
      <c r="K83">
        <v>2</v>
      </c>
      <c r="L83">
        <v>6</v>
      </c>
      <c r="M83">
        <v>8</v>
      </c>
      <c r="N83">
        <v>1</v>
      </c>
      <c r="O83">
        <v>1</v>
      </c>
      <c r="P83">
        <v>0</v>
      </c>
      <c r="Q83">
        <v>0</v>
      </c>
      <c r="R83">
        <v>288</v>
      </c>
      <c r="S83">
        <v>230</v>
      </c>
      <c r="T83">
        <v>7</v>
      </c>
      <c r="U83">
        <v>14</v>
      </c>
      <c r="V83">
        <v>0</v>
      </c>
      <c r="W83">
        <v>1330</v>
      </c>
      <c r="X83">
        <v>635</v>
      </c>
      <c r="Y83">
        <v>12</v>
      </c>
      <c r="Z83">
        <v>161</v>
      </c>
      <c r="AA83">
        <v>91</v>
      </c>
      <c r="AB83">
        <v>922</v>
      </c>
      <c r="AC83">
        <v>395</v>
      </c>
      <c r="AD83">
        <v>0</v>
      </c>
      <c r="AE83">
        <v>70</v>
      </c>
      <c r="AF83">
        <v>204</v>
      </c>
      <c r="AG83">
        <v>207</v>
      </c>
      <c r="AH83">
        <v>62</v>
      </c>
      <c r="AI83">
        <v>0</v>
      </c>
      <c r="AJ83">
        <v>35</v>
      </c>
      <c r="AK83">
        <v>27</v>
      </c>
      <c r="AL83">
        <v>27</v>
      </c>
      <c r="AM83">
        <v>18</v>
      </c>
      <c r="AN83">
        <v>5</v>
      </c>
      <c r="AO83">
        <v>1</v>
      </c>
      <c r="AP83">
        <v>0</v>
      </c>
      <c r="AQ83">
        <v>0</v>
      </c>
      <c r="AR83">
        <v>0</v>
      </c>
      <c r="AS83">
        <v>0</v>
      </c>
      <c r="AT83">
        <v>0</v>
      </c>
      <c r="AU83">
        <v>0</v>
      </c>
      <c r="AV83">
        <v>0</v>
      </c>
      <c r="AW83">
        <v>0</v>
      </c>
      <c r="AX83">
        <v>0</v>
      </c>
      <c r="AY83">
        <v>0</v>
      </c>
      <c r="AZ83">
        <v>0</v>
      </c>
      <c r="BA83">
        <v>0</v>
      </c>
      <c r="BB83">
        <v>0</v>
      </c>
      <c r="BC83">
        <v>0</v>
      </c>
      <c r="BD83">
        <v>0</v>
      </c>
      <c r="BE83">
        <v>0</v>
      </c>
      <c r="BF83">
        <v>0</v>
      </c>
      <c r="BG83" s="20">
        <v>1</v>
      </c>
      <c r="BH83" s="20">
        <v>0</v>
      </c>
      <c r="BI83" s="20">
        <v>63</v>
      </c>
      <c r="BJ83" s="20">
        <v>1</v>
      </c>
      <c r="BK83" s="20">
        <v>262</v>
      </c>
      <c r="BL83" s="20">
        <v>1008</v>
      </c>
      <c r="BM83" s="20">
        <v>613</v>
      </c>
      <c r="BN83" s="20">
        <v>134</v>
      </c>
      <c r="BO83" s="20">
        <v>20</v>
      </c>
      <c r="BP83" s="20">
        <v>4996</v>
      </c>
      <c r="BQ83" s="20">
        <v>1209</v>
      </c>
      <c r="BR83" s="20">
        <v>0</v>
      </c>
      <c r="BS83" s="20">
        <v>10</v>
      </c>
      <c r="BT83" s="20">
        <v>554</v>
      </c>
      <c r="BU83" s="20">
        <v>1479</v>
      </c>
      <c r="BV83" s="20">
        <v>2660</v>
      </c>
    </row>
    <row r="84" spans="1:74" x14ac:dyDescent="0.25">
      <c r="A84" s="20" t="s">
        <v>434</v>
      </c>
      <c r="B84" s="20" t="s">
        <v>439</v>
      </c>
      <c r="C84" s="20" t="s">
        <v>446</v>
      </c>
      <c r="D84" s="1">
        <v>44613</v>
      </c>
      <c r="W84">
        <v>2</v>
      </c>
      <c r="BG84" s="20"/>
      <c r="BH84" s="20"/>
      <c r="BI84" s="20"/>
      <c r="BJ84" s="20"/>
      <c r="BK84" s="20"/>
      <c r="BL84" s="20"/>
      <c r="BM84" s="20"/>
      <c r="BN84" s="20"/>
      <c r="BO84" s="20"/>
      <c r="BP84" s="20"/>
      <c r="BQ84" s="20"/>
      <c r="BR84" s="20"/>
      <c r="BS84" s="20"/>
      <c r="BT84" s="20"/>
      <c r="BU84" s="20"/>
      <c r="BV84" s="20"/>
    </row>
    <row r="85" spans="1:74" x14ac:dyDescent="0.25">
      <c r="A85" s="20" t="s">
        <v>434</v>
      </c>
      <c r="B85" s="20" t="s">
        <v>435</v>
      </c>
      <c r="C85" s="20" t="s">
        <v>531</v>
      </c>
      <c r="D85" s="1">
        <v>44598</v>
      </c>
      <c r="E85">
        <v>23</v>
      </c>
      <c r="F85">
        <v>1</v>
      </c>
      <c r="G85">
        <v>1</v>
      </c>
      <c r="H85">
        <v>0</v>
      </c>
      <c r="I85">
        <v>0</v>
      </c>
      <c r="J85">
        <v>13</v>
      </c>
      <c r="K85">
        <v>0</v>
      </c>
      <c r="L85">
        <v>4</v>
      </c>
      <c r="M85">
        <v>1</v>
      </c>
      <c r="N85">
        <v>0</v>
      </c>
      <c r="O85">
        <v>0</v>
      </c>
      <c r="P85">
        <v>0</v>
      </c>
      <c r="Q85">
        <v>0</v>
      </c>
      <c r="R85">
        <v>65</v>
      </c>
      <c r="S85">
        <v>32</v>
      </c>
      <c r="T85">
        <v>7</v>
      </c>
      <c r="U85">
        <v>6</v>
      </c>
      <c r="V85">
        <v>9</v>
      </c>
      <c r="W85">
        <v>232</v>
      </c>
      <c r="X85">
        <v>99</v>
      </c>
      <c r="Y85">
        <v>4</v>
      </c>
      <c r="Z85">
        <v>8</v>
      </c>
      <c r="AA85">
        <v>39</v>
      </c>
      <c r="AB85">
        <v>305</v>
      </c>
      <c r="AC85">
        <v>122</v>
      </c>
      <c r="AD85">
        <v>1</v>
      </c>
      <c r="AE85">
        <v>11</v>
      </c>
      <c r="AF85">
        <v>95</v>
      </c>
      <c r="AG85">
        <v>35</v>
      </c>
      <c r="AH85">
        <v>8</v>
      </c>
      <c r="AI85">
        <v>0</v>
      </c>
      <c r="AJ85">
        <v>1</v>
      </c>
      <c r="AK85">
        <v>12</v>
      </c>
      <c r="AL85">
        <v>7</v>
      </c>
      <c r="AM85">
        <v>2</v>
      </c>
      <c r="AN85">
        <v>1</v>
      </c>
      <c r="AO85">
        <v>0</v>
      </c>
      <c r="AP85">
        <v>1</v>
      </c>
      <c r="AQ85">
        <v>0</v>
      </c>
      <c r="AR85">
        <v>0</v>
      </c>
      <c r="AS85">
        <v>0</v>
      </c>
      <c r="AT85">
        <v>0</v>
      </c>
      <c r="AU85">
        <v>0</v>
      </c>
      <c r="AV85">
        <v>0</v>
      </c>
      <c r="AW85">
        <v>0</v>
      </c>
      <c r="AX85">
        <v>0</v>
      </c>
      <c r="AY85">
        <v>0</v>
      </c>
      <c r="AZ85">
        <v>0</v>
      </c>
      <c r="BA85">
        <v>0</v>
      </c>
      <c r="BB85">
        <v>0</v>
      </c>
      <c r="BC85">
        <v>0</v>
      </c>
      <c r="BD85">
        <v>0</v>
      </c>
      <c r="BE85">
        <v>0</v>
      </c>
      <c r="BF85">
        <v>0</v>
      </c>
      <c r="BG85" s="20">
        <v>1</v>
      </c>
      <c r="BH85" s="20">
        <v>0</v>
      </c>
      <c r="BI85" s="20">
        <v>17</v>
      </c>
      <c r="BJ85" s="20">
        <v>0</v>
      </c>
      <c r="BK85" s="20">
        <v>40</v>
      </c>
      <c r="BL85" s="20">
        <v>175</v>
      </c>
      <c r="BM85" s="20">
        <v>186</v>
      </c>
      <c r="BN85" s="20">
        <v>20</v>
      </c>
      <c r="BO85" s="20">
        <v>5</v>
      </c>
      <c r="BP85" s="20">
        <v>1396</v>
      </c>
      <c r="BQ85" s="20">
        <v>283</v>
      </c>
      <c r="BR85" s="20">
        <v>0</v>
      </c>
      <c r="BS85" s="20">
        <v>6</v>
      </c>
      <c r="BT85" s="20">
        <v>35</v>
      </c>
      <c r="BU85" s="20">
        <v>556</v>
      </c>
      <c r="BV85" s="20">
        <v>702</v>
      </c>
    </row>
    <row r="86" spans="1:74" x14ac:dyDescent="0.25">
      <c r="A86" s="20" t="s">
        <v>434</v>
      </c>
      <c r="B86" s="20" t="s">
        <v>435</v>
      </c>
      <c r="C86" s="20" t="s">
        <v>531</v>
      </c>
      <c r="D86" s="1">
        <v>44605</v>
      </c>
      <c r="E86">
        <v>23</v>
      </c>
      <c r="F86">
        <v>1</v>
      </c>
      <c r="G86">
        <v>1</v>
      </c>
      <c r="H86">
        <v>0</v>
      </c>
      <c r="I86">
        <v>0</v>
      </c>
      <c r="J86">
        <v>13</v>
      </c>
      <c r="K86">
        <v>0</v>
      </c>
      <c r="L86">
        <v>4</v>
      </c>
      <c r="M86">
        <v>1</v>
      </c>
      <c r="N86">
        <v>0</v>
      </c>
      <c r="O86">
        <v>0</v>
      </c>
      <c r="P86">
        <v>0</v>
      </c>
      <c r="Q86">
        <v>0</v>
      </c>
      <c r="R86">
        <v>65</v>
      </c>
      <c r="S86">
        <v>32</v>
      </c>
      <c r="T86">
        <v>7</v>
      </c>
      <c r="U86">
        <v>6</v>
      </c>
      <c r="V86">
        <v>9</v>
      </c>
      <c r="W86">
        <v>232</v>
      </c>
      <c r="X86">
        <v>100</v>
      </c>
      <c r="Y86">
        <v>4</v>
      </c>
      <c r="Z86">
        <v>8</v>
      </c>
      <c r="AA86">
        <v>39</v>
      </c>
      <c r="AB86">
        <v>305</v>
      </c>
      <c r="AC86">
        <v>123</v>
      </c>
      <c r="AD86">
        <v>1</v>
      </c>
      <c r="AE86">
        <v>11</v>
      </c>
      <c r="AF86">
        <v>94</v>
      </c>
      <c r="AG86">
        <v>35</v>
      </c>
      <c r="AH86">
        <v>8</v>
      </c>
      <c r="AI86">
        <v>0</v>
      </c>
      <c r="AJ86">
        <v>1</v>
      </c>
      <c r="AK86">
        <v>12</v>
      </c>
      <c r="AL86">
        <v>7</v>
      </c>
      <c r="AM86">
        <v>2</v>
      </c>
      <c r="AN86">
        <v>1</v>
      </c>
      <c r="AO86">
        <v>0</v>
      </c>
      <c r="AP86">
        <v>1</v>
      </c>
      <c r="AQ86">
        <v>0</v>
      </c>
      <c r="AR86">
        <v>0</v>
      </c>
      <c r="AS86">
        <v>0</v>
      </c>
      <c r="AT86">
        <v>0</v>
      </c>
      <c r="AU86">
        <v>0</v>
      </c>
      <c r="AV86">
        <v>0</v>
      </c>
      <c r="AW86">
        <v>0</v>
      </c>
      <c r="AX86">
        <v>0</v>
      </c>
      <c r="AY86">
        <v>0</v>
      </c>
      <c r="AZ86">
        <v>0</v>
      </c>
      <c r="BA86">
        <v>0</v>
      </c>
      <c r="BB86">
        <v>0</v>
      </c>
      <c r="BC86">
        <v>0</v>
      </c>
      <c r="BD86">
        <v>0</v>
      </c>
      <c r="BE86">
        <v>0</v>
      </c>
      <c r="BF86">
        <v>0</v>
      </c>
      <c r="BG86" s="20">
        <v>1</v>
      </c>
      <c r="BH86" s="20">
        <v>0</v>
      </c>
      <c r="BI86" s="20">
        <v>17</v>
      </c>
      <c r="BJ86" s="20">
        <v>0</v>
      </c>
      <c r="BK86" s="20">
        <v>40</v>
      </c>
      <c r="BL86" s="20">
        <v>175</v>
      </c>
      <c r="BM86" s="20">
        <v>186</v>
      </c>
      <c r="BN86" s="20">
        <v>20</v>
      </c>
      <c r="BO86" s="20">
        <v>5</v>
      </c>
      <c r="BP86" s="20">
        <v>1401</v>
      </c>
      <c r="BQ86" s="20">
        <v>288</v>
      </c>
      <c r="BR86" s="20">
        <v>0</v>
      </c>
      <c r="BS86" s="20">
        <v>6</v>
      </c>
      <c r="BT86" s="20">
        <v>35</v>
      </c>
      <c r="BU86" s="20">
        <v>554</v>
      </c>
      <c r="BV86" s="20">
        <v>706</v>
      </c>
    </row>
    <row r="87" spans="1:74" x14ac:dyDescent="0.25">
      <c r="A87" s="20" t="s">
        <v>434</v>
      </c>
      <c r="B87" s="20" t="s">
        <v>435</v>
      </c>
      <c r="C87" s="20" t="s">
        <v>531</v>
      </c>
      <c r="D87" s="1">
        <v>44613</v>
      </c>
      <c r="E87">
        <v>23</v>
      </c>
      <c r="F87">
        <v>1</v>
      </c>
      <c r="G87">
        <v>1</v>
      </c>
      <c r="H87">
        <v>0</v>
      </c>
      <c r="I87">
        <v>0</v>
      </c>
      <c r="J87">
        <v>13</v>
      </c>
      <c r="K87">
        <v>0</v>
      </c>
      <c r="L87">
        <v>4</v>
      </c>
      <c r="M87">
        <v>1</v>
      </c>
      <c r="N87">
        <v>0</v>
      </c>
      <c r="O87">
        <v>0</v>
      </c>
      <c r="P87">
        <v>0</v>
      </c>
      <c r="Q87">
        <v>0</v>
      </c>
      <c r="R87">
        <v>66</v>
      </c>
      <c r="S87">
        <v>33</v>
      </c>
      <c r="T87">
        <v>7</v>
      </c>
      <c r="U87">
        <v>6</v>
      </c>
      <c r="V87">
        <v>9</v>
      </c>
      <c r="W87">
        <v>234</v>
      </c>
      <c r="X87">
        <v>103</v>
      </c>
      <c r="Y87">
        <v>4</v>
      </c>
      <c r="Z87">
        <v>8</v>
      </c>
      <c r="AA87">
        <v>40</v>
      </c>
      <c r="AB87">
        <v>307</v>
      </c>
      <c r="AC87">
        <v>123</v>
      </c>
      <c r="AD87">
        <v>1</v>
      </c>
      <c r="AE87">
        <v>11</v>
      </c>
      <c r="AF87">
        <v>95</v>
      </c>
      <c r="AG87">
        <v>34</v>
      </c>
      <c r="AH87">
        <v>9</v>
      </c>
      <c r="AI87">
        <v>0</v>
      </c>
      <c r="AJ87">
        <v>0</v>
      </c>
      <c r="AK87">
        <v>12</v>
      </c>
      <c r="AL87">
        <v>7</v>
      </c>
      <c r="AM87">
        <v>2</v>
      </c>
      <c r="AN87">
        <v>1</v>
      </c>
      <c r="AO87">
        <v>0</v>
      </c>
      <c r="AP87">
        <v>1</v>
      </c>
      <c r="AQ87">
        <v>0</v>
      </c>
      <c r="AR87">
        <v>0</v>
      </c>
      <c r="AS87">
        <v>0</v>
      </c>
      <c r="AT87">
        <v>0</v>
      </c>
      <c r="AU87">
        <v>0</v>
      </c>
      <c r="AV87">
        <v>0</v>
      </c>
      <c r="AW87">
        <v>0</v>
      </c>
      <c r="AX87">
        <v>0</v>
      </c>
      <c r="AY87">
        <v>0</v>
      </c>
      <c r="AZ87">
        <v>0</v>
      </c>
      <c r="BA87">
        <v>0</v>
      </c>
      <c r="BB87">
        <v>0</v>
      </c>
      <c r="BC87">
        <v>0</v>
      </c>
      <c r="BD87">
        <v>0</v>
      </c>
      <c r="BE87">
        <v>0</v>
      </c>
      <c r="BF87">
        <v>0</v>
      </c>
      <c r="BG87" s="20">
        <v>1</v>
      </c>
      <c r="BH87" s="20">
        <v>0</v>
      </c>
      <c r="BI87" s="20">
        <v>17</v>
      </c>
      <c r="BJ87" s="20">
        <v>0</v>
      </c>
      <c r="BK87" s="20">
        <v>41</v>
      </c>
      <c r="BL87" s="20">
        <v>176</v>
      </c>
      <c r="BM87" s="20">
        <v>187</v>
      </c>
      <c r="BN87" s="20">
        <v>21</v>
      </c>
      <c r="BO87" s="20">
        <v>5</v>
      </c>
      <c r="BP87" s="20">
        <v>1403</v>
      </c>
      <c r="BQ87" s="20">
        <v>296</v>
      </c>
      <c r="BR87" s="20">
        <v>0</v>
      </c>
      <c r="BS87" s="20">
        <v>6</v>
      </c>
      <c r="BT87" s="20">
        <v>34</v>
      </c>
      <c r="BU87" s="20">
        <v>552</v>
      </c>
      <c r="BV87" s="20">
        <v>714</v>
      </c>
    </row>
    <row r="88" spans="1:74" x14ac:dyDescent="0.25">
      <c r="A88" s="20" t="s">
        <v>434</v>
      </c>
      <c r="B88" s="20" t="s">
        <v>437</v>
      </c>
      <c r="C88" s="20" t="s">
        <v>532</v>
      </c>
      <c r="D88" s="1">
        <v>44598</v>
      </c>
      <c r="E88">
        <v>132</v>
      </c>
      <c r="F88">
        <v>5</v>
      </c>
      <c r="G88">
        <v>4</v>
      </c>
      <c r="H88">
        <v>0</v>
      </c>
      <c r="I88">
        <v>0</v>
      </c>
      <c r="J88">
        <v>81</v>
      </c>
      <c r="K88">
        <v>1</v>
      </c>
      <c r="L88">
        <v>4</v>
      </c>
      <c r="M88">
        <v>9</v>
      </c>
      <c r="N88">
        <v>2</v>
      </c>
      <c r="O88">
        <v>2</v>
      </c>
      <c r="P88">
        <v>0</v>
      </c>
      <c r="Q88">
        <v>0</v>
      </c>
      <c r="R88">
        <v>576</v>
      </c>
      <c r="S88">
        <v>467</v>
      </c>
      <c r="T88">
        <v>7</v>
      </c>
      <c r="U88">
        <v>3</v>
      </c>
      <c r="V88">
        <v>40</v>
      </c>
      <c r="W88">
        <v>1433</v>
      </c>
      <c r="X88">
        <v>811</v>
      </c>
      <c r="Y88">
        <v>27</v>
      </c>
      <c r="Z88">
        <v>55</v>
      </c>
      <c r="AA88">
        <v>163</v>
      </c>
      <c r="AB88">
        <v>987</v>
      </c>
      <c r="AC88">
        <v>546</v>
      </c>
      <c r="AD88">
        <v>1</v>
      </c>
      <c r="AE88">
        <v>3</v>
      </c>
      <c r="AF88">
        <v>219</v>
      </c>
      <c r="AG88">
        <v>159</v>
      </c>
      <c r="AH88">
        <v>66</v>
      </c>
      <c r="AI88">
        <v>0</v>
      </c>
      <c r="AJ88">
        <v>9</v>
      </c>
      <c r="AK88">
        <v>27</v>
      </c>
      <c r="AL88">
        <v>49</v>
      </c>
      <c r="AM88">
        <v>35</v>
      </c>
      <c r="AN88">
        <v>4</v>
      </c>
      <c r="AO88">
        <v>0</v>
      </c>
      <c r="AP88">
        <v>1</v>
      </c>
      <c r="AQ88">
        <v>0</v>
      </c>
      <c r="AR88">
        <v>0</v>
      </c>
      <c r="AS88">
        <v>0</v>
      </c>
      <c r="AT88">
        <v>0</v>
      </c>
      <c r="AU88">
        <v>0</v>
      </c>
      <c r="AV88">
        <v>0</v>
      </c>
      <c r="AW88">
        <v>0</v>
      </c>
      <c r="AX88">
        <v>0</v>
      </c>
      <c r="AY88">
        <v>0</v>
      </c>
      <c r="AZ88">
        <v>0</v>
      </c>
      <c r="BA88">
        <v>0</v>
      </c>
      <c r="BB88">
        <v>0</v>
      </c>
      <c r="BC88">
        <v>0</v>
      </c>
      <c r="BD88">
        <v>0</v>
      </c>
      <c r="BE88">
        <v>0</v>
      </c>
      <c r="BF88">
        <v>0</v>
      </c>
      <c r="BG88" s="20">
        <v>5</v>
      </c>
      <c r="BH88" s="20">
        <v>0</v>
      </c>
      <c r="BI88" s="20">
        <v>115</v>
      </c>
      <c r="BJ88" s="20">
        <v>2</v>
      </c>
      <c r="BK88" s="20">
        <v>521</v>
      </c>
      <c r="BL88" s="20">
        <v>1146</v>
      </c>
      <c r="BM88" s="20">
        <v>739</v>
      </c>
      <c r="BN88" s="20">
        <v>116</v>
      </c>
      <c r="BO88" s="20">
        <v>44</v>
      </c>
      <c r="BP88" s="20">
        <v>4405</v>
      </c>
      <c r="BQ88" s="20">
        <v>1477</v>
      </c>
      <c r="BR88" s="20">
        <v>0</v>
      </c>
      <c r="BS88" s="20">
        <v>12</v>
      </c>
      <c r="BT88" s="20">
        <v>258</v>
      </c>
      <c r="BU88" s="20">
        <v>1166</v>
      </c>
      <c r="BV88" s="20">
        <v>2750</v>
      </c>
    </row>
    <row r="89" spans="1:74" x14ac:dyDescent="0.25">
      <c r="A89" s="20" t="s">
        <v>434</v>
      </c>
      <c r="B89" s="20" t="s">
        <v>437</v>
      </c>
      <c r="C89" s="20" t="s">
        <v>532</v>
      </c>
      <c r="D89" s="1">
        <v>44605</v>
      </c>
      <c r="E89">
        <v>133</v>
      </c>
      <c r="F89">
        <v>5</v>
      </c>
      <c r="G89">
        <v>4</v>
      </c>
      <c r="H89">
        <v>0</v>
      </c>
      <c r="I89">
        <v>0</v>
      </c>
      <c r="J89">
        <v>82</v>
      </c>
      <c r="K89">
        <v>1</v>
      </c>
      <c r="L89">
        <v>4</v>
      </c>
      <c r="M89">
        <v>9</v>
      </c>
      <c r="N89">
        <v>2</v>
      </c>
      <c r="O89">
        <v>2</v>
      </c>
      <c r="P89">
        <v>0</v>
      </c>
      <c r="Q89">
        <v>0</v>
      </c>
      <c r="R89">
        <v>577</v>
      </c>
      <c r="S89">
        <v>467</v>
      </c>
      <c r="T89">
        <v>7</v>
      </c>
      <c r="U89">
        <v>3</v>
      </c>
      <c r="V89">
        <v>40</v>
      </c>
      <c r="W89">
        <v>1434</v>
      </c>
      <c r="X89">
        <v>814</v>
      </c>
      <c r="Y89">
        <v>27</v>
      </c>
      <c r="Z89">
        <v>55</v>
      </c>
      <c r="AA89">
        <v>163</v>
      </c>
      <c r="AB89">
        <v>989</v>
      </c>
      <c r="AC89">
        <v>553</v>
      </c>
      <c r="AD89">
        <v>1</v>
      </c>
      <c r="AE89">
        <v>3</v>
      </c>
      <c r="AF89">
        <v>220</v>
      </c>
      <c r="AG89">
        <v>159</v>
      </c>
      <c r="AH89">
        <v>67</v>
      </c>
      <c r="AI89">
        <v>0</v>
      </c>
      <c r="AJ89">
        <v>9</v>
      </c>
      <c r="AK89">
        <v>26</v>
      </c>
      <c r="AL89">
        <v>50</v>
      </c>
      <c r="AM89">
        <v>35</v>
      </c>
      <c r="AN89">
        <v>4</v>
      </c>
      <c r="AO89">
        <v>0</v>
      </c>
      <c r="AP89">
        <v>1</v>
      </c>
      <c r="AQ89">
        <v>0</v>
      </c>
      <c r="AR89">
        <v>0</v>
      </c>
      <c r="AS89">
        <v>0</v>
      </c>
      <c r="AT89">
        <v>0</v>
      </c>
      <c r="AU89">
        <v>0</v>
      </c>
      <c r="AV89">
        <v>0</v>
      </c>
      <c r="AW89">
        <v>0</v>
      </c>
      <c r="AX89">
        <v>0</v>
      </c>
      <c r="AY89">
        <v>0</v>
      </c>
      <c r="AZ89">
        <v>0</v>
      </c>
      <c r="BA89">
        <v>0</v>
      </c>
      <c r="BB89">
        <v>0</v>
      </c>
      <c r="BC89">
        <v>0</v>
      </c>
      <c r="BD89">
        <v>0</v>
      </c>
      <c r="BE89">
        <v>0</v>
      </c>
      <c r="BF89">
        <v>0</v>
      </c>
      <c r="BG89" s="20">
        <v>5</v>
      </c>
      <c r="BH89" s="20">
        <v>0</v>
      </c>
      <c r="BI89" s="20">
        <v>116</v>
      </c>
      <c r="BJ89" s="20">
        <v>2</v>
      </c>
      <c r="BK89" s="20">
        <v>522</v>
      </c>
      <c r="BL89" s="20">
        <v>1146</v>
      </c>
      <c r="BM89" s="20">
        <v>740</v>
      </c>
      <c r="BN89" s="20">
        <v>117</v>
      </c>
      <c r="BO89" s="20">
        <v>44</v>
      </c>
      <c r="BP89" s="20">
        <v>4410</v>
      </c>
      <c r="BQ89" s="20">
        <v>1492</v>
      </c>
      <c r="BR89" s="20">
        <v>0</v>
      </c>
      <c r="BS89" s="20">
        <v>13</v>
      </c>
      <c r="BT89" s="20">
        <v>258</v>
      </c>
      <c r="BU89" s="20">
        <v>1169</v>
      </c>
      <c r="BV89" s="20">
        <v>2753</v>
      </c>
    </row>
    <row r="90" spans="1:74" x14ac:dyDescent="0.25">
      <c r="A90" s="20" t="s">
        <v>434</v>
      </c>
      <c r="B90" s="20" t="s">
        <v>437</v>
      </c>
      <c r="C90" s="20" t="s">
        <v>532</v>
      </c>
      <c r="D90" s="1">
        <v>44613</v>
      </c>
      <c r="E90">
        <v>133</v>
      </c>
      <c r="F90">
        <v>5</v>
      </c>
      <c r="G90">
        <v>4</v>
      </c>
      <c r="H90">
        <v>0</v>
      </c>
      <c r="I90">
        <v>0</v>
      </c>
      <c r="J90">
        <v>83</v>
      </c>
      <c r="K90">
        <v>1</v>
      </c>
      <c r="L90">
        <v>4</v>
      </c>
      <c r="M90">
        <v>9</v>
      </c>
      <c r="N90">
        <v>2</v>
      </c>
      <c r="O90">
        <v>2</v>
      </c>
      <c r="P90">
        <v>0</v>
      </c>
      <c r="Q90">
        <v>0</v>
      </c>
      <c r="R90">
        <v>576</v>
      </c>
      <c r="S90">
        <v>469</v>
      </c>
      <c r="T90">
        <v>7</v>
      </c>
      <c r="U90">
        <v>3</v>
      </c>
      <c r="V90">
        <v>40</v>
      </c>
      <c r="W90">
        <v>1444</v>
      </c>
      <c r="X90">
        <v>825</v>
      </c>
      <c r="Y90">
        <v>27</v>
      </c>
      <c r="Z90">
        <v>54</v>
      </c>
      <c r="AA90">
        <v>164</v>
      </c>
      <c r="AB90">
        <v>993</v>
      </c>
      <c r="AC90">
        <v>555</v>
      </c>
      <c r="AD90">
        <v>1</v>
      </c>
      <c r="AE90">
        <v>3</v>
      </c>
      <c r="AF90">
        <v>223</v>
      </c>
      <c r="AG90">
        <v>159</v>
      </c>
      <c r="AH90">
        <v>68</v>
      </c>
      <c r="AI90">
        <v>0</v>
      </c>
      <c r="AJ90">
        <v>9</v>
      </c>
      <c r="AK90">
        <v>25</v>
      </c>
      <c r="AL90">
        <v>50</v>
      </c>
      <c r="AM90">
        <v>35</v>
      </c>
      <c r="AN90">
        <v>4</v>
      </c>
      <c r="AO90">
        <v>0</v>
      </c>
      <c r="AP90">
        <v>1</v>
      </c>
      <c r="AQ90">
        <v>0</v>
      </c>
      <c r="AR90">
        <v>0</v>
      </c>
      <c r="AS90">
        <v>0</v>
      </c>
      <c r="AT90">
        <v>0</v>
      </c>
      <c r="AU90">
        <v>0</v>
      </c>
      <c r="AV90">
        <v>0</v>
      </c>
      <c r="AW90">
        <v>0</v>
      </c>
      <c r="AX90">
        <v>0</v>
      </c>
      <c r="AY90">
        <v>0</v>
      </c>
      <c r="AZ90">
        <v>0</v>
      </c>
      <c r="BA90">
        <v>0</v>
      </c>
      <c r="BB90">
        <v>0</v>
      </c>
      <c r="BC90">
        <v>0</v>
      </c>
      <c r="BD90">
        <v>0</v>
      </c>
      <c r="BE90">
        <v>0</v>
      </c>
      <c r="BF90">
        <v>0</v>
      </c>
      <c r="BG90" s="20">
        <v>5</v>
      </c>
      <c r="BH90" s="20">
        <v>0</v>
      </c>
      <c r="BI90" s="20">
        <v>117</v>
      </c>
      <c r="BJ90" s="20">
        <v>2</v>
      </c>
      <c r="BK90" s="20">
        <v>521</v>
      </c>
      <c r="BL90" s="20">
        <v>1160</v>
      </c>
      <c r="BM90" s="20">
        <v>741</v>
      </c>
      <c r="BN90" s="20">
        <v>118</v>
      </c>
      <c r="BO90" s="20">
        <v>44</v>
      </c>
      <c r="BP90" s="20">
        <v>4406</v>
      </c>
      <c r="BQ90" s="20">
        <v>1505</v>
      </c>
      <c r="BR90" s="20">
        <v>0</v>
      </c>
      <c r="BS90" s="20">
        <v>13</v>
      </c>
      <c r="BT90" s="20">
        <v>257</v>
      </c>
      <c r="BU90" s="20">
        <v>1173</v>
      </c>
      <c r="BV90" s="20">
        <v>2753</v>
      </c>
    </row>
    <row r="91" spans="1:74" x14ac:dyDescent="0.25">
      <c r="A91" s="20" t="s">
        <v>434</v>
      </c>
      <c r="B91" s="20" t="s">
        <v>442</v>
      </c>
      <c r="C91" s="20" t="s">
        <v>533</v>
      </c>
      <c r="D91" s="1">
        <v>44598</v>
      </c>
      <c r="E91">
        <v>74</v>
      </c>
      <c r="F91">
        <v>0</v>
      </c>
      <c r="G91">
        <v>0</v>
      </c>
      <c r="H91">
        <v>0</v>
      </c>
      <c r="I91">
        <v>0</v>
      </c>
      <c r="J91">
        <v>43</v>
      </c>
      <c r="K91">
        <v>3</v>
      </c>
      <c r="L91">
        <v>4</v>
      </c>
      <c r="M91">
        <v>9</v>
      </c>
      <c r="N91">
        <v>4</v>
      </c>
      <c r="O91">
        <v>3</v>
      </c>
      <c r="P91">
        <v>0</v>
      </c>
      <c r="Q91">
        <v>0</v>
      </c>
      <c r="R91">
        <v>200</v>
      </c>
      <c r="S91">
        <v>122</v>
      </c>
      <c r="T91">
        <v>16</v>
      </c>
      <c r="U91">
        <v>6</v>
      </c>
      <c r="V91">
        <v>30</v>
      </c>
      <c r="W91">
        <v>757</v>
      </c>
      <c r="X91">
        <v>406</v>
      </c>
      <c r="Y91">
        <v>20</v>
      </c>
      <c r="Z91">
        <v>39</v>
      </c>
      <c r="AA91">
        <v>84</v>
      </c>
      <c r="AB91">
        <v>613</v>
      </c>
      <c r="AC91">
        <v>232</v>
      </c>
      <c r="AD91">
        <v>9</v>
      </c>
      <c r="AE91">
        <v>20</v>
      </c>
      <c r="AF91">
        <v>225</v>
      </c>
      <c r="AG91">
        <v>82</v>
      </c>
      <c r="AH91">
        <v>28</v>
      </c>
      <c r="AI91">
        <v>0</v>
      </c>
      <c r="AJ91">
        <v>2</v>
      </c>
      <c r="AK91">
        <v>16</v>
      </c>
      <c r="AL91">
        <v>22</v>
      </c>
      <c r="AM91">
        <v>21</v>
      </c>
      <c r="AN91">
        <v>0</v>
      </c>
      <c r="AO91">
        <v>0</v>
      </c>
      <c r="AP91">
        <v>0</v>
      </c>
      <c r="AQ91">
        <v>0</v>
      </c>
      <c r="AR91">
        <v>0</v>
      </c>
      <c r="AS91">
        <v>0</v>
      </c>
      <c r="AT91">
        <v>0</v>
      </c>
      <c r="AU91">
        <v>0</v>
      </c>
      <c r="AV91">
        <v>0</v>
      </c>
      <c r="AW91">
        <v>0</v>
      </c>
      <c r="AX91">
        <v>0</v>
      </c>
      <c r="AY91">
        <v>0</v>
      </c>
      <c r="AZ91">
        <v>0</v>
      </c>
      <c r="BA91">
        <v>0</v>
      </c>
      <c r="BB91">
        <v>0</v>
      </c>
      <c r="BC91">
        <v>0</v>
      </c>
      <c r="BD91">
        <v>0</v>
      </c>
      <c r="BE91">
        <v>0</v>
      </c>
      <c r="BF91">
        <v>0</v>
      </c>
      <c r="BG91" s="20">
        <v>0</v>
      </c>
      <c r="BH91" s="20">
        <v>0</v>
      </c>
      <c r="BI91" s="20">
        <v>54</v>
      </c>
      <c r="BJ91" s="20">
        <v>4</v>
      </c>
      <c r="BK91" s="20">
        <v>146</v>
      </c>
      <c r="BL91" s="20">
        <v>590</v>
      </c>
      <c r="BM91" s="20">
        <v>351</v>
      </c>
      <c r="BN91" s="20">
        <v>54</v>
      </c>
      <c r="BO91" s="20">
        <v>22</v>
      </c>
      <c r="BP91" s="20">
        <v>3132</v>
      </c>
      <c r="BQ91" s="20">
        <v>689</v>
      </c>
      <c r="BR91" s="20">
        <v>0</v>
      </c>
      <c r="BS91" s="20">
        <v>26</v>
      </c>
      <c r="BT91" s="20">
        <v>113</v>
      </c>
      <c r="BU91" s="20">
        <v>1291</v>
      </c>
      <c r="BV91" s="20">
        <v>1525</v>
      </c>
    </row>
    <row r="92" spans="1:74" x14ac:dyDescent="0.25">
      <c r="A92" s="20" t="s">
        <v>434</v>
      </c>
      <c r="B92" s="20" t="s">
        <v>442</v>
      </c>
      <c r="C92" s="20" t="s">
        <v>533</v>
      </c>
      <c r="D92" s="1">
        <v>44605</v>
      </c>
      <c r="E92">
        <v>74</v>
      </c>
      <c r="F92">
        <v>0</v>
      </c>
      <c r="G92">
        <v>0</v>
      </c>
      <c r="H92">
        <v>0</v>
      </c>
      <c r="I92">
        <v>0</v>
      </c>
      <c r="J92">
        <v>43</v>
      </c>
      <c r="K92">
        <v>3</v>
      </c>
      <c r="L92">
        <v>4</v>
      </c>
      <c r="M92">
        <v>9</v>
      </c>
      <c r="N92">
        <v>5</v>
      </c>
      <c r="O92">
        <v>3</v>
      </c>
      <c r="P92">
        <v>0</v>
      </c>
      <c r="Q92">
        <v>0</v>
      </c>
      <c r="R92">
        <v>200</v>
      </c>
      <c r="S92">
        <v>122</v>
      </c>
      <c r="T92">
        <v>16</v>
      </c>
      <c r="U92">
        <v>6</v>
      </c>
      <c r="V92">
        <v>30</v>
      </c>
      <c r="W92">
        <v>757</v>
      </c>
      <c r="X92">
        <v>406</v>
      </c>
      <c r="Y92">
        <v>20</v>
      </c>
      <c r="Z92">
        <v>39</v>
      </c>
      <c r="AA92">
        <v>85</v>
      </c>
      <c r="AB92">
        <v>613</v>
      </c>
      <c r="AC92">
        <v>235</v>
      </c>
      <c r="AD92">
        <v>9</v>
      </c>
      <c r="AE92">
        <v>19</v>
      </c>
      <c r="AF92">
        <v>225</v>
      </c>
      <c r="AG92">
        <v>82</v>
      </c>
      <c r="AH92">
        <v>28</v>
      </c>
      <c r="AI92">
        <v>0</v>
      </c>
      <c r="AJ92">
        <v>2</v>
      </c>
      <c r="AK92">
        <v>15</v>
      </c>
      <c r="AL92">
        <v>23</v>
      </c>
      <c r="AM92">
        <v>21</v>
      </c>
      <c r="AN92">
        <v>0</v>
      </c>
      <c r="AO92">
        <v>0</v>
      </c>
      <c r="AP92">
        <v>0</v>
      </c>
      <c r="AQ92">
        <v>0</v>
      </c>
      <c r="AR92">
        <v>0</v>
      </c>
      <c r="AS92">
        <v>0</v>
      </c>
      <c r="AT92">
        <v>0</v>
      </c>
      <c r="AU92">
        <v>0</v>
      </c>
      <c r="AV92">
        <v>0</v>
      </c>
      <c r="AW92">
        <v>0</v>
      </c>
      <c r="AX92">
        <v>0</v>
      </c>
      <c r="AY92">
        <v>0</v>
      </c>
      <c r="AZ92">
        <v>0</v>
      </c>
      <c r="BA92">
        <v>0</v>
      </c>
      <c r="BB92">
        <v>0</v>
      </c>
      <c r="BC92">
        <v>0</v>
      </c>
      <c r="BD92">
        <v>0</v>
      </c>
      <c r="BE92">
        <v>0</v>
      </c>
      <c r="BF92">
        <v>0</v>
      </c>
      <c r="BG92" s="20">
        <v>0</v>
      </c>
      <c r="BH92" s="20">
        <v>0</v>
      </c>
      <c r="BI92" s="20">
        <v>54</v>
      </c>
      <c r="BJ92" s="20">
        <v>5</v>
      </c>
      <c r="BK92" s="20">
        <v>146</v>
      </c>
      <c r="BL92" s="20">
        <v>589</v>
      </c>
      <c r="BM92" s="20">
        <v>352</v>
      </c>
      <c r="BN92" s="20">
        <v>55</v>
      </c>
      <c r="BO92" s="20">
        <v>23</v>
      </c>
      <c r="BP92" s="20">
        <v>3130</v>
      </c>
      <c r="BQ92" s="20">
        <v>691</v>
      </c>
      <c r="BR92" s="20">
        <v>0</v>
      </c>
      <c r="BS92" s="20">
        <v>26</v>
      </c>
      <c r="BT92" s="20">
        <v>111</v>
      </c>
      <c r="BU92" s="20">
        <v>1292</v>
      </c>
      <c r="BV92" s="20">
        <v>1526</v>
      </c>
    </row>
    <row r="93" spans="1:74" x14ac:dyDescent="0.25">
      <c r="A93" s="20" t="s">
        <v>434</v>
      </c>
      <c r="B93" s="20" t="s">
        <v>442</v>
      </c>
      <c r="C93" s="20" t="s">
        <v>533</v>
      </c>
      <c r="D93" s="1">
        <v>44613</v>
      </c>
      <c r="E93">
        <v>74</v>
      </c>
      <c r="F93">
        <v>0</v>
      </c>
      <c r="G93">
        <v>0</v>
      </c>
      <c r="H93">
        <v>0</v>
      </c>
      <c r="I93">
        <v>0</v>
      </c>
      <c r="J93">
        <v>43</v>
      </c>
      <c r="K93">
        <v>3</v>
      </c>
      <c r="L93">
        <v>4</v>
      </c>
      <c r="M93">
        <v>9</v>
      </c>
      <c r="N93">
        <v>5</v>
      </c>
      <c r="O93">
        <v>3</v>
      </c>
      <c r="P93">
        <v>0</v>
      </c>
      <c r="Q93">
        <v>0</v>
      </c>
      <c r="R93">
        <v>200</v>
      </c>
      <c r="S93">
        <v>123</v>
      </c>
      <c r="T93">
        <v>16</v>
      </c>
      <c r="U93">
        <v>6</v>
      </c>
      <c r="V93">
        <v>30</v>
      </c>
      <c r="W93">
        <v>755</v>
      </c>
      <c r="X93">
        <v>406</v>
      </c>
      <c r="Y93">
        <v>20</v>
      </c>
      <c r="Z93">
        <v>37</v>
      </c>
      <c r="AA93">
        <v>84</v>
      </c>
      <c r="AB93">
        <v>619</v>
      </c>
      <c r="AC93">
        <v>240</v>
      </c>
      <c r="AD93">
        <v>9</v>
      </c>
      <c r="AE93">
        <v>19</v>
      </c>
      <c r="AF93">
        <v>227</v>
      </c>
      <c r="AG93">
        <v>84</v>
      </c>
      <c r="AH93">
        <v>28</v>
      </c>
      <c r="AI93">
        <v>0</v>
      </c>
      <c r="AJ93">
        <v>3</v>
      </c>
      <c r="AK93">
        <v>15</v>
      </c>
      <c r="AL93">
        <v>23</v>
      </c>
      <c r="AM93">
        <v>21</v>
      </c>
      <c r="AN93">
        <v>0</v>
      </c>
      <c r="AO93">
        <v>0</v>
      </c>
      <c r="AP93">
        <v>0</v>
      </c>
      <c r="AQ93">
        <v>0</v>
      </c>
      <c r="AR93">
        <v>0</v>
      </c>
      <c r="AS93">
        <v>0</v>
      </c>
      <c r="AT93">
        <v>0</v>
      </c>
      <c r="AU93">
        <v>0</v>
      </c>
      <c r="AV93">
        <v>0</v>
      </c>
      <c r="AW93">
        <v>0</v>
      </c>
      <c r="AX93">
        <v>0</v>
      </c>
      <c r="AY93">
        <v>0</v>
      </c>
      <c r="AZ93">
        <v>0</v>
      </c>
      <c r="BA93">
        <v>0</v>
      </c>
      <c r="BB93">
        <v>0</v>
      </c>
      <c r="BC93">
        <v>0</v>
      </c>
      <c r="BD93">
        <v>0</v>
      </c>
      <c r="BE93">
        <v>0</v>
      </c>
      <c r="BF93">
        <v>0</v>
      </c>
      <c r="BG93" s="20">
        <v>0</v>
      </c>
      <c r="BH93" s="20">
        <v>0</v>
      </c>
      <c r="BI93" s="20">
        <v>55</v>
      </c>
      <c r="BJ93" s="20">
        <v>5</v>
      </c>
      <c r="BK93" s="20">
        <v>146</v>
      </c>
      <c r="BL93" s="20">
        <v>589</v>
      </c>
      <c r="BM93" s="20">
        <v>357</v>
      </c>
      <c r="BN93" s="20">
        <v>56</v>
      </c>
      <c r="BO93" s="20">
        <v>23</v>
      </c>
      <c r="BP93" s="20">
        <v>3146</v>
      </c>
      <c r="BQ93" s="20">
        <v>704</v>
      </c>
      <c r="BR93" s="20">
        <v>0</v>
      </c>
      <c r="BS93" s="20">
        <v>26</v>
      </c>
      <c r="BT93" s="20">
        <v>116</v>
      </c>
      <c r="BU93" s="20">
        <v>1296</v>
      </c>
      <c r="BV93" s="20">
        <v>1534</v>
      </c>
    </row>
    <row r="94" spans="1:74" x14ac:dyDescent="0.25">
      <c r="A94" s="20" t="s">
        <v>434</v>
      </c>
      <c r="B94" s="20" t="s">
        <v>437</v>
      </c>
      <c r="C94" s="20" t="s">
        <v>534</v>
      </c>
      <c r="D94" s="1">
        <v>44598</v>
      </c>
      <c r="E94">
        <v>70</v>
      </c>
      <c r="F94">
        <v>1</v>
      </c>
      <c r="G94">
        <v>0</v>
      </c>
      <c r="H94">
        <v>0</v>
      </c>
      <c r="I94">
        <v>0</v>
      </c>
      <c r="J94">
        <v>39</v>
      </c>
      <c r="K94">
        <v>3</v>
      </c>
      <c r="L94">
        <v>1</v>
      </c>
      <c r="M94">
        <v>7</v>
      </c>
      <c r="N94">
        <v>2</v>
      </c>
      <c r="O94">
        <v>1</v>
      </c>
      <c r="P94">
        <v>1</v>
      </c>
      <c r="Q94">
        <v>0</v>
      </c>
      <c r="R94">
        <v>245</v>
      </c>
      <c r="S94">
        <v>195</v>
      </c>
      <c r="T94">
        <v>19</v>
      </c>
      <c r="U94">
        <v>2</v>
      </c>
      <c r="V94">
        <v>2</v>
      </c>
      <c r="W94">
        <v>609</v>
      </c>
      <c r="X94">
        <v>316</v>
      </c>
      <c r="Y94">
        <v>20</v>
      </c>
      <c r="Z94">
        <v>42</v>
      </c>
      <c r="AA94">
        <v>44</v>
      </c>
      <c r="AB94">
        <v>496</v>
      </c>
      <c r="AC94">
        <v>255</v>
      </c>
      <c r="AD94">
        <v>5</v>
      </c>
      <c r="AE94">
        <v>42</v>
      </c>
      <c r="AF94">
        <v>76</v>
      </c>
      <c r="AG94">
        <v>64</v>
      </c>
      <c r="AH94">
        <v>12</v>
      </c>
      <c r="AI94">
        <v>3</v>
      </c>
      <c r="AJ94">
        <v>11</v>
      </c>
      <c r="AK94">
        <v>5</v>
      </c>
      <c r="AL94">
        <v>31</v>
      </c>
      <c r="AM94">
        <v>22</v>
      </c>
      <c r="AN94">
        <v>2</v>
      </c>
      <c r="AO94">
        <v>0</v>
      </c>
      <c r="AP94">
        <v>0</v>
      </c>
      <c r="AQ94">
        <v>0</v>
      </c>
      <c r="AR94">
        <v>0</v>
      </c>
      <c r="AS94">
        <v>0</v>
      </c>
      <c r="AT94">
        <v>0</v>
      </c>
      <c r="AU94">
        <v>0</v>
      </c>
      <c r="AV94">
        <v>0</v>
      </c>
      <c r="AW94">
        <v>0</v>
      </c>
      <c r="AX94">
        <v>0</v>
      </c>
      <c r="AY94">
        <v>0</v>
      </c>
      <c r="AZ94">
        <v>0</v>
      </c>
      <c r="BA94">
        <v>0</v>
      </c>
      <c r="BB94">
        <v>0</v>
      </c>
      <c r="BC94">
        <v>0</v>
      </c>
      <c r="BD94">
        <v>0</v>
      </c>
      <c r="BE94">
        <v>0</v>
      </c>
      <c r="BF94">
        <v>0</v>
      </c>
      <c r="BG94" s="20">
        <v>1</v>
      </c>
      <c r="BH94" s="20">
        <v>0</v>
      </c>
      <c r="BI94" s="20">
        <v>56</v>
      </c>
      <c r="BJ94" s="20">
        <v>1</v>
      </c>
      <c r="BK94" s="20">
        <v>217</v>
      </c>
      <c r="BL94" s="20">
        <v>475</v>
      </c>
      <c r="BM94" s="20">
        <v>359</v>
      </c>
      <c r="BN94" s="20">
        <v>41</v>
      </c>
      <c r="BO94" s="20">
        <v>26</v>
      </c>
      <c r="BP94" s="20">
        <v>2345</v>
      </c>
      <c r="BQ94" s="20">
        <v>697</v>
      </c>
      <c r="BR94" s="20">
        <v>0</v>
      </c>
      <c r="BS94" s="20">
        <v>29</v>
      </c>
      <c r="BT94" s="20">
        <v>180</v>
      </c>
      <c r="BU94" s="20">
        <v>603</v>
      </c>
      <c r="BV94" s="20">
        <v>1402</v>
      </c>
    </row>
    <row r="95" spans="1:74" x14ac:dyDescent="0.25">
      <c r="A95" s="20" t="s">
        <v>434</v>
      </c>
      <c r="B95" s="20" t="s">
        <v>437</v>
      </c>
      <c r="C95" s="20" t="s">
        <v>534</v>
      </c>
      <c r="D95" s="1">
        <v>44605</v>
      </c>
      <c r="E95">
        <v>70</v>
      </c>
      <c r="F95">
        <v>1</v>
      </c>
      <c r="G95">
        <v>0</v>
      </c>
      <c r="H95">
        <v>0</v>
      </c>
      <c r="I95">
        <v>0</v>
      </c>
      <c r="J95">
        <v>39</v>
      </c>
      <c r="K95">
        <v>3</v>
      </c>
      <c r="L95">
        <v>1</v>
      </c>
      <c r="M95">
        <v>7</v>
      </c>
      <c r="N95">
        <v>2</v>
      </c>
      <c r="O95">
        <v>1</v>
      </c>
      <c r="P95">
        <v>1</v>
      </c>
      <c r="Q95">
        <v>0</v>
      </c>
      <c r="R95">
        <v>244</v>
      </c>
      <c r="S95">
        <v>195</v>
      </c>
      <c r="T95">
        <v>18</v>
      </c>
      <c r="U95">
        <v>2</v>
      </c>
      <c r="V95">
        <v>2</v>
      </c>
      <c r="W95">
        <v>605</v>
      </c>
      <c r="X95">
        <v>318</v>
      </c>
      <c r="Y95">
        <v>18</v>
      </c>
      <c r="Z95">
        <v>42</v>
      </c>
      <c r="AA95">
        <v>45</v>
      </c>
      <c r="AB95">
        <v>496</v>
      </c>
      <c r="AC95">
        <v>258</v>
      </c>
      <c r="AD95">
        <v>5</v>
      </c>
      <c r="AE95">
        <v>41</v>
      </c>
      <c r="AF95">
        <v>77</v>
      </c>
      <c r="AG95">
        <v>65</v>
      </c>
      <c r="AH95">
        <v>12</v>
      </c>
      <c r="AI95">
        <v>3</v>
      </c>
      <c r="AJ95">
        <v>12</v>
      </c>
      <c r="AK95">
        <v>5</v>
      </c>
      <c r="AL95">
        <v>30</v>
      </c>
      <c r="AM95">
        <v>22</v>
      </c>
      <c r="AN95">
        <v>1</v>
      </c>
      <c r="AO95">
        <v>0</v>
      </c>
      <c r="AP95">
        <v>0</v>
      </c>
      <c r="AQ95">
        <v>0</v>
      </c>
      <c r="AR95">
        <v>0</v>
      </c>
      <c r="AS95">
        <v>0</v>
      </c>
      <c r="AT95">
        <v>0</v>
      </c>
      <c r="AU95">
        <v>0</v>
      </c>
      <c r="AV95">
        <v>0</v>
      </c>
      <c r="AW95">
        <v>0</v>
      </c>
      <c r="AX95">
        <v>0</v>
      </c>
      <c r="AY95">
        <v>0</v>
      </c>
      <c r="AZ95">
        <v>0</v>
      </c>
      <c r="BA95">
        <v>0</v>
      </c>
      <c r="BB95">
        <v>0</v>
      </c>
      <c r="BC95">
        <v>0</v>
      </c>
      <c r="BD95">
        <v>0</v>
      </c>
      <c r="BE95">
        <v>0</v>
      </c>
      <c r="BF95">
        <v>0</v>
      </c>
      <c r="BG95" s="20">
        <v>1</v>
      </c>
      <c r="BH95" s="20">
        <v>0</v>
      </c>
      <c r="BI95" s="20">
        <v>56</v>
      </c>
      <c r="BJ95" s="20">
        <v>1</v>
      </c>
      <c r="BK95" s="20">
        <v>217</v>
      </c>
      <c r="BL95" s="20">
        <v>473</v>
      </c>
      <c r="BM95" s="20">
        <v>359</v>
      </c>
      <c r="BN95" s="20">
        <v>41</v>
      </c>
      <c r="BO95" s="20">
        <v>26</v>
      </c>
      <c r="BP95" s="20">
        <v>2348</v>
      </c>
      <c r="BQ95" s="20">
        <v>712</v>
      </c>
      <c r="BR95" s="20">
        <v>0</v>
      </c>
      <c r="BS95" s="20">
        <v>30</v>
      </c>
      <c r="BT95" s="20">
        <v>178</v>
      </c>
      <c r="BU95" s="20">
        <v>605</v>
      </c>
      <c r="BV95" s="20">
        <v>1403</v>
      </c>
    </row>
    <row r="96" spans="1:74" x14ac:dyDescent="0.25">
      <c r="A96" s="20" t="s">
        <v>434</v>
      </c>
      <c r="B96" s="20" t="s">
        <v>437</v>
      </c>
      <c r="C96" s="20" t="s">
        <v>534</v>
      </c>
      <c r="D96" s="1">
        <v>44613</v>
      </c>
      <c r="E96">
        <v>70</v>
      </c>
      <c r="F96">
        <v>1</v>
      </c>
      <c r="G96">
        <v>0</v>
      </c>
      <c r="H96">
        <v>0</v>
      </c>
      <c r="I96">
        <v>0</v>
      </c>
      <c r="J96">
        <v>39</v>
      </c>
      <c r="K96">
        <v>3</v>
      </c>
      <c r="L96">
        <v>1</v>
      </c>
      <c r="M96">
        <v>6</v>
      </c>
      <c r="N96">
        <v>2</v>
      </c>
      <c r="O96">
        <v>1</v>
      </c>
      <c r="P96">
        <v>1</v>
      </c>
      <c r="Q96">
        <v>0</v>
      </c>
      <c r="R96">
        <v>245</v>
      </c>
      <c r="S96">
        <v>197</v>
      </c>
      <c r="T96">
        <v>18</v>
      </c>
      <c r="U96">
        <v>1</v>
      </c>
      <c r="V96">
        <v>2</v>
      </c>
      <c r="W96">
        <v>606</v>
      </c>
      <c r="X96">
        <v>320</v>
      </c>
      <c r="Y96">
        <v>16</v>
      </c>
      <c r="Z96">
        <v>45</v>
      </c>
      <c r="AA96">
        <v>45</v>
      </c>
      <c r="AB96">
        <v>493</v>
      </c>
      <c r="AC96">
        <v>257</v>
      </c>
      <c r="AD96">
        <v>5</v>
      </c>
      <c r="AE96">
        <v>40</v>
      </c>
      <c r="AF96">
        <v>77</v>
      </c>
      <c r="AG96">
        <v>65</v>
      </c>
      <c r="AH96">
        <v>12</v>
      </c>
      <c r="AI96">
        <v>3</v>
      </c>
      <c r="AJ96">
        <v>12</v>
      </c>
      <c r="AK96">
        <v>5</v>
      </c>
      <c r="AL96">
        <v>30</v>
      </c>
      <c r="AM96">
        <v>22</v>
      </c>
      <c r="AN96">
        <v>1</v>
      </c>
      <c r="AO96">
        <v>0</v>
      </c>
      <c r="AP96">
        <v>0</v>
      </c>
      <c r="AQ96">
        <v>0</v>
      </c>
      <c r="AR96">
        <v>0</v>
      </c>
      <c r="AS96">
        <v>0</v>
      </c>
      <c r="AT96">
        <v>0</v>
      </c>
      <c r="AU96">
        <v>0</v>
      </c>
      <c r="AV96">
        <v>0</v>
      </c>
      <c r="AW96">
        <v>0</v>
      </c>
      <c r="AX96">
        <v>0</v>
      </c>
      <c r="AY96">
        <v>0</v>
      </c>
      <c r="AZ96">
        <v>0</v>
      </c>
      <c r="BA96">
        <v>0</v>
      </c>
      <c r="BB96">
        <v>0</v>
      </c>
      <c r="BC96">
        <v>0</v>
      </c>
      <c r="BD96">
        <v>0</v>
      </c>
      <c r="BE96">
        <v>0</v>
      </c>
      <c r="BF96">
        <v>0</v>
      </c>
      <c r="BG96" s="20">
        <v>1</v>
      </c>
      <c r="BH96" s="20">
        <v>0</v>
      </c>
      <c r="BI96" s="20">
        <v>56</v>
      </c>
      <c r="BJ96" s="20">
        <v>1</v>
      </c>
      <c r="BK96" s="20">
        <v>219</v>
      </c>
      <c r="BL96" s="20">
        <v>475</v>
      </c>
      <c r="BM96" s="20">
        <v>357</v>
      </c>
      <c r="BN96" s="20">
        <v>41</v>
      </c>
      <c r="BO96" s="20">
        <v>26</v>
      </c>
      <c r="BP96" s="20">
        <v>2353</v>
      </c>
      <c r="BQ96" s="20">
        <v>718</v>
      </c>
      <c r="BR96" s="20">
        <v>0</v>
      </c>
      <c r="BS96" s="20">
        <v>28</v>
      </c>
      <c r="BT96" s="20">
        <v>179</v>
      </c>
      <c r="BU96" s="20">
        <v>607</v>
      </c>
      <c r="BV96" s="20">
        <v>1407</v>
      </c>
    </row>
    <row r="97" spans="1:74" x14ac:dyDescent="0.25">
      <c r="A97" s="20" t="s">
        <v>434</v>
      </c>
      <c r="B97" s="20" t="s">
        <v>439</v>
      </c>
      <c r="C97" s="20" t="s">
        <v>535</v>
      </c>
      <c r="D97" s="1">
        <v>44598</v>
      </c>
      <c r="E97">
        <v>84</v>
      </c>
      <c r="F97">
        <v>0</v>
      </c>
      <c r="G97">
        <v>0</v>
      </c>
      <c r="H97">
        <v>0</v>
      </c>
      <c r="I97">
        <v>0</v>
      </c>
      <c r="J97">
        <v>63</v>
      </c>
      <c r="K97">
        <v>0</v>
      </c>
      <c r="L97">
        <v>4</v>
      </c>
      <c r="M97">
        <v>4</v>
      </c>
      <c r="N97">
        <v>6</v>
      </c>
      <c r="O97">
        <v>5</v>
      </c>
      <c r="P97">
        <v>0</v>
      </c>
      <c r="Q97">
        <v>0</v>
      </c>
      <c r="R97">
        <v>359</v>
      </c>
      <c r="S97">
        <v>300</v>
      </c>
      <c r="T97">
        <v>15</v>
      </c>
      <c r="U97">
        <v>8</v>
      </c>
      <c r="V97">
        <v>7</v>
      </c>
      <c r="W97">
        <v>1028</v>
      </c>
      <c r="X97">
        <v>574</v>
      </c>
      <c r="Y97">
        <v>15</v>
      </c>
      <c r="Z97">
        <v>82</v>
      </c>
      <c r="AA97">
        <v>59</v>
      </c>
      <c r="AB97">
        <v>565</v>
      </c>
      <c r="AC97">
        <v>315</v>
      </c>
      <c r="AD97">
        <v>1</v>
      </c>
      <c r="AE97">
        <v>25</v>
      </c>
      <c r="AF97">
        <v>86</v>
      </c>
      <c r="AG97">
        <v>85</v>
      </c>
      <c r="AH97">
        <v>34</v>
      </c>
      <c r="AI97">
        <v>0</v>
      </c>
      <c r="AJ97">
        <v>10</v>
      </c>
      <c r="AK97">
        <v>11</v>
      </c>
      <c r="AL97">
        <v>38</v>
      </c>
      <c r="AM97">
        <v>32</v>
      </c>
      <c r="AN97">
        <v>1</v>
      </c>
      <c r="AO97">
        <v>1</v>
      </c>
      <c r="AP97">
        <v>0</v>
      </c>
      <c r="AQ97">
        <v>0</v>
      </c>
      <c r="AR97">
        <v>0</v>
      </c>
      <c r="AS97">
        <v>0</v>
      </c>
      <c r="AT97">
        <v>0</v>
      </c>
      <c r="AU97">
        <v>0</v>
      </c>
      <c r="AV97">
        <v>0</v>
      </c>
      <c r="AW97">
        <v>0</v>
      </c>
      <c r="AX97">
        <v>0</v>
      </c>
      <c r="AY97">
        <v>0</v>
      </c>
      <c r="AZ97">
        <v>0</v>
      </c>
      <c r="BA97">
        <v>0</v>
      </c>
      <c r="BB97">
        <v>1</v>
      </c>
      <c r="BC97">
        <v>0</v>
      </c>
      <c r="BD97">
        <v>0</v>
      </c>
      <c r="BE97">
        <v>0</v>
      </c>
      <c r="BF97">
        <v>0</v>
      </c>
      <c r="BG97" s="20">
        <v>0</v>
      </c>
      <c r="BH97" s="20">
        <v>0</v>
      </c>
      <c r="BI97" s="20">
        <v>75</v>
      </c>
      <c r="BJ97" s="20">
        <v>6</v>
      </c>
      <c r="BK97" s="20">
        <v>325</v>
      </c>
      <c r="BL97" s="20">
        <v>830</v>
      </c>
      <c r="BM97" s="20">
        <v>440</v>
      </c>
      <c r="BN97" s="20">
        <v>60</v>
      </c>
      <c r="BO97" s="20">
        <v>36</v>
      </c>
      <c r="BP97" s="20">
        <v>2992</v>
      </c>
      <c r="BQ97" s="20">
        <v>941</v>
      </c>
      <c r="BR97" s="20">
        <v>0</v>
      </c>
      <c r="BS97" s="20">
        <v>15</v>
      </c>
      <c r="BT97" s="20">
        <v>273</v>
      </c>
      <c r="BU97" s="20">
        <v>667</v>
      </c>
      <c r="BV97" s="20">
        <v>1894</v>
      </c>
    </row>
    <row r="98" spans="1:74" x14ac:dyDescent="0.25">
      <c r="A98" s="20" t="s">
        <v>434</v>
      </c>
      <c r="B98" s="20" t="s">
        <v>439</v>
      </c>
      <c r="C98" s="20" t="s">
        <v>535</v>
      </c>
      <c r="D98" s="1">
        <v>44605</v>
      </c>
      <c r="E98">
        <v>84</v>
      </c>
      <c r="F98">
        <v>0</v>
      </c>
      <c r="G98">
        <v>0</v>
      </c>
      <c r="H98">
        <v>0</v>
      </c>
      <c r="I98">
        <v>0</v>
      </c>
      <c r="J98">
        <v>63</v>
      </c>
      <c r="K98">
        <v>0</v>
      </c>
      <c r="L98">
        <v>3</v>
      </c>
      <c r="M98">
        <v>4</v>
      </c>
      <c r="N98">
        <v>6</v>
      </c>
      <c r="O98">
        <v>5</v>
      </c>
      <c r="P98">
        <v>0</v>
      </c>
      <c r="Q98">
        <v>0</v>
      </c>
      <c r="R98">
        <v>361</v>
      </c>
      <c r="S98">
        <v>302</v>
      </c>
      <c r="T98">
        <v>15</v>
      </c>
      <c r="U98">
        <v>8</v>
      </c>
      <c r="V98">
        <v>8</v>
      </c>
      <c r="W98">
        <v>1022</v>
      </c>
      <c r="X98">
        <v>573</v>
      </c>
      <c r="Y98">
        <v>15</v>
      </c>
      <c r="Z98">
        <v>80</v>
      </c>
      <c r="AA98">
        <v>61</v>
      </c>
      <c r="AB98">
        <v>564</v>
      </c>
      <c r="AC98">
        <v>316</v>
      </c>
      <c r="AD98">
        <v>1</v>
      </c>
      <c r="AE98">
        <v>25</v>
      </c>
      <c r="AF98">
        <v>86</v>
      </c>
      <c r="AG98">
        <v>86</v>
      </c>
      <c r="AH98">
        <v>34</v>
      </c>
      <c r="AI98">
        <v>0</v>
      </c>
      <c r="AJ98">
        <v>10</v>
      </c>
      <c r="AK98">
        <v>12</v>
      </c>
      <c r="AL98">
        <v>38</v>
      </c>
      <c r="AM98">
        <v>32</v>
      </c>
      <c r="AN98">
        <v>1</v>
      </c>
      <c r="AO98">
        <v>1</v>
      </c>
      <c r="AP98">
        <v>0</v>
      </c>
      <c r="AQ98">
        <v>0</v>
      </c>
      <c r="AR98">
        <v>0</v>
      </c>
      <c r="AS98">
        <v>0</v>
      </c>
      <c r="AT98">
        <v>0</v>
      </c>
      <c r="AU98">
        <v>0</v>
      </c>
      <c r="AV98">
        <v>0</v>
      </c>
      <c r="AW98">
        <v>0</v>
      </c>
      <c r="AX98">
        <v>0</v>
      </c>
      <c r="AY98">
        <v>0</v>
      </c>
      <c r="AZ98">
        <v>0</v>
      </c>
      <c r="BA98">
        <v>0</v>
      </c>
      <c r="BB98">
        <v>0</v>
      </c>
      <c r="BC98">
        <v>0</v>
      </c>
      <c r="BD98">
        <v>0</v>
      </c>
      <c r="BE98">
        <v>0</v>
      </c>
      <c r="BF98">
        <v>0</v>
      </c>
      <c r="BG98" s="20">
        <v>0</v>
      </c>
      <c r="BH98" s="20">
        <v>0</v>
      </c>
      <c r="BI98" s="20">
        <v>75</v>
      </c>
      <c r="BJ98" s="20">
        <v>6</v>
      </c>
      <c r="BK98" s="20">
        <v>328</v>
      </c>
      <c r="BL98" s="20">
        <v>825</v>
      </c>
      <c r="BM98" s="20">
        <v>439</v>
      </c>
      <c r="BN98" s="20">
        <v>60</v>
      </c>
      <c r="BO98" s="20">
        <v>36</v>
      </c>
      <c r="BP98" s="20">
        <v>2985</v>
      </c>
      <c r="BQ98" s="20">
        <v>952</v>
      </c>
      <c r="BR98" s="20">
        <v>0</v>
      </c>
      <c r="BS98" s="20">
        <v>15</v>
      </c>
      <c r="BT98" s="20">
        <v>273</v>
      </c>
      <c r="BU98" s="20">
        <v>667</v>
      </c>
      <c r="BV98" s="20">
        <v>1890</v>
      </c>
    </row>
    <row r="99" spans="1:74" x14ac:dyDescent="0.25">
      <c r="A99" s="20" t="s">
        <v>434</v>
      </c>
      <c r="B99" s="20" t="s">
        <v>439</v>
      </c>
      <c r="C99" s="20" t="s">
        <v>535</v>
      </c>
      <c r="D99" s="1">
        <v>44613</v>
      </c>
      <c r="E99">
        <v>85</v>
      </c>
      <c r="F99">
        <v>0</v>
      </c>
      <c r="G99">
        <v>0</v>
      </c>
      <c r="H99">
        <v>0</v>
      </c>
      <c r="I99">
        <v>0</v>
      </c>
      <c r="J99">
        <v>64</v>
      </c>
      <c r="K99">
        <v>0</v>
      </c>
      <c r="L99">
        <v>3</v>
      </c>
      <c r="M99">
        <v>4</v>
      </c>
      <c r="N99">
        <v>6</v>
      </c>
      <c r="O99">
        <v>6</v>
      </c>
      <c r="P99">
        <v>0</v>
      </c>
      <c r="Q99">
        <v>0</v>
      </c>
      <c r="R99">
        <v>361</v>
      </c>
      <c r="S99">
        <v>302</v>
      </c>
      <c r="T99">
        <v>15</v>
      </c>
      <c r="U99">
        <v>8</v>
      </c>
      <c r="V99">
        <v>7</v>
      </c>
      <c r="W99">
        <v>1029</v>
      </c>
      <c r="X99">
        <v>580</v>
      </c>
      <c r="Y99">
        <v>15</v>
      </c>
      <c r="Z99">
        <v>79</v>
      </c>
      <c r="AA99">
        <v>61</v>
      </c>
      <c r="AB99">
        <v>561</v>
      </c>
      <c r="AC99">
        <v>315</v>
      </c>
      <c r="AD99">
        <v>1</v>
      </c>
      <c r="AE99">
        <v>24</v>
      </c>
      <c r="AF99">
        <v>85</v>
      </c>
      <c r="AG99">
        <v>83</v>
      </c>
      <c r="AH99">
        <v>32</v>
      </c>
      <c r="AI99">
        <v>0</v>
      </c>
      <c r="AJ99">
        <v>10</v>
      </c>
      <c r="AK99">
        <v>12</v>
      </c>
      <c r="AL99">
        <v>38</v>
      </c>
      <c r="AM99">
        <v>32</v>
      </c>
      <c r="AN99">
        <v>1</v>
      </c>
      <c r="AO99">
        <v>1</v>
      </c>
      <c r="AP99">
        <v>0</v>
      </c>
      <c r="AQ99">
        <v>0</v>
      </c>
      <c r="AR99">
        <v>0</v>
      </c>
      <c r="AS99">
        <v>0</v>
      </c>
      <c r="AT99">
        <v>0</v>
      </c>
      <c r="AU99">
        <v>0</v>
      </c>
      <c r="AV99">
        <v>0</v>
      </c>
      <c r="AW99">
        <v>0</v>
      </c>
      <c r="AX99">
        <v>0</v>
      </c>
      <c r="AY99">
        <v>0</v>
      </c>
      <c r="AZ99">
        <v>0</v>
      </c>
      <c r="BA99">
        <v>0</v>
      </c>
      <c r="BB99">
        <v>0</v>
      </c>
      <c r="BC99">
        <v>0</v>
      </c>
      <c r="BD99">
        <v>0</v>
      </c>
      <c r="BE99">
        <v>0</v>
      </c>
      <c r="BF99">
        <v>0</v>
      </c>
      <c r="BG99" s="20">
        <v>0</v>
      </c>
      <c r="BH99" s="20">
        <v>0</v>
      </c>
      <c r="BI99" s="20">
        <v>76</v>
      </c>
      <c r="BJ99" s="20">
        <v>6</v>
      </c>
      <c r="BK99" s="20">
        <v>329</v>
      </c>
      <c r="BL99" s="20">
        <v>834</v>
      </c>
      <c r="BM99" s="20">
        <v>436</v>
      </c>
      <c r="BN99" s="20">
        <v>57</v>
      </c>
      <c r="BO99" s="20">
        <v>36</v>
      </c>
      <c r="BP99" s="20">
        <v>2981</v>
      </c>
      <c r="BQ99" s="20">
        <v>963</v>
      </c>
      <c r="BR99" s="20">
        <v>0</v>
      </c>
      <c r="BS99" s="20">
        <v>15</v>
      </c>
      <c r="BT99" s="20">
        <v>271</v>
      </c>
      <c r="BU99" s="20">
        <v>666</v>
      </c>
      <c r="BV99" s="20">
        <v>1888</v>
      </c>
    </row>
    <row r="100" spans="1:74" x14ac:dyDescent="0.25">
      <c r="A100" s="20" t="s">
        <v>434</v>
      </c>
      <c r="B100" s="20" t="s">
        <v>447</v>
      </c>
      <c r="C100" s="20" t="s">
        <v>448</v>
      </c>
      <c r="D100" s="1">
        <v>44598</v>
      </c>
      <c r="E100">
        <v>299</v>
      </c>
      <c r="F100">
        <v>14</v>
      </c>
      <c r="G100">
        <v>10</v>
      </c>
      <c r="H100">
        <v>7</v>
      </c>
      <c r="I100">
        <v>6</v>
      </c>
      <c r="J100">
        <v>187</v>
      </c>
      <c r="K100">
        <v>6</v>
      </c>
      <c r="L100">
        <v>12</v>
      </c>
      <c r="M100">
        <v>28</v>
      </c>
      <c r="N100">
        <v>109</v>
      </c>
      <c r="O100">
        <v>81</v>
      </c>
      <c r="P100">
        <v>4</v>
      </c>
      <c r="Q100">
        <v>4</v>
      </c>
      <c r="R100">
        <v>976</v>
      </c>
      <c r="S100">
        <v>749</v>
      </c>
      <c r="T100">
        <v>33</v>
      </c>
      <c r="U100">
        <v>39</v>
      </c>
      <c r="V100">
        <v>45</v>
      </c>
      <c r="W100">
        <v>3444</v>
      </c>
      <c r="X100">
        <v>1865</v>
      </c>
      <c r="Y100">
        <v>75</v>
      </c>
      <c r="Z100">
        <v>83</v>
      </c>
      <c r="AA100">
        <v>471</v>
      </c>
      <c r="AB100">
        <v>2159</v>
      </c>
      <c r="AC100">
        <v>1140</v>
      </c>
      <c r="AD100">
        <v>23</v>
      </c>
      <c r="AE100">
        <v>11</v>
      </c>
      <c r="AF100">
        <v>428</v>
      </c>
      <c r="AG100">
        <v>367</v>
      </c>
      <c r="AH100">
        <v>136</v>
      </c>
      <c r="AI100">
        <v>9</v>
      </c>
      <c r="AJ100">
        <v>6</v>
      </c>
      <c r="AK100">
        <v>73</v>
      </c>
      <c r="AL100">
        <v>183</v>
      </c>
      <c r="AM100">
        <v>144</v>
      </c>
      <c r="AN100">
        <v>12</v>
      </c>
      <c r="AO100">
        <v>5</v>
      </c>
      <c r="AP100">
        <v>2</v>
      </c>
      <c r="AQ100">
        <v>0</v>
      </c>
      <c r="AR100">
        <v>0</v>
      </c>
      <c r="AS100">
        <v>0</v>
      </c>
      <c r="AT100">
        <v>1</v>
      </c>
      <c r="AU100">
        <v>0</v>
      </c>
      <c r="AV100">
        <v>0</v>
      </c>
      <c r="AW100">
        <v>0</v>
      </c>
      <c r="AX100">
        <v>0</v>
      </c>
      <c r="AY100">
        <v>0</v>
      </c>
      <c r="AZ100">
        <v>0</v>
      </c>
      <c r="BA100">
        <v>1</v>
      </c>
      <c r="BB100">
        <v>0</v>
      </c>
      <c r="BC100">
        <v>0</v>
      </c>
      <c r="BD100">
        <v>0</v>
      </c>
      <c r="BE100">
        <v>0</v>
      </c>
      <c r="BF100">
        <v>0</v>
      </c>
      <c r="BG100" s="20">
        <v>13</v>
      </c>
      <c r="BH100" s="20">
        <v>7</v>
      </c>
      <c r="BI100" s="20">
        <v>238</v>
      </c>
      <c r="BJ100" s="20">
        <v>97</v>
      </c>
      <c r="BK100" s="20">
        <v>832</v>
      </c>
      <c r="BL100" s="20">
        <v>2664</v>
      </c>
      <c r="BM100" s="20">
        <v>1634</v>
      </c>
      <c r="BN100" s="20">
        <v>246</v>
      </c>
      <c r="BO100" s="20">
        <v>160</v>
      </c>
      <c r="BP100" s="20">
        <v>10388</v>
      </c>
      <c r="BQ100" s="20">
        <v>3236</v>
      </c>
      <c r="BR100" s="20">
        <v>0</v>
      </c>
      <c r="BS100" s="20">
        <v>104</v>
      </c>
      <c r="BT100" s="20">
        <v>113</v>
      </c>
      <c r="BU100" s="20">
        <v>3176</v>
      </c>
      <c r="BV100" s="20">
        <v>6430</v>
      </c>
    </row>
    <row r="101" spans="1:74" x14ac:dyDescent="0.25">
      <c r="A101" s="20" t="s">
        <v>434</v>
      </c>
      <c r="B101" s="20" t="s">
        <v>447</v>
      </c>
      <c r="C101" s="20" t="s">
        <v>448</v>
      </c>
      <c r="D101" s="1">
        <v>44605</v>
      </c>
      <c r="E101">
        <v>298</v>
      </c>
      <c r="F101">
        <v>14</v>
      </c>
      <c r="G101">
        <v>10</v>
      </c>
      <c r="H101">
        <v>5</v>
      </c>
      <c r="I101">
        <v>5</v>
      </c>
      <c r="J101">
        <v>187</v>
      </c>
      <c r="K101">
        <v>6</v>
      </c>
      <c r="L101">
        <v>12</v>
      </c>
      <c r="M101">
        <v>27</v>
      </c>
      <c r="N101">
        <v>107</v>
      </c>
      <c r="O101">
        <v>81</v>
      </c>
      <c r="P101">
        <v>4</v>
      </c>
      <c r="Q101">
        <v>4</v>
      </c>
      <c r="R101">
        <v>976</v>
      </c>
      <c r="S101">
        <v>750</v>
      </c>
      <c r="T101">
        <v>33</v>
      </c>
      <c r="U101">
        <v>38</v>
      </c>
      <c r="V101">
        <v>45</v>
      </c>
      <c r="W101">
        <v>3448</v>
      </c>
      <c r="X101">
        <v>1872</v>
      </c>
      <c r="Y101">
        <v>77</v>
      </c>
      <c r="Z101">
        <v>84</v>
      </c>
      <c r="AA101">
        <v>473</v>
      </c>
      <c r="AB101">
        <v>2157</v>
      </c>
      <c r="AC101">
        <v>1147</v>
      </c>
      <c r="AD101">
        <v>25</v>
      </c>
      <c r="AE101">
        <v>12</v>
      </c>
      <c r="AF101">
        <v>424</v>
      </c>
      <c r="AG101">
        <v>362</v>
      </c>
      <c r="AH101">
        <v>134</v>
      </c>
      <c r="AI101">
        <v>8</v>
      </c>
      <c r="AJ101">
        <v>5</v>
      </c>
      <c r="AK101">
        <v>71</v>
      </c>
      <c r="AL101">
        <v>182</v>
      </c>
      <c r="AM101">
        <v>143</v>
      </c>
      <c r="AN101">
        <v>12</v>
      </c>
      <c r="AO101">
        <v>5</v>
      </c>
      <c r="AP101">
        <v>2</v>
      </c>
      <c r="AQ101">
        <v>0</v>
      </c>
      <c r="AR101">
        <v>0</v>
      </c>
      <c r="AS101">
        <v>0</v>
      </c>
      <c r="AT101">
        <v>1</v>
      </c>
      <c r="AU101">
        <v>0</v>
      </c>
      <c r="AV101">
        <v>0</v>
      </c>
      <c r="AW101">
        <v>0</v>
      </c>
      <c r="AX101">
        <v>0</v>
      </c>
      <c r="AY101">
        <v>0</v>
      </c>
      <c r="AZ101">
        <v>0</v>
      </c>
      <c r="BA101">
        <v>1</v>
      </c>
      <c r="BB101">
        <v>0</v>
      </c>
      <c r="BC101">
        <v>0</v>
      </c>
      <c r="BD101">
        <v>0</v>
      </c>
      <c r="BE101">
        <v>0</v>
      </c>
      <c r="BF101">
        <v>0</v>
      </c>
      <c r="BG101" s="20">
        <v>13</v>
      </c>
      <c r="BH101" s="20">
        <v>5</v>
      </c>
      <c r="BI101" s="20">
        <v>238</v>
      </c>
      <c r="BJ101" s="20">
        <v>96</v>
      </c>
      <c r="BK101" s="20">
        <v>834</v>
      </c>
      <c r="BL101" s="20">
        <v>2666</v>
      </c>
      <c r="BM101" s="20">
        <v>1635</v>
      </c>
      <c r="BN101" s="20">
        <v>245</v>
      </c>
      <c r="BO101" s="20">
        <v>160</v>
      </c>
      <c r="BP101" s="20">
        <v>10360</v>
      </c>
      <c r="BQ101" s="20">
        <v>3272</v>
      </c>
      <c r="BR101" s="20">
        <v>0</v>
      </c>
      <c r="BS101" s="20">
        <v>108</v>
      </c>
      <c r="BT101" s="20">
        <v>113</v>
      </c>
      <c r="BU101" s="20">
        <v>3152</v>
      </c>
      <c r="BV101" s="20">
        <v>6435</v>
      </c>
    </row>
    <row r="102" spans="1:74" x14ac:dyDescent="0.25">
      <c r="A102" s="20" t="s">
        <v>434</v>
      </c>
      <c r="B102" s="20" t="s">
        <v>447</v>
      </c>
      <c r="C102" s="20" t="s">
        <v>448</v>
      </c>
      <c r="D102" s="1">
        <v>44613</v>
      </c>
      <c r="W102">
        <v>1</v>
      </c>
      <c r="X102">
        <v>1</v>
      </c>
      <c r="BG102" s="20"/>
      <c r="BH102" s="20"/>
      <c r="BI102" s="20"/>
      <c r="BJ102" s="20"/>
      <c r="BK102" s="20"/>
      <c r="BL102" s="20">
        <v>1</v>
      </c>
      <c r="BM102" s="20"/>
      <c r="BN102" s="20"/>
      <c r="BO102" s="20"/>
      <c r="BP102" s="20">
        <v>1</v>
      </c>
      <c r="BQ102" s="20"/>
      <c r="BR102" s="20"/>
      <c r="BS102" s="20"/>
      <c r="BT102" s="20"/>
      <c r="BU102" s="20"/>
      <c r="BV102" s="20">
        <v>1</v>
      </c>
    </row>
    <row r="103" spans="1:74" x14ac:dyDescent="0.25">
      <c r="A103" s="20" t="s">
        <v>434</v>
      </c>
      <c r="B103" s="20" t="s">
        <v>447</v>
      </c>
      <c r="C103" s="20" t="s">
        <v>448</v>
      </c>
      <c r="D103" s="1">
        <v>44613</v>
      </c>
      <c r="E103">
        <v>299</v>
      </c>
      <c r="F103">
        <v>14</v>
      </c>
      <c r="G103">
        <v>10</v>
      </c>
      <c r="H103">
        <v>5</v>
      </c>
      <c r="I103">
        <v>5</v>
      </c>
      <c r="J103">
        <v>189</v>
      </c>
      <c r="K103">
        <v>6</v>
      </c>
      <c r="L103">
        <v>12</v>
      </c>
      <c r="M103">
        <v>27</v>
      </c>
      <c r="N103">
        <v>107</v>
      </c>
      <c r="O103">
        <v>81</v>
      </c>
      <c r="P103">
        <v>4</v>
      </c>
      <c r="Q103">
        <v>4</v>
      </c>
      <c r="R103">
        <v>979</v>
      </c>
      <c r="S103">
        <v>754</v>
      </c>
      <c r="T103">
        <v>33</v>
      </c>
      <c r="U103">
        <v>38</v>
      </c>
      <c r="V103">
        <v>45</v>
      </c>
      <c r="W103">
        <v>3451</v>
      </c>
      <c r="X103">
        <v>1880</v>
      </c>
      <c r="Y103">
        <v>78</v>
      </c>
      <c r="Z103">
        <v>83</v>
      </c>
      <c r="AA103">
        <v>475</v>
      </c>
      <c r="AB103">
        <v>2160</v>
      </c>
      <c r="AC103">
        <v>1155</v>
      </c>
      <c r="AD103">
        <v>25</v>
      </c>
      <c r="AE103">
        <v>12</v>
      </c>
      <c r="AF103">
        <v>424</v>
      </c>
      <c r="AG103">
        <v>362</v>
      </c>
      <c r="AH103">
        <v>138</v>
      </c>
      <c r="AI103">
        <v>8</v>
      </c>
      <c r="AJ103">
        <v>4</v>
      </c>
      <c r="AK103">
        <v>70</v>
      </c>
      <c r="AL103">
        <v>180</v>
      </c>
      <c r="AM103">
        <v>141</v>
      </c>
      <c r="AN103">
        <v>11</v>
      </c>
      <c r="AO103">
        <v>5</v>
      </c>
      <c r="AP103">
        <v>2</v>
      </c>
      <c r="AQ103">
        <v>0</v>
      </c>
      <c r="AR103">
        <v>0</v>
      </c>
      <c r="AS103">
        <v>0</v>
      </c>
      <c r="AT103">
        <v>1</v>
      </c>
      <c r="AU103">
        <v>0</v>
      </c>
      <c r="AV103">
        <v>0</v>
      </c>
      <c r="AW103">
        <v>0</v>
      </c>
      <c r="AX103">
        <v>0</v>
      </c>
      <c r="AY103">
        <v>0</v>
      </c>
      <c r="AZ103">
        <v>0</v>
      </c>
      <c r="BA103">
        <v>1</v>
      </c>
      <c r="BB103">
        <v>0</v>
      </c>
      <c r="BC103">
        <v>0</v>
      </c>
      <c r="BD103">
        <v>0</v>
      </c>
      <c r="BE103">
        <v>0</v>
      </c>
      <c r="BF103">
        <v>0</v>
      </c>
      <c r="BG103" s="20">
        <v>13</v>
      </c>
      <c r="BH103" s="20">
        <v>5</v>
      </c>
      <c r="BI103" s="20">
        <v>239</v>
      </c>
      <c r="BJ103" s="20">
        <v>96</v>
      </c>
      <c r="BK103" s="20">
        <v>836</v>
      </c>
      <c r="BL103" s="20">
        <v>2671</v>
      </c>
      <c r="BM103" s="20">
        <v>1641</v>
      </c>
      <c r="BN103" s="20">
        <v>247</v>
      </c>
      <c r="BO103" s="20">
        <v>158</v>
      </c>
      <c r="BP103" s="20">
        <v>10366</v>
      </c>
      <c r="BQ103" s="20">
        <v>3310</v>
      </c>
      <c r="BR103" s="20">
        <v>0</v>
      </c>
      <c r="BS103" s="20">
        <v>112</v>
      </c>
      <c r="BT103" s="20">
        <v>113</v>
      </c>
      <c r="BU103" s="20">
        <v>3154</v>
      </c>
      <c r="BV103" s="20">
        <v>6439</v>
      </c>
    </row>
    <row r="104" spans="1:74" x14ac:dyDescent="0.25">
      <c r="A104" s="20" t="s">
        <v>434</v>
      </c>
      <c r="B104" s="20" t="s">
        <v>442</v>
      </c>
      <c r="C104" s="20" t="s">
        <v>536</v>
      </c>
      <c r="D104" s="1">
        <v>44598</v>
      </c>
      <c r="E104">
        <v>70</v>
      </c>
      <c r="F104">
        <v>4</v>
      </c>
      <c r="G104">
        <v>2</v>
      </c>
      <c r="H104">
        <v>0</v>
      </c>
      <c r="I104">
        <v>0</v>
      </c>
      <c r="J104">
        <v>47</v>
      </c>
      <c r="K104">
        <v>0</v>
      </c>
      <c r="L104">
        <v>2</v>
      </c>
      <c r="M104">
        <v>8</v>
      </c>
      <c r="N104">
        <v>0</v>
      </c>
      <c r="O104">
        <v>0</v>
      </c>
      <c r="P104">
        <v>0</v>
      </c>
      <c r="Q104">
        <v>0</v>
      </c>
      <c r="R104">
        <v>347</v>
      </c>
      <c r="S104">
        <v>279</v>
      </c>
      <c r="T104">
        <v>7</v>
      </c>
      <c r="U104">
        <v>0</v>
      </c>
      <c r="V104">
        <v>28</v>
      </c>
      <c r="W104">
        <v>717</v>
      </c>
      <c r="X104">
        <v>387</v>
      </c>
      <c r="Y104">
        <v>10</v>
      </c>
      <c r="Z104">
        <v>10</v>
      </c>
      <c r="AA104">
        <v>89</v>
      </c>
      <c r="AB104">
        <v>715</v>
      </c>
      <c r="AC104">
        <v>403</v>
      </c>
      <c r="AD104">
        <v>0</v>
      </c>
      <c r="AE104">
        <v>1</v>
      </c>
      <c r="AF104">
        <v>138</v>
      </c>
      <c r="AG104">
        <v>74</v>
      </c>
      <c r="AH104">
        <v>25</v>
      </c>
      <c r="AI104">
        <v>0</v>
      </c>
      <c r="AJ104">
        <v>1</v>
      </c>
      <c r="AK104">
        <v>19</v>
      </c>
      <c r="AL104">
        <v>48</v>
      </c>
      <c r="AM104">
        <v>40</v>
      </c>
      <c r="AN104">
        <v>1</v>
      </c>
      <c r="AO104">
        <v>0</v>
      </c>
      <c r="AP104">
        <v>1</v>
      </c>
      <c r="AQ104">
        <v>0</v>
      </c>
      <c r="AR104">
        <v>0</v>
      </c>
      <c r="AS104">
        <v>0</v>
      </c>
      <c r="AT104">
        <v>1</v>
      </c>
      <c r="AU104">
        <v>0</v>
      </c>
      <c r="AV104">
        <v>0</v>
      </c>
      <c r="AW104">
        <v>0</v>
      </c>
      <c r="AX104">
        <v>0</v>
      </c>
      <c r="AY104">
        <v>0</v>
      </c>
      <c r="AZ104">
        <v>0</v>
      </c>
      <c r="BA104">
        <v>0</v>
      </c>
      <c r="BB104">
        <v>0</v>
      </c>
      <c r="BC104">
        <v>0</v>
      </c>
      <c r="BD104">
        <v>0</v>
      </c>
      <c r="BE104">
        <v>0</v>
      </c>
      <c r="BF104">
        <v>0</v>
      </c>
      <c r="BG104" s="20">
        <v>3</v>
      </c>
      <c r="BH104" s="20">
        <v>0</v>
      </c>
      <c r="BI104" s="20">
        <v>58</v>
      </c>
      <c r="BJ104" s="20">
        <v>0</v>
      </c>
      <c r="BK104" s="20">
        <v>310</v>
      </c>
      <c r="BL104" s="20">
        <v>573</v>
      </c>
      <c r="BM104" s="20">
        <v>556</v>
      </c>
      <c r="BN104" s="20">
        <v>52</v>
      </c>
      <c r="BO104" s="20">
        <v>45</v>
      </c>
      <c r="BP104" s="20">
        <v>2900</v>
      </c>
      <c r="BQ104" s="20">
        <v>973</v>
      </c>
      <c r="BR104" s="20">
        <v>0</v>
      </c>
      <c r="BS104" s="20">
        <v>2</v>
      </c>
      <c r="BT104" s="20">
        <v>7</v>
      </c>
      <c r="BU104" s="20">
        <v>951</v>
      </c>
      <c r="BV104" s="20">
        <v>1797</v>
      </c>
    </row>
    <row r="105" spans="1:74" x14ac:dyDescent="0.25">
      <c r="A105" s="20" t="s">
        <v>434</v>
      </c>
      <c r="B105" s="20" t="s">
        <v>442</v>
      </c>
      <c r="C105" s="20" t="s">
        <v>536</v>
      </c>
      <c r="D105" s="1">
        <v>44605</v>
      </c>
      <c r="E105">
        <v>70</v>
      </c>
      <c r="F105">
        <v>4</v>
      </c>
      <c r="G105">
        <v>2</v>
      </c>
      <c r="H105">
        <v>0</v>
      </c>
      <c r="I105">
        <v>0</v>
      </c>
      <c r="J105">
        <v>47</v>
      </c>
      <c r="K105">
        <v>0</v>
      </c>
      <c r="L105">
        <v>2</v>
      </c>
      <c r="M105">
        <v>8</v>
      </c>
      <c r="N105">
        <v>0</v>
      </c>
      <c r="O105">
        <v>0</v>
      </c>
      <c r="P105">
        <v>0</v>
      </c>
      <c r="Q105">
        <v>0</v>
      </c>
      <c r="R105">
        <v>348</v>
      </c>
      <c r="S105">
        <v>279</v>
      </c>
      <c r="T105">
        <v>7</v>
      </c>
      <c r="U105">
        <v>0</v>
      </c>
      <c r="V105">
        <v>29</v>
      </c>
      <c r="W105">
        <v>721</v>
      </c>
      <c r="X105">
        <v>390</v>
      </c>
      <c r="Y105">
        <v>10</v>
      </c>
      <c r="Z105">
        <v>10</v>
      </c>
      <c r="AA105">
        <v>91</v>
      </c>
      <c r="AB105">
        <v>715</v>
      </c>
      <c r="AC105">
        <v>403</v>
      </c>
      <c r="AD105">
        <v>0</v>
      </c>
      <c r="AE105">
        <v>1</v>
      </c>
      <c r="AF105">
        <v>138</v>
      </c>
      <c r="AG105">
        <v>73</v>
      </c>
      <c r="AH105">
        <v>26</v>
      </c>
      <c r="AI105">
        <v>0</v>
      </c>
      <c r="AJ105">
        <v>1</v>
      </c>
      <c r="AK105">
        <v>19</v>
      </c>
      <c r="AL105">
        <v>47</v>
      </c>
      <c r="AM105">
        <v>39</v>
      </c>
      <c r="AN105">
        <v>1</v>
      </c>
      <c r="AO105">
        <v>0</v>
      </c>
      <c r="AP105">
        <v>2</v>
      </c>
      <c r="AQ105">
        <v>0</v>
      </c>
      <c r="AR105">
        <v>0</v>
      </c>
      <c r="AS105">
        <v>0</v>
      </c>
      <c r="AT105">
        <v>1</v>
      </c>
      <c r="AU105">
        <v>0</v>
      </c>
      <c r="AV105">
        <v>0</v>
      </c>
      <c r="AW105">
        <v>0</v>
      </c>
      <c r="AX105">
        <v>0</v>
      </c>
      <c r="AY105">
        <v>0</v>
      </c>
      <c r="AZ105">
        <v>0</v>
      </c>
      <c r="BA105">
        <v>0</v>
      </c>
      <c r="BB105">
        <v>0</v>
      </c>
      <c r="BC105">
        <v>0</v>
      </c>
      <c r="BD105">
        <v>0</v>
      </c>
      <c r="BE105">
        <v>0</v>
      </c>
      <c r="BF105">
        <v>0</v>
      </c>
      <c r="BG105" s="20">
        <v>3</v>
      </c>
      <c r="BH105" s="20">
        <v>0</v>
      </c>
      <c r="BI105" s="20">
        <v>58</v>
      </c>
      <c r="BJ105" s="20">
        <v>0</v>
      </c>
      <c r="BK105" s="20">
        <v>310</v>
      </c>
      <c r="BL105" s="20">
        <v>575</v>
      </c>
      <c r="BM105" s="20">
        <v>557</v>
      </c>
      <c r="BN105" s="20">
        <v>51</v>
      </c>
      <c r="BO105" s="20">
        <v>43</v>
      </c>
      <c r="BP105" s="20">
        <v>2895</v>
      </c>
      <c r="BQ105" s="20">
        <v>983</v>
      </c>
      <c r="BR105" s="20">
        <v>0</v>
      </c>
      <c r="BS105" s="20">
        <v>2</v>
      </c>
      <c r="BT105" s="20">
        <v>7</v>
      </c>
      <c r="BU105" s="20">
        <v>946</v>
      </c>
      <c r="BV105" s="20">
        <v>1803</v>
      </c>
    </row>
    <row r="106" spans="1:74" x14ac:dyDescent="0.25">
      <c r="A106" s="20" t="s">
        <v>434</v>
      </c>
      <c r="B106" s="20" t="s">
        <v>442</v>
      </c>
      <c r="C106" s="20" t="s">
        <v>536</v>
      </c>
      <c r="D106" s="1">
        <v>44613</v>
      </c>
      <c r="E106">
        <v>70</v>
      </c>
      <c r="F106">
        <v>4</v>
      </c>
      <c r="G106">
        <v>2</v>
      </c>
      <c r="H106">
        <v>0</v>
      </c>
      <c r="I106">
        <v>0</v>
      </c>
      <c r="J106">
        <v>47</v>
      </c>
      <c r="K106">
        <v>0</v>
      </c>
      <c r="L106">
        <v>2</v>
      </c>
      <c r="M106">
        <v>8</v>
      </c>
      <c r="N106">
        <v>0</v>
      </c>
      <c r="O106">
        <v>0</v>
      </c>
      <c r="P106">
        <v>0</v>
      </c>
      <c r="Q106">
        <v>0</v>
      </c>
      <c r="R106">
        <v>347</v>
      </c>
      <c r="S106">
        <v>278</v>
      </c>
      <c r="T106">
        <v>7</v>
      </c>
      <c r="U106">
        <v>0</v>
      </c>
      <c r="V106">
        <v>29</v>
      </c>
      <c r="W106">
        <v>726</v>
      </c>
      <c r="X106">
        <v>394</v>
      </c>
      <c r="Y106">
        <v>10</v>
      </c>
      <c r="Z106">
        <v>10</v>
      </c>
      <c r="AA106">
        <v>91</v>
      </c>
      <c r="AB106">
        <v>711</v>
      </c>
      <c r="AC106">
        <v>405</v>
      </c>
      <c r="AD106">
        <v>0</v>
      </c>
      <c r="AE106">
        <v>1</v>
      </c>
      <c r="AF106">
        <v>137</v>
      </c>
      <c r="AG106">
        <v>72</v>
      </c>
      <c r="AH106">
        <v>26</v>
      </c>
      <c r="AI106">
        <v>0</v>
      </c>
      <c r="AJ106">
        <v>1</v>
      </c>
      <c r="AK106">
        <v>18</v>
      </c>
      <c r="AL106">
        <v>47</v>
      </c>
      <c r="AM106">
        <v>39</v>
      </c>
      <c r="AN106">
        <v>1</v>
      </c>
      <c r="AO106">
        <v>0</v>
      </c>
      <c r="AP106">
        <v>2</v>
      </c>
      <c r="AQ106">
        <v>0</v>
      </c>
      <c r="AR106">
        <v>0</v>
      </c>
      <c r="AS106">
        <v>0</v>
      </c>
      <c r="AT106">
        <v>1</v>
      </c>
      <c r="AU106">
        <v>0</v>
      </c>
      <c r="AV106">
        <v>0</v>
      </c>
      <c r="AW106">
        <v>0</v>
      </c>
      <c r="AX106">
        <v>0</v>
      </c>
      <c r="AY106">
        <v>0</v>
      </c>
      <c r="AZ106">
        <v>0</v>
      </c>
      <c r="BA106">
        <v>0</v>
      </c>
      <c r="BB106">
        <v>0</v>
      </c>
      <c r="BC106">
        <v>0</v>
      </c>
      <c r="BD106">
        <v>0</v>
      </c>
      <c r="BE106">
        <v>0</v>
      </c>
      <c r="BF106">
        <v>0</v>
      </c>
      <c r="BG106" s="20">
        <v>3</v>
      </c>
      <c r="BH106" s="20">
        <v>0</v>
      </c>
      <c r="BI106" s="20">
        <v>58</v>
      </c>
      <c r="BJ106" s="20">
        <v>0</v>
      </c>
      <c r="BK106" s="20">
        <v>309</v>
      </c>
      <c r="BL106" s="20">
        <v>581</v>
      </c>
      <c r="BM106" s="20">
        <v>555</v>
      </c>
      <c r="BN106" s="20">
        <v>51</v>
      </c>
      <c r="BO106" s="20">
        <v>43</v>
      </c>
      <c r="BP106" s="20">
        <v>2888</v>
      </c>
      <c r="BQ106" s="20">
        <v>991</v>
      </c>
      <c r="BR106" s="20">
        <v>0</v>
      </c>
      <c r="BS106" s="20">
        <v>2</v>
      </c>
      <c r="BT106" s="20">
        <v>7</v>
      </c>
      <c r="BU106" s="20">
        <v>941</v>
      </c>
      <c r="BV106" s="20">
        <v>1804</v>
      </c>
    </row>
    <row r="107" spans="1:74" x14ac:dyDescent="0.25">
      <c r="A107" s="20" t="s">
        <v>434</v>
      </c>
      <c r="B107" s="20" t="s">
        <v>435</v>
      </c>
      <c r="C107" s="20" t="s">
        <v>537</v>
      </c>
      <c r="D107" s="1">
        <v>44598</v>
      </c>
      <c r="E107">
        <v>48</v>
      </c>
      <c r="F107">
        <v>0</v>
      </c>
      <c r="G107">
        <v>0</v>
      </c>
      <c r="H107">
        <v>0</v>
      </c>
      <c r="I107">
        <v>0</v>
      </c>
      <c r="J107">
        <v>19</v>
      </c>
      <c r="K107">
        <v>2</v>
      </c>
      <c r="L107">
        <v>0</v>
      </c>
      <c r="M107">
        <v>10</v>
      </c>
      <c r="N107">
        <v>0</v>
      </c>
      <c r="O107">
        <v>0</v>
      </c>
      <c r="P107">
        <v>0</v>
      </c>
      <c r="Q107">
        <v>0</v>
      </c>
      <c r="R107">
        <v>119</v>
      </c>
      <c r="S107">
        <v>96</v>
      </c>
      <c r="T107">
        <v>2</v>
      </c>
      <c r="U107">
        <v>1</v>
      </c>
      <c r="V107">
        <v>6</v>
      </c>
      <c r="W107">
        <v>549</v>
      </c>
      <c r="X107">
        <v>269</v>
      </c>
      <c r="Y107">
        <v>12</v>
      </c>
      <c r="Z107">
        <v>3</v>
      </c>
      <c r="AA107">
        <v>79</v>
      </c>
      <c r="AB107">
        <v>406</v>
      </c>
      <c r="AC107">
        <v>174</v>
      </c>
      <c r="AD107">
        <v>7</v>
      </c>
      <c r="AE107">
        <v>2</v>
      </c>
      <c r="AF107">
        <v>81</v>
      </c>
      <c r="AG107">
        <v>70</v>
      </c>
      <c r="AH107">
        <v>20</v>
      </c>
      <c r="AI107">
        <v>1</v>
      </c>
      <c r="AJ107">
        <v>1</v>
      </c>
      <c r="AK107">
        <v>14</v>
      </c>
      <c r="AL107">
        <v>5</v>
      </c>
      <c r="AM107">
        <v>2</v>
      </c>
      <c r="AN107">
        <v>1</v>
      </c>
      <c r="AO107">
        <v>0</v>
      </c>
      <c r="AP107">
        <v>1</v>
      </c>
      <c r="AQ107">
        <v>0</v>
      </c>
      <c r="AR107">
        <v>0</v>
      </c>
      <c r="AS107">
        <v>0</v>
      </c>
      <c r="AT107">
        <v>0</v>
      </c>
      <c r="AU107">
        <v>0</v>
      </c>
      <c r="AV107">
        <v>0</v>
      </c>
      <c r="AW107">
        <v>0</v>
      </c>
      <c r="AX107">
        <v>0</v>
      </c>
      <c r="AY107">
        <v>0</v>
      </c>
      <c r="AZ107">
        <v>0</v>
      </c>
      <c r="BA107">
        <v>0</v>
      </c>
      <c r="BB107">
        <v>0</v>
      </c>
      <c r="BC107">
        <v>0</v>
      </c>
      <c r="BD107">
        <v>0</v>
      </c>
      <c r="BE107">
        <v>0</v>
      </c>
      <c r="BF107">
        <v>0</v>
      </c>
      <c r="BG107" s="20">
        <v>0</v>
      </c>
      <c r="BH107" s="20">
        <v>0</v>
      </c>
      <c r="BI107" s="20">
        <v>32</v>
      </c>
      <c r="BJ107" s="20">
        <v>0</v>
      </c>
      <c r="BK107" s="20">
        <v>107</v>
      </c>
      <c r="BL107" s="20">
        <v>431</v>
      </c>
      <c r="BM107" s="20">
        <v>301</v>
      </c>
      <c r="BN107" s="20">
        <v>51</v>
      </c>
      <c r="BO107" s="20">
        <v>3</v>
      </c>
      <c r="BP107" s="20">
        <v>2585</v>
      </c>
      <c r="BQ107" s="20">
        <v>635</v>
      </c>
      <c r="BR107" s="20">
        <v>0</v>
      </c>
      <c r="BS107" s="20">
        <v>31</v>
      </c>
      <c r="BT107" s="20">
        <v>28</v>
      </c>
      <c r="BU107" s="20">
        <v>857</v>
      </c>
      <c r="BV107" s="20">
        <v>1497</v>
      </c>
    </row>
    <row r="108" spans="1:74" x14ac:dyDescent="0.25">
      <c r="A108" s="20" t="s">
        <v>434</v>
      </c>
      <c r="B108" s="20" t="s">
        <v>435</v>
      </c>
      <c r="C108" s="20" t="s">
        <v>537</v>
      </c>
      <c r="D108" s="1">
        <v>44605</v>
      </c>
      <c r="E108">
        <v>47</v>
      </c>
      <c r="F108">
        <v>0</v>
      </c>
      <c r="G108">
        <v>0</v>
      </c>
      <c r="H108">
        <v>0</v>
      </c>
      <c r="I108">
        <v>0</v>
      </c>
      <c r="J108">
        <v>18</v>
      </c>
      <c r="K108">
        <v>2</v>
      </c>
      <c r="L108">
        <v>0</v>
      </c>
      <c r="M108">
        <v>10</v>
      </c>
      <c r="N108">
        <v>0</v>
      </c>
      <c r="O108">
        <v>0</v>
      </c>
      <c r="P108">
        <v>0</v>
      </c>
      <c r="Q108">
        <v>0</v>
      </c>
      <c r="R108">
        <v>119</v>
      </c>
      <c r="S108">
        <v>96</v>
      </c>
      <c r="T108">
        <v>2</v>
      </c>
      <c r="U108">
        <v>1</v>
      </c>
      <c r="V108">
        <v>6</v>
      </c>
      <c r="W108">
        <v>551</v>
      </c>
      <c r="X108">
        <v>270</v>
      </c>
      <c r="Y108">
        <v>13</v>
      </c>
      <c r="Z108">
        <v>3</v>
      </c>
      <c r="AA108">
        <v>78</v>
      </c>
      <c r="AB108">
        <v>407</v>
      </c>
      <c r="AC108">
        <v>177</v>
      </c>
      <c r="AD108">
        <v>7</v>
      </c>
      <c r="AE108">
        <v>2</v>
      </c>
      <c r="AF108">
        <v>80</v>
      </c>
      <c r="AG108">
        <v>71</v>
      </c>
      <c r="AH108">
        <v>21</v>
      </c>
      <c r="AI108">
        <v>1</v>
      </c>
      <c r="AJ108">
        <v>1</v>
      </c>
      <c r="AK108">
        <v>14</v>
      </c>
      <c r="AL108">
        <v>5</v>
      </c>
      <c r="AM108">
        <v>2</v>
      </c>
      <c r="AN108">
        <v>1</v>
      </c>
      <c r="AO108">
        <v>0</v>
      </c>
      <c r="AP108">
        <v>1</v>
      </c>
      <c r="AQ108">
        <v>0</v>
      </c>
      <c r="AR108">
        <v>0</v>
      </c>
      <c r="AS108">
        <v>0</v>
      </c>
      <c r="AT108">
        <v>0</v>
      </c>
      <c r="AU108">
        <v>0</v>
      </c>
      <c r="AV108">
        <v>0</v>
      </c>
      <c r="AW108">
        <v>0</v>
      </c>
      <c r="AX108">
        <v>0</v>
      </c>
      <c r="AY108">
        <v>0</v>
      </c>
      <c r="AZ108">
        <v>0</v>
      </c>
      <c r="BA108">
        <v>0</v>
      </c>
      <c r="BB108">
        <v>0</v>
      </c>
      <c r="BC108">
        <v>0</v>
      </c>
      <c r="BD108">
        <v>0</v>
      </c>
      <c r="BE108">
        <v>0</v>
      </c>
      <c r="BF108">
        <v>0</v>
      </c>
      <c r="BG108" s="20">
        <v>0</v>
      </c>
      <c r="BH108" s="20">
        <v>0</v>
      </c>
      <c r="BI108" s="20">
        <v>31</v>
      </c>
      <c r="BJ108" s="20">
        <v>0</v>
      </c>
      <c r="BK108" s="20">
        <v>107</v>
      </c>
      <c r="BL108" s="20">
        <v>433</v>
      </c>
      <c r="BM108" s="20">
        <v>304</v>
      </c>
      <c r="BN108" s="20">
        <v>52</v>
      </c>
      <c r="BO108" s="20">
        <v>3</v>
      </c>
      <c r="BP108" s="20">
        <v>2583</v>
      </c>
      <c r="BQ108" s="20">
        <v>650</v>
      </c>
      <c r="BR108" s="20">
        <v>0</v>
      </c>
      <c r="BS108" s="20">
        <v>31</v>
      </c>
      <c r="BT108" s="20">
        <v>28</v>
      </c>
      <c r="BU108" s="20">
        <v>855</v>
      </c>
      <c r="BV108" s="20">
        <v>1502</v>
      </c>
    </row>
    <row r="109" spans="1:74" x14ac:dyDescent="0.25">
      <c r="A109" s="20" t="s">
        <v>434</v>
      </c>
      <c r="B109" s="20" t="s">
        <v>435</v>
      </c>
      <c r="C109" s="20" t="s">
        <v>537</v>
      </c>
      <c r="D109" s="1">
        <v>44613</v>
      </c>
      <c r="E109">
        <v>47</v>
      </c>
      <c r="F109">
        <v>0</v>
      </c>
      <c r="G109">
        <v>0</v>
      </c>
      <c r="H109">
        <v>0</v>
      </c>
      <c r="I109">
        <v>0</v>
      </c>
      <c r="J109">
        <v>18</v>
      </c>
      <c r="K109">
        <v>2</v>
      </c>
      <c r="L109">
        <v>0</v>
      </c>
      <c r="M109">
        <v>10</v>
      </c>
      <c r="N109">
        <v>0</v>
      </c>
      <c r="O109">
        <v>0</v>
      </c>
      <c r="P109">
        <v>0</v>
      </c>
      <c r="Q109">
        <v>0</v>
      </c>
      <c r="R109">
        <v>121</v>
      </c>
      <c r="S109">
        <v>99</v>
      </c>
      <c r="T109">
        <v>2</v>
      </c>
      <c r="U109">
        <v>1</v>
      </c>
      <c r="V109">
        <v>6</v>
      </c>
      <c r="W109">
        <v>545</v>
      </c>
      <c r="X109">
        <v>268</v>
      </c>
      <c r="Y109">
        <v>13</v>
      </c>
      <c r="Z109">
        <v>4</v>
      </c>
      <c r="AA109">
        <v>74</v>
      </c>
      <c r="AB109">
        <v>406</v>
      </c>
      <c r="AC109">
        <v>176</v>
      </c>
      <c r="AD109">
        <v>7</v>
      </c>
      <c r="AE109">
        <v>2</v>
      </c>
      <c r="AF109">
        <v>80</v>
      </c>
      <c r="AG109">
        <v>70</v>
      </c>
      <c r="AH109">
        <v>20</v>
      </c>
      <c r="AI109">
        <v>1</v>
      </c>
      <c r="AJ109">
        <v>1</v>
      </c>
      <c r="AK109">
        <v>14</v>
      </c>
      <c r="AL109">
        <v>5</v>
      </c>
      <c r="AM109">
        <v>2</v>
      </c>
      <c r="AN109">
        <v>1</v>
      </c>
      <c r="AO109">
        <v>0</v>
      </c>
      <c r="AP109">
        <v>1</v>
      </c>
      <c r="AQ109">
        <v>0</v>
      </c>
      <c r="AR109">
        <v>0</v>
      </c>
      <c r="AS109">
        <v>0</v>
      </c>
      <c r="AT109">
        <v>0</v>
      </c>
      <c r="AU109">
        <v>0</v>
      </c>
      <c r="AV109">
        <v>0</v>
      </c>
      <c r="AW109">
        <v>0</v>
      </c>
      <c r="AX109">
        <v>0</v>
      </c>
      <c r="AY109">
        <v>0</v>
      </c>
      <c r="AZ109">
        <v>0</v>
      </c>
      <c r="BA109">
        <v>0</v>
      </c>
      <c r="BB109">
        <v>0</v>
      </c>
      <c r="BC109">
        <v>0</v>
      </c>
      <c r="BD109">
        <v>0</v>
      </c>
      <c r="BE109">
        <v>0</v>
      </c>
      <c r="BF109">
        <v>0</v>
      </c>
      <c r="BG109" s="20">
        <v>0</v>
      </c>
      <c r="BH109" s="20">
        <v>0</v>
      </c>
      <c r="BI109" s="20">
        <v>31</v>
      </c>
      <c r="BJ109" s="20">
        <v>0</v>
      </c>
      <c r="BK109" s="20">
        <v>109</v>
      </c>
      <c r="BL109" s="20">
        <v>430</v>
      </c>
      <c r="BM109" s="20">
        <v>303</v>
      </c>
      <c r="BN109" s="20">
        <v>51</v>
      </c>
      <c r="BO109" s="20">
        <v>3</v>
      </c>
      <c r="BP109" s="20">
        <v>2594</v>
      </c>
      <c r="BQ109" s="20">
        <v>656</v>
      </c>
      <c r="BR109" s="20">
        <v>0</v>
      </c>
      <c r="BS109" s="20">
        <v>32</v>
      </c>
      <c r="BT109" s="20">
        <v>28</v>
      </c>
      <c r="BU109" s="20">
        <v>865</v>
      </c>
      <c r="BV109" s="20">
        <v>1504</v>
      </c>
    </row>
    <row r="110" spans="1:74" x14ac:dyDescent="0.25">
      <c r="A110" s="20" t="s">
        <v>449</v>
      </c>
      <c r="B110" s="20" t="s">
        <v>450</v>
      </c>
      <c r="C110" s="20" t="s">
        <v>538</v>
      </c>
      <c r="D110" s="1">
        <v>44598</v>
      </c>
      <c r="E110">
        <v>72</v>
      </c>
      <c r="F110">
        <v>2</v>
      </c>
      <c r="G110">
        <v>2</v>
      </c>
      <c r="H110">
        <v>1</v>
      </c>
      <c r="I110">
        <v>1</v>
      </c>
      <c r="J110">
        <v>50</v>
      </c>
      <c r="K110">
        <v>7</v>
      </c>
      <c r="L110">
        <v>9</v>
      </c>
      <c r="M110">
        <v>0</v>
      </c>
      <c r="N110">
        <v>44</v>
      </c>
      <c r="O110">
        <v>37</v>
      </c>
      <c r="P110">
        <v>1</v>
      </c>
      <c r="Q110">
        <v>0</v>
      </c>
      <c r="R110">
        <v>190</v>
      </c>
      <c r="S110">
        <v>128</v>
      </c>
      <c r="T110">
        <v>19</v>
      </c>
      <c r="U110">
        <v>11</v>
      </c>
      <c r="V110">
        <v>2</v>
      </c>
      <c r="W110">
        <v>618</v>
      </c>
      <c r="X110">
        <v>286</v>
      </c>
      <c r="Y110">
        <v>36</v>
      </c>
      <c r="Z110">
        <v>126</v>
      </c>
      <c r="AA110">
        <v>12</v>
      </c>
      <c r="AB110">
        <v>398</v>
      </c>
      <c r="AC110">
        <v>203</v>
      </c>
      <c r="AD110">
        <v>19</v>
      </c>
      <c r="AE110">
        <v>68</v>
      </c>
      <c r="AF110">
        <v>5</v>
      </c>
      <c r="AG110">
        <v>87</v>
      </c>
      <c r="AH110">
        <v>49</v>
      </c>
      <c r="AI110">
        <v>0</v>
      </c>
      <c r="AJ110">
        <v>9</v>
      </c>
      <c r="AK110">
        <v>4</v>
      </c>
      <c r="AL110">
        <v>40</v>
      </c>
      <c r="AM110">
        <v>30</v>
      </c>
      <c r="AN110">
        <v>5</v>
      </c>
      <c r="AO110">
        <v>1</v>
      </c>
      <c r="AP110">
        <v>1</v>
      </c>
      <c r="AQ110">
        <v>0</v>
      </c>
      <c r="AR110">
        <v>0</v>
      </c>
      <c r="AS110">
        <v>0</v>
      </c>
      <c r="AT110">
        <v>0</v>
      </c>
      <c r="AU110">
        <v>0</v>
      </c>
      <c r="AV110">
        <v>0</v>
      </c>
      <c r="AW110">
        <v>0</v>
      </c>
      <c r="AX110">
        <v>0</v>
      </c>
      <c r="AY110">
        <v>0</v>
      </c>
      <c r="AZ110">
        <v>0</v>
      </c>
      <c r="BA110">
        <v>1</v>
      </c>
      <c r="BB110">
        <v>2</v>
      </c>
      <c r="BC110">
        <v>0</v>
      </c>
      <c r="BD110">
        <v>0</v>
      </c>
      <c r="BE110">
        <v>0</v>
      </c>
      <c r="BF110">
        <v>0</v>
      </c>
      <c r="BG110" s="20">
        <v>2</v>
      </c>
      <c r="BH110" s="20">
        <v>1</v>
      </c>
      <c r="BI110" s="20">
        <v>56</v>
      </c>
      <c r="BJ110" s="20">
        <v>42</v>
      </c>
      <c r="BK110" s="20">
        <v>152</v>
      </c>
      <c r="BL110" s="20">
        <v>411</v>
      </c>
      <c r="BM110" s="20">
        <v>292</v>
      </c>
      <c r="BN110" s="20">
        <v>73</v>
      </c>
      <c r="BO110" s="20">
        <v>32</v>
      </c>
      <c r="BP110" s="20">
        <v>3377</v>
      </c>
      <c r="BQ110" s="20">
        <v>1277</v>
      </c>
      <c r="BR110" s="20">
        <v>1</v>
      </c>
      <c r="BS110" s="20">
        <v>77</v>
      </c>
      <c r="BT110" s="20">
        <v>898</v>
      </c>
      <c r="BU110" s="20">
        <v>243</v>
      </c>
      <c r="BV110" s="20">
        <v>2024</v>
      </c>
    </row>
    <row r="111" spans="1:74" x14ac:dyDescent="0.25">
      <c r="A111" s="20" t="s">
        <v>449</v>
      </c>
      <c r="B111" s="20" t="s">
        <v>450</v>
      </c>
      <c r="C111" s="20" t="s">
        <v>538</v>
      </c>
      <c r="D111" s="1">
        <v>44605</v>
      </c>
      <c r="E111">
        <v>72</v>
      </c>
      <c r="F111">
        <v>2</v>
      </c>
      <c r="G111">
        <v>2</v>
      </c>
      <c r="H111">
        <v>1</v>
      </c>
      <c r="I111">
        <v>1</v>
      </c>
      <c r="J111">
        <v>50</v>
      </c>
      <c r="K111">
        <v>7</v>
      </c>
      <c r="L111">
        <v>8</v>
      </c>
      <c r="M111">
        <v>0</v>
      </c>
      <c r="N111">
        <v>44</v>
      </c>
      <c r="O111">
        <v>37</v>
      </c>
      <c r="P111">
        <v>1</v>
      </c>
      <c r="Q111">
        <v>0</v>
      </c>
      <c r="R111">
        <v>190</v>
      </c>
      <c r="S111">
        <v>130</v>
      </c>
      <c r="T111">
        <v>18</v>
      </c>
      <c r="U111">
        <v>11</v>
      </c>
      <c r="V111">
        <v>2</v>
      </c>
      <c r="W111">
        <v>616</v>
      </c>
      <c r="X111">
        <v>289</v>
      </c>
      <c r="Y111">
        <v>35</v>
      </c>
      <c r="Z111">
        <v>124</v>
      </c>
      <c r="AA111">
        <v>11</v>
      </c>
      <c r="AB111">
        <v>398</v>
      </c>
      <c r="AC111">
        <v>204</v>
      </c>
      <c r="AD111">
        <v>20</v>
      </c>
      <c r="AE111">
        <v>69</v>
      </c>
      <c r="AF111">
        <v>5</v>
      </c>
      <c r="AG111">
        <v>87</v>
      </c>
      <c r="AH111">
        <v>49</v>
      </c>
      <c r="AI111">
        <v>0</v>
      </c>
      <c r="AJ111">
        <v>9</v>
      </c>
      <c r="AK111">
        <v>4</v>
      </c>
      <c r="AL111">
        <v>40</v>
      </c>
      <c r="AM111">
        <v>30</v>
      </c>
      <c r="AN111">
        <v>5</v>
      </c>
      <c r="AO111">
        <v>1</v>
      </c>
      <c r="AP111">
        <v>1</v>
      </c>
      <c r="AQ111">
        <v>0</v>
      </c>
      <c r="AR111">
        <v>0</v>
      </c>
      <c r="AS111">
        <v>0</v>
      </c>
      <c r="AT111">
        <v>0</v>
      </c>
      <c r="AU111">
        <v>0</v>
      </c>
      <c r="AV111">
        <v>0</v>
      </c>
      <c r="AW111">
        <v>0</v>
      </c>
      <c r="AX111">
        <v>0</v>
      </c>
      <c r="AY111">
        <v>0</v>
      </c>
      <c r="AZ111">
        <v>0</v>
      </c>
      <c r="BA111">
        <v>1</v>
      </c>
      <c r="BB111">
        <v>2</v>
      </c>
      <c r="BC111">
        <v>0</v>
      </c>
      <c r="BD111">
        <v>0</v>
      </c>
      <c r="BE111">
        <v>0</v>
      </c>
      <c r="BF111">
        <v>0</v>
      </c>
      <c r="BG111" s="20">
        <v>2</v>
      </c>
      <c r="BH111" s="20">
        <v>1</v>
      </c>
      <c r="BI111" s="20">
        <v>56</v>
      </c>
      <c r="BJ111" s="20">
        <v>42</v>
      </c>
      <c r="BK111" s="20">
        <v>153</v>
      </c>
      <c r="BL111" s="20">
        <v>412</v>
      </c>
      <c r="BM111" s="20">
        <v>290</v>
      </c>
      <c r="BN111" s="20">
        <v>73</v>
      </c>
      <c r="BO111" s="20">
        <v>32</v>
      </c>
      <c r="BP111" s="20">
        <v>3353</v>
      </c>
      <c r="BQ111" s="20">
        <v>1300</v>
      </c>
      <c r="BR111" s="20">
        <v>1</v>
      </c>
      <c r="BS111" s="20">
        <v>78</v>
      </c>
      <c r="BT111" s="20">
        <v>894</v>
      </c>
      <c r="BU111" s="20">
        <v>236</v>
      </c>
      <c r="BV111" s="20">
        <v>2018</v>
      </c>
    </row>
    <row r="112" spans="1:74" x14ac:dyDescent="0.25">
      <c r="A112" s="20" t="s">
        <v>449</v>
      </c>
      <c r="B112" s="20" t="s">
        <v>450</v>
      </c>
      <c r="C112" s="20" t="s">
        <v>538</v>
      </c>
      <c r="D112" s="1">
        <v>44613</v>
      </c>
      <c r="E112">
        <v>73</v>
      </c>
      <c r="F112">
        <v>2</v>
      </c>
      <c r="G112">
        <v>2</v>
      </c>
      <c r="H112">
        <v>1</v>
      </c>
      <c r="I112">
        <v>1</v>
      </c>
      <c r="J112">
        <v>51</v>
      </c>
      <c r="K112">
        <v>7</v>
      </c>
      <c r="L112">
        <v>8</v>
      </c>
      <c r="M112">
        <v>0</v>
      </c>
      <c r="N112">
        <v>43</v>
      </c>
      <c r="O112">
        <v>36</v>
      </c>
      <c r="P112">
        <v>1</v>
      </c>
      <c r="Q112">
        <v>0</v>
      </c>
      <c r="R112">
        <v>190</v>
      </c>
      <c r="S112">
        <v>130</v>
      </c>
      <c r="T112">
        <v>18</v>
      </c>
      <c r="U112">
        <v>11</v>
      </c>
      <c r="V112">
        <v>2</v>
      </c>
      <c r="W112">
        <v>619</v>
      </c>
      <c r="X112">
        <v>295</v>
      </c>
      <c r="Y112">
        <v>35</v>
      </c>
      <c r="Z112">
        <v>123</v>
      </c>
      <c r="AA112">
        <v>12</v>
      </c>
      <c r="AB112">
        <v>397</v>
      </c>
      <c r="AC112">
        <v>201</v>
      </c>
      <c r="AD112">
        <v>20</v>
      </c>
      <c r="AE112">
        <v>69</v>
      </c>
      <c r="AF112">
        <v>7</v>
      </c>
      <c r="AG112">
        <v>88</v>
      </c>
      <c r="AH112">
        <v>50</v>
      </c>
      <c r="AI112">
        <v>0</v>
      </c>
      <c r="AJ112">
        <v>10</v>
      </c>
      <c r="AK112">
        <v>4</v>
      </c>
      <c r="AL112">
        <v>39</v>
      </c>
      <c r="AM112">
        <v>29</v>
      </c>
      <c r="AN112">
        <v>5</v>
      </c>
      <c r="AO112">
        <v>1</v>
      </c>
      <c r="AP112">
        <v>1</v>
      </c>
      <c r="AQ112">
        <v>0</v>
      </c>
      <c r="AR112">
        <v>0</v>
      </c>
      <c r="AS112">
        <v>0</v>
      </c>
      <c r="AT112">
        <v>0</v>
      </c>
      <c r="AU112">
        <v>0</v>
      </c>
      <c r="AV112">
        <v>0</v>
      </c>
      <c r="AW112">
        <v>0</v>
      </c>
      <c r="AX112">
        <v>0</v>
      </c>
      <c r="AY112">
        <v>0</v>
      </c>
      <c r="AZ112">
        <v>0</v>
      </c>
      <c r="BA112">
        <v>1</v>
      </c>
      <c r="BB112">
        <v>2</v>
      </c>
      <c r="BC112">
        <v>0</v>
      </c>
      <c r="BD112">
        <v>0</v>
      </c>
      <c r="BE112">
        <v>0</v>
      </c>
      <c r="BF112">
        <v>0</v>
      </c>
      <c r="BG112" s="20">
        <v>2</v>
      </c>
      <c r="BH112" s="20">
        <v>1</v>
      </c>
      <c r="BI112" s="20">
        <v>58</v>
      </c>
      <c r="BJ112" s="20">
        <v>41</v>
      </c>
      <c r="BK112" s="20">
        <v>153</v>
      </c>
      <c r="BL112" s="20">
        <v>418</v>
      </c>
      <c r="BM112" s="20">
        <v>287</v>
      </c>
      <c r="BN112" s="20">
        <v>73</v>
      </c>
      <c r="BO112" s="20">
        <v>31</v>
      </c>
      <c r="BP112" s="20">
        <v>3349</v>
      </c>
      <c r="BQ112" s="20">
        <v>1319</v>
      </c>
      <c r="BR112" s="20">
        <v>1</v>
      </c>
      <c r="BS112" s="20">
        <v>78</v>
      </c>
      <c r="BT112" s="20">
        <v>893</v>
      </c>
      <c r="BU112" s="20">
        <v>236</v>
      </c>
      <c r="BV112" s="20">
        <v>2016</v>
      </c>
    </row>
    <row r="113" spans="1:74" x14ac:dyDescent="0.25">
      <c r="A113" s="20" t="s">
        <v>449</v>
      </c>
      <c r="B113" s="20" t="s">
        <v>539</v>
      </c>
      <c r="C113" s="20" t="s">
        <v>540</v>
      </c>
      <c r="D113" s="1">
        <v>44598</v>
      </c>
      <c r="E113">
        <v>70</v>
      </c>
      <c r="F113">
        <v>3</v>
      </c>
      <c r="G113">
        <v>2</v>
      </c>
      <c r="H113">
        <v>0</v>
      </c>
      <c r="I113">
        <v>0</v>
      </c>
      <c r="J113">
        <v>45</v>
      </c>
      <c r="K113">
        <v>6</v>
      </c>
      <c r="L113">
        <v>6</v>
      </c>
      <c r="M113">
        <v>1</v>
      </c>
      <c r="N113">
        <v>0</v>
      </c>
      <c r="O113">
        <v>0</v>
      </c>
      <c r="P113">
        <v>0</v>
      </c>
      <c r="Q113">
        <v>0</v>
      </c>
      <c r="R113">
        <v>233</v>
      </c>
      <c r="S113">
        <v>151</v>
      </c>
      <c r="T113">
        <v>30</v>
      </c>
      <c r="U113">
        <v>11</v>
      </c>
      <c r="V113">
        <v>1</v>
      </c>
      <c r="W113">
        <v>696</v>
      </c>
      <c r="X113">
        <v>309</v>
      </c>
      <c r="Y113">
        <v>74</v>
      </c>
      <c r="Z113">
        <v>114</v>
      </c>
      <c r="AA113">
        <v>5</v>
      </c>
      <c r="AB113">
        <v>653</v>
      </c>
      <c r="AC113">
        <v>254</v>
      </c>
      <c r="AD113">
        <v>69</v>
      </c>
      <c r="AE113">
        <v>175</v>
      </c>
      <c r="AF113">
        <v>10</v>
      </c>
      <c r="AG113">
        <v>131</v>
      </c>
      <c r="AH113">
        <v>45</v>
      </c>
      <c r="AI113">
        <v>7</v>
      </c>
      <c r="AJ113">
        <v>28</v>
      </c>
      <c r="AK113">
        <v>5</v>
      </c>
      <c r="AL113">
        <v>50</v>
      </c>
      <c r="AM113">
        <v>35</v>
      </c>
      <c r="AN113">
        <v>6</v>
      </c>
      <c r="AO113">
        <v>1</v>
      </c>
      <c r="AP113">
        <v>0</v>
      </c>
      <c r="AQ113">
        <v>0</v>
      </c>
      <c r="AR113">
        <v>1</v>
      </c>
      <c r="AS113">
        <v>0</v>
      </c>
      <c r="AT113">
        <v>0</v>
      </c>
      <c r="AU113">
        <v>0</v>
      </c>
      <c r="AV113">
        <v>0</v>
      </c>
      <c r="AW113">
        <v>0</v>
      </c>
      <c r="AX113">
        <v>0</v>
      </c>
      <c r="AY113">
        <v>0</v>
      </c>
      <c r="AZ113">
        <v>0</v>
      </c>
      <c r="BA113">
        <v>0</v>
      </c>
      <c r="BB113">
        <v>0</v>
      </c>
      <c r="BC113">
        <v>0</v>
      </c>
      <c r="BD113">
        <v>0</v>
      </c>
      <c r="BE113">
        <v>0</v>
      </c>
      <c r="BF113">
        <v>0</v>
      </c>
      <c r="BG113" s="20">
        <v>2</v>
      </c>
      <c r="BH113" s="20">
        <v>0</v>
      </c>
      <c r="BI113" s="20">
        <v>54</v>
      </c>
      <c r="BJ113" s="20">
        <v>0</v>
      </c>
      <c r="BK113" s="20">
        <v>189</v>
      </c>
      <c r="BL113" s="20">
        <v>475</v>
      </c>
      <c r="BM113" s="20">
        <v>380</v>
      </c>
      <c r="BN113" s="20">
        <v>83</v>
      </c>
      <c r="BO113" s="20">
        <v>41</v>
      </c>
      <c r="BP113" s="20">
        <v>3070</v>
      </c>
      <c r="BQ113" s="20">
        <v>939</v>
      </c>
      <c r="BR113" s="20">
        <v>0</v>
      </c>
      <c r="BS113" s="20">
        <v>111</v>
      </c>
      <c r="BT113" s="20">
        <v>969</v>
      </c>
      <c r="BU113" s="20">
        <v>184</v>
      </c>
      <c r="BV113" s="20">
        <v>1665</v>
      </c>
    </row>
    <row r="114" spans="1:74" x14ac:dyDescent="0.25">
      <c r="A114" s="20" t="s">
        <v>449</v>
      </c>
      <c r="B114" s="20" t="s">
        <v>539</v>
      </c>
      <c r="C114" s="20" t="s">
        <v>540</v>
      </c>
      <c r="D114" s="1">
        <v>44605</v>
      </c>
      <c r="E114">
        <v>70</v>
      </c>
      <c r="F114">
        <v>3</v>
      </c>
      <c r="G114">
        <v>2</v>
      </c>
      <c r="H114">
        <v>0</v>
      </c>
      <c r="I114">
        <v>0</v>
      </c>
      <c r="J114">
        <v>45</v>
      </c>
      <c r="K114">
        <v>6</v>
      </c>
      <c r="L114">
        <v>6</v>
      </c>
      <c r="M114">
        <v>1</v>
      </c>
      <c r="N114">
        <v>0</v>
      </c>
      <c r="O114">
        <v>0</v>
      </c>
      <c r="P114">
        <v>0</v>
      </c>
      <c r="Q114">
        <v>0</v>
      </c>
      <c r="R114">
        <v>233</v>
      </c>
      <c r="S114">
        <v>152</v>
      </c>
      <c r="T114">
        <v>30</v>
      </c>
      <c r="U114">
        <v>11</v>
      </c>
      <c r="V114">
        <v>1</v>
      </c>
      <c r="W114">
        <v>694</v>
      </c>
      <c r="X114">
        <v>309</v>
      </c>
      <c r="Y114">
        <v>75</v>
      </c>
      <c r="Z114">
        <v>114</v>
      </c>
      <c r="AA114">
        <v>5</v>
      </c>
      <c r="AB114">
        <v>653</v>
      </c>
      <c r="AC114">
        <v>253</v>
      </c>
      <c r="AD114">
        <v>70</v>
      </c>
      <c r="AE114">
        <v>173</v>
      </c>
      <c r="AF114">
        <v>11</v>
      </c>
      <c r="AG114">
        <v>131</v>
      </c>
      <c r="AH114">
        <v>45</v>
      </c>
      <c r="AI114">
        <v>7</v>
      </c>
      <c r="AJ114">
        <v>27</v>
      </c>
      <c r="AK114">
        <v>5</v>
      </c>
      <c r="AL114">
        <v>50</v>
      </c>
      <c r="AM114">
        <v>35</v>
      </c>
      <c r="AN114">
        <v>6</v>
      </c>
      <c r="AO114">
        <v>1</v>
      </c>
      <c r="AP114">
        <v>0</v>
      </c>
      <c r="AQ114">
        <v>0</v>
      </c>
      <c r="AR114">
        <v>1</v>
      </c>
      <c r="AS114">
        <v>0</v>
      </c>
      <c r="AT114">
        <v>0</v>
      </c>
      <c r="AU114">
        <v>0</v>
      </c>
      <c r="AV114">
        <v>0</v>
      </c>
      <c r="AW114">
        <v>0</v>
      </c>
      <c r="AX114">
        <v>0</v>
      </c>
      <c r="AY114">
        <v>0</v>
      </c>
      <c r="AZ114">
        <v>0</v>
      </c>
      <c r="BA114">
        <v>0</v>
      </c>
      <c r="BB114">
        <v>0</v>
      </c>
      <c r="BC114">
        <v>0</v>
      </c>
      <c r="BD114">
        <v>0</v>
      </c>
      <c r="BE114">
        <v>0</v>
      </c>
      <c r="BF114">
        <v>0</v>
      </c>
      <c r="BG114" s="20">
        <v>2</v>
      </c>
      <c r="BH114" s="20">
        <v>0</v>
      </c>
      <c r="BI114" s="20">
        <v>54</v>
      </c>
      <c r="BJ114" s="20">
        <v>0</v>
      </c>
      <c r="BK114" s="20">
        <v>189</v>
      </c>
      <c r="BL114" s="20">
        <v>475</v>
      </c>
      <c r="BM114" s="20">
        <v>379</v>
      </c>
      <c r="BN114" s="20">
        <v>83</v>
      </c>
      <c r="BO114" s="20">
        <v>41</v>
      </c>
      <c r="BP114" s="20">
        <v>3060</v>
      </c>
      <c r="BQ114" s="20">
        <v>953</v>
      </c>
      <c r="BR114" s="20">
        <v>0</v>
      </c>
      <c r="BS114" s="20">
        <v>112</v>
      </c>
      <c r="BT114" s="20">
        <v>961</v>
      </c>
      <c r="BU114" s="20">
        <v>186</v>
      </c>
      <c r="BV114" s="20">
        <v>1667</v>
      </c>
    </row>
    <row r="115" spans="1:74" x14ac:dyDescent="0.25">
      <c r="A115" s="20" t="s">
        <v>449</v>
      </c>
      <c r="B115" s="20" t="s">
        <v>539</v>
      </c>
      <c r="C115" s="20" t="s">
        <v>540</v>
      </c>
      <c r="D115" s="1">
        <v>44613</v>
      </c>
      <c r="E115">
        <v>70</v>
      </c>
      <c r="F115">
        <v>3</v>
      </c>
      <c r="G115">
        <v>2</v>
      </c>
      <c r="H115">
        <v>0</v>
      </c>
      <c r="I115">
        <v>0</v>
      </c>
      <c r="J115">
        <v>45</v>
      </c>
      <c r="K115">
        <v>6</v>
      </c>
      <c r="L115">
        <v>6</v>
      </c>
      <c r="M115">
        <v>1</v>
      </c>
      <c r="N115">
        <v>0</v>
      </c>
      <c r="O115">
        <v>0</v>
      </c>
      <c r="P115">
        <v>0</v>
      </c>
      <c r="Q115">
        <v>0</v>
      </c>
      <c r="R115">
        <v>233</v>
      </c>
      <c r="S115">
        <v>152</v>
      </c>
      <c r="T115">
        <v>30</v>
      </c>
      <c r="U115">
        <v>11</v>
      </c>
      <c r="V115">
        <v>1</v>
      </c>
      <c r="W115">
        <v>693</v>
      </c>
      <c r="X115">
        <v>309</v>
      </c>
      <c r="Y115">
        <v>75</v>
      </c>
      <c r="Z115">
        <v>111</v>
      </c>
      <c r="AA115">
        <v>5</v>
      </c>
      <c r="AB115">
        <v>651</v>
      </c>
      <c r="AC115">
        <v>254</v>
      </c>
      <c r="AD115">
        <v>70</v>
      </c>
      <c r="AE115">
        <v>173</v>
      </c>
      <c r="AF115">
        <v>10</v>
      </c>
      <c r="AG115">
        <v>133</v>
      </c>
      <c r="AH115">
        <v>45</v>
      </c>
      <c r="AI115">
        <v>7</v>
      </c>
      <c r="AJ115">
        <v>28</v>
      </c>
      <c r="AK115">
        <v>5</v>
      </c>
      <c r="AL115">
        <v>50</v>
      </c>
      <c r="AM115">
        <v>35</v>
      </c>
      <c r="AN115">
        <v>6</v>
      </c>
      <c r="AO115">
        <v>1</v>
      </c>
      <c r="AP115">
        <v>0</v>
      </c>
      <c r="AQ115">
        <v>0</v>
      </c>
      <c r="AR115">
        <v>1</v>
      </c>
      <c r="AS115">
        <v>0</v>
      </c>
      <c r="AT115">
        <v>0</v>
      </c>
      <c r="AU115">
        <v>0</v>
      </c>
      <c r="AV115">
        <v>0</v>
      </c>
      <c r="AW115">
        <v>0</v>
      </c>
      <c r="AX115">
        <v>0</v>
      </c>
      <c r="AY115">
        <v>0</v>
      </c>
      <c r="AZ115">
        <v>0</v>
      </c>
      <c r="BA115">
        <v>0</v>
      </c>
      <c r="BB115">
        <v>0</v>
      </c>
      <c r="BC115">
        <v>0</v>
      </c>
      <c r="BD115">
        <v>0</v>
      </c>
      <c r="BE115">
        <v>0</v>
      </c>
      <c r="BF115">
        <v>0</v>
      </c>
      <c r="BG115" s="20">
        <v>2</v>
      </c>
      <c r="BH115" s="20">
        <v>0</v>
      </c>
      <c r="BI115" s="20">
        <v>54</v>
      </c>
      <c r="BJ115" s="20">
        <v>0</v>
      </c>
      <c r="BK115" s="20">
        <v>189</v>
      </c>
      <c r="BL115" s="20">
        <v>476</v>
      </c>
      <c r="BM115" s="20">
        <v>378</v>
      </c>
      <c r="BN115" s="20">
        <v>84</v>
      </c>
      <c r="BO115" s="20">
        <v>41</v>
      </c>
      <c r="BP115" s="20">
        <v>3059</v>
      </c>
      <c r="BQ115" s="20">
        <v>961</v>
      </c>
      <c r="BR115" s="20">
        <v>0</v>
      </c>
      <c r="BS115" s="20">
        <v>113</v>
      </c>
      <c r="BT115" s="20">
        <v>964</v>
      </c>
      <c r="BU115" s="20">
        <v>187</v>
      </c>
      <c r="BV115" s="20">
        <v>1665</v>
      </c>
    </row>
    <row r="116" spans="1:74" x14ac:dyDescent="0.25">
      <c r="A116" s="20" t="s">
        <v>449</v>
      </c>
      <c r="B116" s="20" t="s">
        <v>541</v>
      </c>
      <c r="C116" s="20" t="s">
        <v>542</v>
      </c>
      <c r="D116" s="1">
        <v>44598</v>
      </c>
      <c r="E116">
        <v>85</v>
      </c>
      <c r="F116">
        <v>4</v>
      </c>
      <c r="G116">
        <v>2</v>
      </c>
      <c r="H116">
        <v>0</v>
      </c>
      <c r="I116">
        <v>0</v>
      </c>
      <c r="J116">
        <v>51</v>
      </c>
      <c r="K116">
        <v>1</v>
      </c>
      <c r="L116">
        <v>13</v>
      </c>
      <c r="M116">
        <v>0</v>
      </c>
      <c r="N116">
        <v>3</v>
      </c>
      <c r="O116">
        <v>2</v>
      </c>
      <c r="P116">
        <v>0</v>
      </c>
      <c r="Q116">
        <v>0</v>
      </c>
      <c r="R116">
        <v>169</v>
      </c>
      <c r="S116">
        <v>119</v>
      </c>
      <c r="T116">
        <v>22</v>
      </c>
      <c r="U116">
        <v>5</v>
      </c>
      <c r="V116">
        <v>1</v>
      </c>
      <c r="W116">
        <v>681</v>
      </c>
      <c r="X116">
        <v>316</v>
      </c>
      <c r="Y116">
        <v>32</v>
      </c>
      <c r="Z116">
        <v>130</v>
      </c>
      <c r="AA116">
        <v>17</v>
      </c>
      <c r="AB116">
        <v>510</v>
      </c>
      <c r="AC116">
        <v>219</v>
      </c>
      <c r="AD116">
        <v>10</v>
      </c>
      <c r="AE116">
        <v>139</v>
      </c>
      <c r="AF116">
        <v>41</v>
      </c>
      <c r="AG116">
        <v>157</v>
      </c>
      <c r="AH116">
        <v>91</v>
      </c>
      <c r="AI116">
        <v>2</v>
      </c>
      <c r="AJ116">
        <v>17</v>
      </c>
      <c r="AK116">
        <v>4</v>
      </c>
      <c r="AL116">
        <v>29</v>
      </c>
      <c r="AM116">
        <v>17</v>
      </c>
      <c r="AN116">
        <v>8</v>
      </c>
      <c r="AO116">
        <v>1</v>
      </c>
      <c r="AP116">
        <v>0</v>
      </c>
      <c r="AQ116">
        <v>0</v>
      </c>
      <c r="AR116">
        <v>0</v>
      </c>
      <c r="AS116">
        <v>0</v>
      </c>
      <c r="AT116">
        <v>0</v>
      </c>
      <c r="AU116">
        <v>0</v>
      </c>
      <c r="AV116">
        <v>0</v>
      </c>
      <c r="AW116">
        <v>0</v>
      </c>
      <c r="AX116">
        <v>0</v>
      </c>
      <c r="AY116">
        <v>0</v>
      </c>
      <c r="AZ116">
        <v>0</v>
      </c>
      <c r="BA116">
        <v>0</v>
      </c>
      <c r="BB116">
        <v>0</v>
      </c>
      <c r="BC116">
        <v>0</v>
      </c>
      <c r="BD116">
        <v>0</v>
      </c>
      <c r="BE116">
        <v>0</v>
      </c>
      <c r="BF116">
        <v>0</v>
      </c>
      <c r="BG116" s="20">
        <v>3</v>
      </c>
      <c r="BH116" s="20">
        <v>0</v>
      </c>
      <c r="BI116" s="20">
        <v>68</v>
      </c>
      <c r="BJ116" s="20">
        <v>3</v>
      </c>
      <c r="BK116" s="20">
        <v>140</v>
      </c>
      <c r="BL116" s="20">
        <v>471</v>
      </c>
      <c r="BM116" s="20">
        <v>307</v>
      </c>
      <c r="BN116" s="20">
        <v>127</v>
      </c>
      <c r="BO116" s="20">
        <v>18</v>
      </c>
      <c r="BP116" s="20">
        <v>4944</v>
      </c>
      <c r="BQ116" s="20">
        <v>2048</v>
      </c>
      <c r="BR116" s="20">
        <v>0</v>
      </c>
      <c r="BS116" s="20">
        <v>47</v>
      </c>
      <c r="BT116" s="20">
        <v>1236</v>
      </c>
      <c r="BU116" s="20">
        <v>326</v>
      </c>
      <c r="BV116" s="20">
        <v>3130</v>
      </c>
    </row>
    <row r="117" spans="1:74" x14ac:dyDescent="0.25">
      <c r="A117" s="20" t="s">
        <v>449</v>
      </c>
      <c r="B117" s="20" t="s">
        <v>541</v>
      </c>
      <c r="C117" s="20" t="s">
        <v>542</v>
      </c>
      <c r="D117" s="1">
        <v>44605</v>
      </c>
      <c r="E117">
        <v>85</v>
      </c>
      <c r="F117">
        <v>4</v>
      </c>
      <c r="G117">
        <v>2</v>
      </c>
      <c r="H117">
        <v>0</v>
      </c>
      <c r="I117">
        <v>0</v>
      </c>
      <c r="J117">
        <v>52</v>
      </c>
      <c r="K117">
        <v>1</v>
      </c>
      <c r="L117">
        <v>13</v>
      </c>
      <c r="M117">
        <v>0</v>
      </c>
      <c r="N117">
        <v>3</v>
      </c>
      <c r="O117">
        <v>2</v>
      </c>
      <c r="P117">
        <v>0</v>
      </c>
      <c r="Q117">
        <v>0</v>
      </c>
      <c r="R117">
        <v>169</v>
      </c>
      <c r="S117">
        <v>120</v>
      </c>
      <c r="T117">
        <v>22</v>
      </c>
      <c r="U117">
        <v>5</v>
      </c>
      <c r="V117">
        <v>1</v>
      </c>
      <c r="W117">
        <v>680</v>
      </c>
      <c r="X117">
        <v>319</v>
      </c>
      <c r="Y117">
        <v>32</v>
      </c>
      <c r="Z117">
        <v>128</v>
      </c>
      <c r="AA117">
        <v>16</v>
      </c>
      <c r="AB117">
        <v>510</v>
      </c>
      <c r="AC117">
        <v>220</v>
      </c>
      <c r="AD117">
        <v>10</v>
      </c>
      <c r="AE117">
        <v>139</v>
      </c>
      <c r="AF117">
        <v>41</v>
      </c>
      <c r="AG117">
        <v>157</v>
      </c>
      <c r="AH117">
        <v>92</v>
      </c>
      <c r="AI117">
        <v>2</v>
      </c>
      <c r="AJ117">
        <v>16</v>
      </c>
      <c r="AK117">
        <v>4</v>
      </c>
      <c r="AL117">
        <v>29</v>
      </c>
      <c r="AM117">
        <v>17</v>
      </c>
      <c r="AN117">
        <v>8</v>
      </c>
      <c r="AO117">
        <v>1</v>
      </c>
      <c r="AP117">
        <v>0</v>
      </c>
      <c r="AQ117">
        <v>0</v>
      </c>
      <c r="AR117">
        <v>0</v>
      </c>
      <c r="AS117">
        <v>0</v>
      </c>
      <c r="AT117">
        <v>0</v>
      </c>
      <c r="AU117">
        <v>0</v>
      </c>
      <c r="AV117">
        <v>0</v>
      </c>
      <c r="AW117">
        <v>0</v>
      </c>
      <c r="AX117">
        <v>0</v>
      </c>
      <c r="AY117">
        <v>0</v>
      </c>
      <c r="AZ117">
        <v>0</v>
      </c>
      <c r="BA117">
        <v>0</v>
      </c>
      <c r="BB117">
        <v>0</v>
      </c>
      <c r="BC117">
        <v>0</v>
      </c>
      <c r="BD117">
        <v>0</v>
      </c>
      <c r="BE117">
        <v>0</v>
      </c>
      <c r="BF117">
        <v>0</v>
      </c>
      <c r="BG117" s="20">
        <v>3</v>
      </c>
      <c r="BH117" s="20">
        <v>0</v>
      </c>
      <c r="BI117" s="20">
        <v>68</v>
      </c>
      <c r="BJ117" s="20">
        <v>3</v>
      </c>
      <c r="BK117" s="20">
        <v>140</v>
      </c>
      <c r="BL117" s="20">
        <v>473</v>
      </c>
      <c r="BM117" s="20">
        <v>307</v>
      </c>
      <c r="BN117" s="20">
        <v>127</v>
      </c>
      <c r="BO117" s="20">
        <v>18</v>
      </c>
      <c r="BP117" s="20">
        <v>4936</v>
      </c>
      <c r="BQ117" s="20">
        <v>2083</v>
      </c>
      <c r="BR117" s="20">
        <v>0</v>
      </c>
      <c r="BS117" s="20">
        <v>47</v>
      </c>
      <c r="BT117" s="20">
        <v>1232</v>
      </c>
      <c r="BU117" s="20">
        <v>328</v>
      </c>
      <c r="BV117" s="20">
        <v>3131</v>
      </c>
    </row>
    <row r="118" spans="1:74" x14ac:dyDescent="0.25">
      <c r="A118" s="20" t="s">
        <v>449</v>
      </c>
      <c r="B118" s="20" t="s">
        <v>541</v>
      </c>
      <c r="C118" s="20" t="s">
        <v>542</v>
      </c>
      <c r="D118" s="1">
        <v>44613</v>
      </c>
      <c r="E118">
        <v>87</v>
      </c>
      <c r="F118">
        <v>4</v>
      </c>
      <c r="G118">
        <v>2</v>
      </c>
      <c r="H118">
        <v>0</v>
      </c>
      <c r="I118">
        <v>0</v>
      </c>
      <c r="J118">
        <v>54</v>
      </c>
      <c r="K118">
        <v>1</v>
      </c>
      <c r="L118">
        <v>13</v>
      </c>
      <c r="M118">
        <v>0</v>
      </c>
      <c r="N118">
        <v>3</v>
      </c>
      <c r="O118">
        <v>2</v>
      </c>
      <c r="P118">
        <v>0</v>
      </c>
      <c r="Q118">
        <v>0</v>
      </c>
      <c r="R118">
        <v>169</v>
      </c>
      <c r="S118">
        <v>121</v>
      </c>
      <c r="T118">
        <v>22</v>
      </c>
      <c r="U118">
        <v>5</v>
      </c>
      <c r="V118">
        <v>1</v>
      </c>
      <c r="W118">
        <v>677</v>
      </c>
      <c r="X118">
        <v>321</v>
      </c>
      <c r="Y118">
        <v>32</v>
      </c>
      <c r="Z118">
        <v>125</v>
      </c>
      <c r="AA118">
        <v>16</v>
      </c>
      <c r="AB118">
        <v>510</v>
      </c>
      <c r="AC118">
        <v>222</v>
      </c>
      <c r="AD118">
        <v>10</v>
      </c>
      <c r="AE118">
        <v>138</v>
      </c>
      <c r="AF118">
        <v>41</v>
      </c>
      <c r="AG118">
        <v>158</v>
      </c>
      <c r="AH118">
        <v>96</v>
      </c>
      <c r="AI118">
        <v>2</v>
      </c>
      <c r="AJ118">
        <v>16</v>
      </c>
      <c r="AK118">
        <v>4</v>
      </c>
      <c r="AL118">
        <v>28</v>
      </c>
      <c r="AM118">
        <v>16</v>
      </c>
      <c r="AN118">
        <v>8</v>
      </c>
      <c r="AO118">
        <v>1</v>
      </c>
      <c r="AP118">
        <v>0</v>
      </c>
      <c r="AQ118">
        <v>0</v>
      </c>
      <c r="AR118">
        <v>0</v>
      </c>
      <c r="AS118">
        <v>0</v>
      </c>
      <c r="AT118">
        <v>0</v>
      </c>
      <c r="AU118">
        <v>0</v>
      </c>
      <c r="AV118">
        <v>0</v>
      </c>
      <c r="AW118">
        <v>0</v>
      </c>
      <c r="AX118">
        <v>0</v>
      </c>
      <c r="AY118">
        <v>0</v>
      </c>
      <c r="AZ118">
        <v>0</v>
      </c>
      <c r="BA118">
        <v>0</v>
      </c>
      <c r="BB118">
        <v>0</v>
      </c>
      <c r="BC118">
        <v>0</v>
      </c>
      <c r="BD118">
        <v>0</v>
      </c>
      <c r="BE118">
        <v>0</v>
      </c>
      <c r="BF118">
        <v>0</v>
      </c>
      <c r="BG118" s="20">
        <v>3</v>
      </c>
      <c r="BH118" s="20">
        <v>0</v>
      </c>
      <c r="BI118" s="20">
        <v>70</v>
      </c>
      <c r="BJ118" s="20">
        <v>3</v>
      </c>
      <c r="BK118" s="20">
        <v>140</v>
      </c>
      <c r="BL118" s="20">
        <v>473</v>
      </c>
      <c r="BM118" s="20">
        <v>308</v>
      </c>
      <c r="BN118" s="20">
        <v>128</v>
      </c>
      <c r="BO118" s="20">
        <v>17</v>
      </c>
      <c r="BP118" s="20">
        <v>4932</v>
      </c>
      <c r="BQ118" s="20">
        <v>2125</v>
      </c>
      <c r="BR118" s="20">
        <v>0</v>
      </c>
      <c r="BS118" s="20">
        <v>47</v>
      </c>
      <c r="BT118" s="20">
        <v>1222</v>
      </c>
      <c r="BU118" s="20">
        <v>329</v>
      </c>
      <c r="BV118" s="20">
        <v>3140</v>
      </c>
    </row>
    <row r="119" spans="1:74" x14ac:dyDescent="0.25">
      <c r="A119" s="20" t="s">
        <v>449</v>
      </c>
      <c r="B119" s="20" t="s">
        <v>541</v>
      </c>
      <c r="C119" s="20" t="s">
        <v>543</v>
      </c>
      <c r="D119" s="1">
        <v>44598</v>
      </c>
      <c r="E119">
        <v>198</v>
      </c>
      <c r="F119">
        <v>8</v>
      </c>
      <c r="G119">
        <v>7</v>
      </c>
      <c r="H119">
        <v>1</v>
      </c>
      <c r="I119">
        <v>1</v>
      </c>
      <c r="J119">
        <v>131</v>
      </c>
      <c r="K119">
        <v>25</v>
      </c>
      <c r="L119">
        <v>5</v>
      </c>
      <c r="M119">
        <v>2</v>
      </c>
      <c r="N119">
        <v>28</v>
      </c>
      <c r="O119">
        <v>28</v>
      </c>
      <c r="P119">
        <v>0</v>
      </c>
      <c r="Q119">
        <v>0</v>
      </c>
      <c r="R119">
        <v>707</v>
      </c>
      <c r="S119">
        <v>563</v>
      </c>
      <c r="T119">
        <v>69</v>
      </c>
      <c r="U119">
        <v>1</v>
      </c>
      <c r="V119">
        <v>1</v>
      </c>
      <c r="W119">
        <v>1721</v>
      </c>
      <c r="X119">
        <v>973</v>
      </c>
      <c r="Y119">
        <v>195</v>
      </c>
      <c r="Z119">
        <v>155</v>
      </c>
      <c r="AA119">
        <v>7</v>
      </c>
      <c r="AB119">
        <v>1838</v>
      </c>
      <c r="AC119">
        <v>1255</v>
      </c>
      <c r="AD119">
        <v>208</v>
      </c>
      <c r="AE119">
        <v>114</v>
      </c>
      <c r="AF119">
        <v>4</v>
      </c>
      <c r="AG119">
        <v>310</v>
      </c>
      <c r="AH119">
        <v>172</v>
      </c>
      <c r="AI119">
        <v>21</v>
      </c>
      <c r="AJ119">
        <v>26</v>
      </c>
      <c r="AK119">
        <v>1</v>
      </c>
      <c r="AL119">
        <v>139</v>
      </c>
      <c r="AM119">
        <v>113</v>
      </c>
      <c r="AN119">
        <v>13</v>
      </c>
      <c r="AO119">
        <v>0</v>
      </c>
      <c r="AP119">
        <v>0</v>
      </c>
      <c r="AQ119">
        <v>0</v>
      </c>
      <c r="AR119">
        <v>1</v>
      </c>
      <c r="AS119">
        <v>0</v>
      </c>
      <c r="AT119">
        <v>0</v>
      </c>
      <c r="AU119">
        <v>0</v>
      </c>
      <c r="AV119">
        <v>0</v>
      </c>
      <c r="AW119">
        <v>0</v>
      </c>
      <c r="AX119">
        <v>0</v>
      </c>
      <c r="AY119">
        <v>0</v>
      </c>
      <c r="AZ119">
        <v>0</v>
      </c>
      <c r="BA119">
        <v>0</v>
      </c>
      <c r="BB119">
        <v>0</v>
      </c>
      <c r="BC119">
        <v>0</v>
      </c>
      <c r="BD119">
        <v>0</v>
      </c>
      <c r="BE119">
        <v>0</v>
      </c>
      <c r="BF119">
        <v>0</v>
      </c>
      <c r="BG119" s="20">
        <v>7</v>
      </c>
      <c r="BH119" s="20">
        <v>1</v>
      </c>
      <c r="BI119" s="20">
        <v>160</v>
      </c>
      <c r="BJ119" s="20">
        <v>28</v>
      </c>
      <c r="BK119" s="20">
        <v>620</v>
      </c>
      <c r="BL119" s="20">
        <v>1307</v>
      </c>
      <c r="BM119" s="20">
        <v>1473</v>
      </c>
      <c r="BN119" s="20">
        <v>251</v>
      </c>
      <c r="BO119" s="20">
        <v>124</v>
      </c>
      <c r="BP119" s="20">
        <v>7365</v>
      </c>
      <c r="BQ119" s="20">
        <v>3708</v>
      </c>
      <c r="BR119" s="20">
        <v>0</v>
      </c>
      <c r="BS119" s="20">
        <v>1043</v>
      </c>
      <c r="BT119" s="20">
        <v>941</v>
      </c>
      <c r="BU119" s="20">
        <v>41</v>
      </c>
      <c r="BV119" s="20">
        <v>5109</v>
      </c>
    </row>
    <row r="120" spans="1:74" x14ac:dyDescent="0.25">
      <c r="A120" s="20" t="s">
        <v>449</v>
      </c>
      <c r="B120" s="20" t="s">
        <v>541</v>
      </c>
      <c r="C120" s="20" t="s">
        <v>543</v>
      </c>
      <c r="D120" s="1">
        <v>44605</v>
      </c>
      <c r="E120">
        <v>200</v>
      </c>
      <c r="F120">
        <v>8</v>
      </c>
      <c r="G120">
        <v>7</v>
      </c>
      <c r="H120">
        <v>1</v>
      </c>
      <c r="I120">
        <v>1</v>
      </c>
      <c r="J120">
        <v>132</v>
      </c>
      <c r="K120">
        <v>25</v>
      </c>
      <c r="L120">
        <v>5</v>
      </c>
      <c r="M120">
        <v>2</v>
      </c>
      <c r="N120">
        <v>29</v>
      </c>
      <c r="O120">
        <v>28</v>
      </c>
      <c r="P120">
        <v>0</v>
      </c>
      <c r="Q120">
        <v>0</v>
      </c>
      <c r="R120">
        <v>705</v>
      </c>
      <c r="S120">
        <v>567</v>
      </c>
      <c r="T120">
        <v>68</v>
      </c>
      <c r="U120">
        <v>1</v>
      </c>
      <c r="V120">
        <v>1</v>
      </c>
      <c r="W120">
        <v>1721</v>
      </c>
      <c r="X120">
        <v>990</v>
      </c>
      <c r="Y120">
        <v>194</v>
      </c>
      <c r="Z120">
        <v>155</v>
      </c>
      <c r="AA120">
        <v>7</v>
      </c>
      <c r="AB120">
        <v>1842</v>
      </c>
      <c r="AC120">
        <v>1259</v>
      </c>
      <c r="AD120">
        <v>210</v>
      </c>
      <c r="AE120">
        <v>116</v>
      </c>
      <c r="AF120">
        <v>3</v>
      </c>
      <c r="AG120">
        <v>309</v>
      </c>
      <c r="AH120">
        <v>174</v>
      </c>
      <c r="AI120">
        <v>21</v>
      </c>
      <c r="AJ120">
        <v>26</v>
      </c>
      <c r="AK120">
        <v>1</v>
      </c>
      <c r="AL120">
        <v>140</v>
      </c>
      <c r="AM120">
        <v>113</v>
      </c>
      <c r="AN120">
        <v>13</v>
      </c>
      <c r="AO120">
        <v>0</v>
      </c>
      <c r="AP120">
        <v>0</v>
      </c>
      <c r="AQ120">
        <v>0</v>
      </c>
      <c r="AR120">
        <v>1</v>
      </c>
      <c r="AS120">
        <v>0</v>
      </c>
      <c r="AT120">
        <v>0</v>
      </c>
      <c r="AU120">
        <v>0</v>
      </c>
      <c r="AV120">
        <v>0</v>
      </c>
      <c r="AW120">
        <v>0</v>
      </c>
      <c r="AX120">
        <v>0</v>
      </c>
      <c r="AY120">
        <v>0</v>
      </c>
      <c r="AZ120">
        <v>0</v>
      </c>
      <c r="BA120">
        <v>0</v>
      </c>
      <c r="BB120">
        <v>0</v>
      </c>
      <c r="BC120">
        <v>0</v>
      </c>
      <c r="BD120">
        <v>0</v>
      </c>
      <c r="BE120">
        <v>0</v>
      </c>
      <c r="BF120">
        <v>0</v>
      </c>
      <c r="BG120" s="20">
        <v>7</v>
      </c>
      <c r="BH120" s="20">
        <v>1</v>
      </c>
      <c r="BI120" s="20">
        <v>162</v>
      </c>
      <c r="BJ120" s="20">
        <v>29</v>
      </c>
      <c r="BK120" s="20">
        <v>620</v>
      </c>
      <c r="BL120" s="20">
        <v>1306</v>
      </c>
      <c r="BM120" s="20">
        <v>1474</v>
      </c>
      <c r="BN120" s="20">
        <v>250</v>
      </c>
      <c r="BO120" s="20">
        <v>125</v>
      </c>
      <c r="BP120" s="20">
        <v>7357</v>
      </c>
      <c r="BQ120" s="20">
        <v>3739</v>
      </c>
      <c r="BR120" s="20">
        <v>0</v>
      </c>
      <c r="BS120" s="20">
        <v>1042</v>
      </c>
      <c r="BT120" s="20">
        <v>944</v>
      </c>
      <c r="BU120" s="20">
        <v>38</v>
      </c>
      <c r="BV120" s="20">
        <v>5106</v>
      </c>
    </row>
    <row r="121" spans="1:74" x14ac:dyDescent="0.25">
      <c r="A121" s="20" t="s">
        <v>449</v>
      </c>
      <c r="B121" s="20" t="s">
        <v>541</v>
      </c>
      <c r="C121" s="20" t="s">
        <v>543</v>
      </c>
      <c r="D121" s="1">
        <v>44613</v>
      </c>
      <c r="E121">
        <v>200</v>
      </c>
      <c r="F121">
        <v>8</v>
      </c>
      <c r="G121">
        <v>7</v>
      </c>
      <c r="H121">
        <v>1</v>
      </c>
      <c r="I121">
        <v>1</v>
      </c>
      <c r="J121">
        <v>133</v>
      </c>
      <c r="K121">
        <v>25</v>
      </c>
      <c r="L121">
        <v>5</v>
      </c>
      <c r="M121">
        <v>2</v>
      </c>
      <c r="N121">
        <v>29</v>
      </c>
      <c r="O121">
        <v>28</v>
      </c>
      <c r="P121">
        <v>0</v>
      </c>
      <c r="Q121">
        <v>0</v>
      </c>
      <c r="R121">
        <v>706</v>
      </c>
      <c r="S121">
        <v>568</v>
      </c>
      <c r="T121">
        <v>68</v>
      </c>
      <c r="U121">
        <v>1</v>
      </c>
      <c r="V121">
        <v>1</v>
      </c>
      <c r="W121">
        <v>1725</v>
      </c>
      <c r="X121">
        <v>995</v>
      </c>
      <c r="Y121">
        <v>192</v>
      </c>
      <c r="Z121">
        <v>159</v>
      </c>
      <c r="AA121">
        <v>8</v>
      </c>
      <c r="AB121">
        <v>1840</v>
      </c>
      <c r="AC121">
        <v>1267</v>
      </c>
      <c r="AD121">
        <v>208</v>
      </c>
      <c r="AE121">
        <v>116</v>
      </c>
      <c r="AF121">
        <v>3</v>
      </c>
      <c r="AG121">
        <v>308</v>
      </c>
      <c r="AH121">
        <v>176</v>
      </c>
      <c r="AI121">
        <v>21</v>
      </c>
      <c r="AJ121">
        <v>25</v>
      </c>
      <c r="AK121">
        <v>0</v>
      </c>
      <c r="AL121">
        <v>138</v>
      </c>
      <c r="AM121">
        <v>113</v>
      </c>
      <c r="AN121">
        <v>12</v>
      </c>
      <c r="AO121">
        <v>0</v>
      </c>
      <c r="AP121">
        <v>0</v>
      </c>
      <c r="AQ121">
        <v>0</v>
      </c>
      <c r="AR121">
        <v>1</v>
      </c>
      <c r="AS121">
        <v>0</v>
      </c>
      <c r="AT121">
        <v>0</v>
      </c>
      <c r="AU121">
        <v>0</v>
      </c>
      <c r="AV121">
        <v>0</v>
      </c>
      <c r="AW121">
        <v>0</v>
      </c>
      <c r="AX121">
        <v>0</v>
      </c>
      <c r="AY121">
        <v>0</v>
      </c>
      <c r="AZ121">
        <v>0</v>
      </c>
      <c r="BA121">
        <v>0</v>
      </c>
      <c r="BB121">
        <v>0</v>
      </c>
      <c r="BC121">
        <v>0</v>
      </c>
      <c r="BD121">
        <v>0</v>
      </c>
      <c r="BE121">
        <v>0</v>
      </c>
      <c r="BF121">
        <v>0</v>
      </c>
      <c r="BG121" s="20">
        <v>7</v>
      </c>
      <c r="BH121" s="20">
        <v>1</v>
      </c>
      <c r="BI121" s="20">
        <v>162</v>
      </c>
      <c r="BJ121" s="20">
        <v>29</v>
      </c>
      <c r="BK121" s="20">
        <v>621</v>
      </c>
      <c r="BL121" s="20">
        <v>1308</v>
      </c>
      <c r="BM121" s="20">
        <v>1476</v>
      </c>
      <c r="BN121" s="20">
        <v>251</v>
      </c>
      <c r="BO121" s="20">
        <v>124</v>
      </c>
      <c r="BP121" s="20">
        <v>7339</v>
      </c>
      <c r="BQ121" s="20">
        <v>3766</v>
      </c>
      <c r="BR121" s="20">
        <v>0</v>
      </c>
      <c r="BS121" s="20">
        <v>1033</v>
      </c>
      <c r="BT121" s="20">
        <v>943</v>
      </c>
      <c r="BU121" s="20">
        <v>35</v>
      </c>
      <c r="BV121" s="20">
        <v>5106</v>
      </c>
    </row>
    <row r="122" spans="1:74" x14ac:dyDescent="0.25">
      <c r="A122" s="20" t="s">
        <v>449</v>
      </c>
      <c r="B122" s="20" t="s">
        <v>544</v>
      </c>
      <c r="C122" s="20" t="s">
        <v>545</v>
      </c>
      <c r="D122" s="1">
        <v>44598</v>
      </c>
      <c r="E122">
        <v>61</v>
      </c>
      <c r="F122">
        <v>2</v>
      </c>
      <c r="G122">
        <v>1</v>
      </c>
      <c r="H122">
        <v>0</v>
      </c>
      <c r="I122">
        <v>0</v>
      </c>
      <c r="J122">
        <v>30</v>
      </c>
      <c r="K122">
        <v>5</v>
      </c>
      <c r="L122">
        <v>4</v>
      </c>
      <c r="M122">
        <v>1</v>
      </c>
      <c r="N122">
        <v>0</v>
      </c>
      <c r="O122">
        <v>0</v>
      </c>
      <c r="P122">
        <v>0</v>
      </c>
      <c r="Q122">
        <v>0</v>
      </c>
      <c r="R122">
        <v>188</v>
      </c>
      <c r="S122">
        <v>122</v>
      </c>
      <c r="T122">
        <v>11</v>
      </c>
      <c r="U122">
        <v>12</v>
      </c>
      <c r="V122">
        <v>1</v>
      </c>
      <c r="W122">
        <v>633</v>
      </c>
      <c r="X122">
        <v>312</v>
      </c>
      <c r="Y122">
        <v>62</v>
      </c>
      <c r="Z122">
        <v>67</v>
      </c>
      <c r="AA122">
        <v>6</v>
      </c>
      <c r="AB122">
        <v>405</v>
      </c>
      <c r="AC122">
        <v>193</v>
      </c>
      <c r="AD122">
        <v>36</v>
      </c>
      <c r="AE122">
        <v>41</v>
      </c>
      <c r="AF122">
        <v>6</v>
      </c>
      <c r="AG122">
        <v>65</v>
      </c>
      <c r="AH122">
        <v>18</v>
      </c>
      <c r="AI122">
        <v>7</v>
      </c>
      <c r="AJ122">
        <v>13</v>
      </c>
      <c r="AK122">
        <v>2</v>
      </c>
      <c r="AL122">
        <v>31</v>
      </c>
      <c r="AM122">
        <v>14</v>
      </c>
      <c r="AN122">
        <v>8</v>
      </c>
      <c r="AO122">
        <v>1</v>
      </c>
      <c r="AP122">
        <v>0</v>
      </c>
      <c r="AQ122">
        <v>0</v>
      </c>
      <c r="AR122">
        <v>0</v>
      </c>
      <c r="AS122">
        <v>0</v>
      </c>
      <c r="AT122">
        <v>0</v>
      </c>
      <c r="AU122">
        <v>0</v>
      </c>
      <c r="AV122">
        <v>0</v>
      </c>
      <c r="AW122">
        <v>0</v>
      </c>
      <c r="AX122">
        <v>0</v>
      </c>
      <c r="AY122">
        <v>0</v>
      </c>
      <c r="AZ122">
        <v>0</v>
      </c>
      <c r="BA122">
        <v>0</v>
      </c>
      <c r="BB122">
        <v>0</v>
      </c>
      <c r="BC122">
        <v>0</v>
      </c>
      <c r="BD122">
        <v>0</v>
      </c>
      <c r="BE122">
        <v>0</v>
      </c>
      <c r="BF122">
        <v>0</v>
      </c>
      <c r="BG122" s="20">
        <v>2</v>
      </c>
      <c r="BH122" s="20">
        <v>0</v>
      </c>
      <c r="BI122" s="20">
        <v>49</v>
      </c>
      <c r="BJ122" s="20">
        <v>0</v>
      </c>
      <c r="BK122" s="20">
        <v>156</v>
      </c>
      <c r="BL122" s="20">
        <v>467</v>
      </c>
      <c r="BM122" s="20">
        <v>301</v>
      </c>
      <c r="BN122" s="20">
        <v>38</v>
      </c>
      <c r="BO122" s="20">
        <v>19</v>
      </c>
      <c r="BP122" s="20">
        <v>2563</v>
      </c>
      <c r="BQ122" s="20">
        <v>785</v>
      </c>
      <c r="BR122" s="20">
        <v>0</v>
      </c>
      <c r="BS122" s="20">
        <v>91</v>
      </c>
      <c r="BT122" s="20">
        <v>818</v>
      </c>
      <c r="BU122" s="20">
        <v>107</v>
      </c>
      <c r="BV122" s="20">
        <v>1415</v>
      </c>
    </row>
    <row r="123" spans="1:74" x14ac:dyDescent="0.25">
      <c r="A123" s="20" t="s">
        <v>449</v>
      </c>
      <c r="B123" s="20" t="s">
        <v>544</v>
      </c>
      <c r="C123" s="20" t="s">
        <v>545</v>
      </c>
      <c r="D123" s="1">
        <v>44605</v>
      </c>
      <c r="E123">
        <v>60</v>
      </c>
      <c r="F123">
        <v>2</v>
      </c>
      <c r="G123">
        <v>1</v>
      </c>
      <c r="H123">
        <v>0</v>
      </c>
      <c r="I123">
        <v>0</v>
      </c>
      <c r="J123">
        <v>30</v>
      </c>
      <c r="K123">
        <v>5</v>
      </c>
      <c r="L123">
        <v>3</v>
      </c>
      <c r="M123">
        <v>1</v>
      </c>
      <c r="N123">
        <v>0</v>
      </c>
      <c r="O123">
        <v>0</v>
      </c>
      <c r="P123">
        <v>0</v>
      </c>
      <c r="Q123">
        <v>0</v>
      </c>
      <c r="R123">
        <v>187</v>
      </c>
      <c r="S123">
        <v>122</v>
      </c>
      <c r="T123">
        <v>11</v>
      </c>
      <c r="U123">
        <v>11</v>
      </c>
      <c r="V123">
        <v>2</v>
      </c>
      <c r="W123">
        <v>627</v>
      </c>
      <c r="X123">
        <v>312</v>
      </c>
      <c r="Y123">
        <v>62</v>
      </c>
      <c r="Z123">
        <v>67</v>
      </c>
      <c r="AA123">
        <v>5</v>
      </c>
      <c r="AB123">
        <v>403</v>
      </c>
      <c r="AC123">
        <v>195</v>
      </c>
      <c r="AD123">
        <v>36</v>
      </c>
      <c r="AE123">
        <v>40</v>
      </c>
      <c r="AF123">
        <v>6</v>
      </c>
      <c r="AG123">
        <v>64</v>
      </c>
      <c r="AH123">
        <v>18</v>
      </c>
      <c r="AI123">
        <v>7</v>
      </c>
      <c r="AJ123">
        <v>12</v>
      </c>
      <c r="AK123">
        <v>2</v>
      </c>
      <c r="AL123">
        <v>31</v>
      </c>
      <c r="AM123">
        <v>14</v>
      </c>
      <c r="AN123">
        <v>8</v>
      </c>
      <c r="AO123">
        <v>1</v>
      </c>
      <c r="AP123">
        <v>0</v>
      </c>
      <c r="AQ123">
        <v>0</v>
      </c>
      <c r="AR123">
        <v>0</v>
      </c>
      <c r="AS123">
        <v>0</v>
      </c>
      <c r="AT123">
        <v>0</v>
      </c>
      <c r="AU123">
        <v>0</v>
      </c>
      <c r="AV123">
        <v>0</v>
      </c>
      <c r="AW123">
        <v>0</v>
      </c>
      <c r="AX123">
        <v>0</v>
      </c>
      <c r="AY123">
        <v>0</v>
      </c>
      <c r="AZ123">
        <v>0</v>
      </c>
      <c r="BA123">
        <v>0</v>
      </c>
      <c r="BB123">
        <v>0</v>
      </c>
      <c r="BC123">
        <v>0</v>
      </c>
      <c r="BD123">
        <v>0</v>
      </c>
      <c r="BE123">
        <v>0</v>
      </c>
      <c r="BF123">
        <v>0</v>
      </c>
      <c r="BG123" s="20">
        <v>2</v>
      </c>
      <c r="BH123" s="20">
        <v>0</v>
      </c>
      <c r="BI123" s="20">
        <v>49</v>
      </c>
      <c r="BJ123" s="20">
        <v>0</v>
      </c>
      <c r="BK123" s="20">
        <v>155</v>
      </c>
      <c r="BL123" s="20">
        <v>463</v>
      </c>
      <c r="BM123" s="20">
        <v>301</v>
      </c>
      <c r="BN123" s="20">
        <v>38</v>
      </c>
      <c r="BO123" s="20">
        <v>19</v>
      </c>
      <c r="BP123" s="20">
        <v>2496</v>
      </c>
      <c r="BQ123" s="20">
        <v>778</v>
      </c>
      <c r="BR123" s="20">
        <v>0</v>
      </c>
      <c r="BS123" s="20">
        <v>90</v>
      </c>
      <c r="BT123" s="20">
        <v>801</v>
      </c>
      <c r="BU123" s="20">
        <v>110</v>
      </c>
      <c r="BV123" s="20">
        <v>1373</v>
      </c>
    </row>
    <row r="124" spans="1:74" x14ac:dyDescent="0.25">
      <c r="A124" s="20" t="s">
        <v>449</v>
      </c>
      <c r="B124" s="20" t="s">
        <v>544</v>
      </c>
      <c r="C124" s="20" t="s">
        <v>545</v>
      </c>
      <c r="D124" s="1">
        <v>44613</v>
      </c>
      <c r="E124">
        <v>120</v>
      </c>
      <c r="F124">
        <v>4</v>
      </c>
      <c r="G124">
        <v>2</v>
      </c>
      <c r="H124">
        <v>0</v>
      </c>
      <c r="I124">
        <v>0</v>
      </c>
      <c r="J124">
        <v>60</v>
      </c>
      <c r="K124">
        <v>10</v>
      </c>
      <c r="L124">
        <v>6</v>
      </c>
      <c r="M124">
        <v>2</v>
      </c>
      <c r="N124">
        <v>0</v>
      </c>
      <c r="O124">
        <v>0</v>
      </c>
      <c r="P124">
        <v>0</v>
      </c>
      <c r="Q124">
        <v>0</v>
      </c>
      <c r="R124">
        <v>374</v>
      </c>
      <c r="S124">
        <v>244</v>
      </c>
      <c r="T124">
        <v>22</v>
      </c>
      <c r="U124">
        <v>22</v>
      </c>
      <c r="V124">
        <v>4</v>
      </c>
      <c r="W124">
        <v>1252</v>
      </c>
      <c r="X124">
        <v>630</v>
      </c>
      <c r="Y124">
        <v>122</v>
      </c>
      <c r="Z124">
        <v>130</v>
      </c>
      <c r="AA124">
        <v>14</v>
      </c>
      <c r="AB124">
        <v>806</v>
      </c>
      <c r="AC124">
        <v>394</v>
      </c>
      <c r="AD124">
        <v>72</v>
      </c>
      <c r="AE124">
        <v>82</v>
      </c>
      <c r="AF124">
        <v>10</v>
      </c>
      <c r="AG124">
        <v>130</v>
      </c>
      <c r="AH124">
        <v>36</v>
      </c>
      <c r="AI124">
        <v>14</v>
      </c>
      <c r="AJ124">
        <v>26</v>
      </c>
      <c r="AK124">
        <v>4</v>
      </c>
      <c r="AL124">
        <v>62</v>
      </c>
      <c r="AM124">
        <v>28</v>
      </c>
      <c r="AN124">
        <v>16</v>
      </c>
      <c r="AO124">
        <v>2</v>
      </c>
      <c r="AP124">
        <v>0</v>
      </c>
      <c r="AQ124">
        <v>0</v>
      </c>
      <c r="AR124">
        <v>0</v>
      </c>
      <c r="AS124">
        <v>0</v>
      </c>
      <c r="AT124">
        <v>0</v>
      </c>
      <c r="AU124">
        <v>0</v>
      </c>
      <c r="AV124">
        <v>0</v>
      </c>
      <c r="AW124">
        <v>0</v>
      </c>
      <c r="AX124">
        <v>0</v>
      </c>
      <c r="AY124">
        <v>0</v>
      </c>
      <c r="AZ124">
        <v>0</v>
      </c>
      <c r="BA124">
        <v>0</v>
      </c>
      <c r="BB124">
        <v>0</v>
      </c>
      <c r="BC124">
        <v>0</v>
      </c>
      <c r="BD124">
        <v>0</v>
      </c>
      <c r="BE124">
        <v>0</v>
      </c>
      <c r="BF124">
        <v>0</v>
      </c>
      <c r="BG124" s="20">
        <v>2</v>
      </c>
      <c r="BH124" s="20">
        <v>0</v>
      </c>
      <c r="BI124" s="20">
        <v>49</v>
      </c>
      <c r="BJ124" s="20">
        <v>0</v>
      </c>
      <c r="BK124" s="20">
        <v>155</v>
      </c>
      <c r="BL124" s="20">
        <v>464</v>
      </c>
      <c r="BM124" s="20">
        <v>302</v>
      </c>
      <c r="BN124" s="20">
        <v>39</v>
      </c>
      <c r="BO124" s="20">
        <v>19</v>
      </c>
      <c r="BP124" s="20">
        <v>2491</v>
      </c>
      <c r="BQ124" s="20">
        <v>789</v>
      </c>
      <c r="BR124" s="20">
        <v>0</v>
      </c>
      <c r="BS124" s="20">
        <v>89</v>
      </c>
      <c r="BT124" s="20">
        <v>797</v>
      </c>
      <c r="BU124" s="20">
        <v>115</v>
      </c>
      <c r="BV124" s="20">
        <v>1369</v>
      </c>
    </row>
    <row r="125" spans="1:74" x14ac:dyDescent="0.25">
      <c r="A125" s="20" t="s">
        <v>449</v>
      </c>
      <c r="B125" s="20" t="s">
        <v>541</v>
      </c>
      <c r="C125" s="20" t="s">
        <v>546</v>
      </c>
      <c r="D125" s="1">
        <v>44598</v>
      </c>
      <c r="E125">
        <v>39</v>
      </c>
      <c r="F125">
        <v>0</v>
      </c>
      <c r="G125">
        <v>0</v>
      </c>
      <c r="H125">
        <v>0</v>
      </c>
      <c r="I125">
        <v>0</v>
      </c>
      <c r="J125">
        <v>23</v>
      </c>
      <c r="K125">
        <v>1</v>
      </c>
      <c r="L125">
        <v>5</v>
      </c>
      <c r="M125">
        <v>0</v>
      </c>
      <c r="N125">
        <v>0</v>
      </c>
      <c r="O125">
        <v>0</v>
      </c>
      <c r="P125">
        <v>0</v>
      </c>
      <c r="Q125">
        <v>0</v>
      </c>
      <c r="R125">
        <v>114</v>
      </c>
      <c r="S125">
        <v>66</v>
      </c>
      <c r="T125">
        <v>5</v>
      </c>
      <c r="U125">
        <v>12</v>
      </c>
      <c r="V125">
        <v>3</v>
      </c>
      <c r="W125">
        <v>534</v>
      </c>
      <c r="X125">
        <v>278</v>
      </c>
      <c r="Y125">
        <v>8</v>
      </c>
      <c r="Z125">
        <v>89</v>
      </c>
      <c r="AA125">
        <v>11</v>
      </c>
      <c r="AB125">
        <v>382</v>
      </c>
      <c r="AC125">
        <v>158</v>
      </c>
      <c r="AD125">
        <v>1</v>
      </c>
      <c r="AE125">
        <v>66</v>
      </c>
      <c r="AF125">
        <v>69</v>
      </c>
      <c r="AG125">
        <v>92</v>
      </c>
      <c r="AH125">
        <v>44</v>
      </c>
      <c r="AI125">
        <v>0</v>
      </c>
      <c r="AJ125">
        <v>12</v>
      </c>
      <c r="AK125">
        <v>6</v>
      </c>
      <c r="AL125">
        <v>18</v>
      </c>
      <c r="AM125">
        <v>12</v>
      </c>
      <c r="AN125">
        <v>0</v>
      </c>
      <c r="AO125">
        <v>0</v>
      </c>
      <c r="AP125">
        <v>2</v>
      </c>
      <c r="AQ125">
        <v>0</v>
      </c>
      <c r="AR125">
        <v>0</v>
      </c>
      <c r="AS125">
        <v>0</v>
      </c>
      <c r="AT125">
        <v>0</v>
      </c>
      <c r="AU125">
        <v>0</v>
      </c>
      <c r="AV125">
        <v>0</v>
      </c>
      <c r="AW125">
        <v>0</v>
      </c>
      <c r="AX125">
        <v>0</v>
      </c>
      <c r="AY125">
        <v>0</v>
      </c>
      <c r="AZ125">
        <v>0</v>
      </c>
      <c r="BA125">
        <v>0</v>
      </c>
      <c r="BB125">
        <v>0</v>
      </c>
      <c r="BC125">
        <v>0</v>
      </c>
      <c r="BD125">
        <v>0</v>
      </c>
      <c r="BE125">
        <v>0</v>
      </c>
      <c r="BF125">
        <v>0</v>
      </c>
      <c r="BG125" s="20">
        <v>0</v>
      </c>
      <c r="BH125" s="20">
        <v>0</v>
      </c>
      <c r="BI125" s="20">
        <v>33</v>
      </c>
      <c r="BJ125" s="20">
        <v>0</v>
      </c>
      <c r="BK125" s="20">
        <v>92</v>
      </c>
      <c r="BL125" s="20">
        <v>407</v>
      </c>
      <c r="BM125" s="20">
        <v>233</v>
      </c>
      <c r="BN125" s="20">
        <v>70</v>
      </c>
      <c r="BO125" s="20">
        <v>16</v>
      </c>
      <c r="BP125" s="20">
        <v>3298</v>
      </c>
      <c r="BQ125" s="20">
        <v>1271</v>
      </c>
      <c r="BR125" s="20">
        <v>0</v>
      </c>
      <c r="BS125" s="20">
        <v>14</v>
      </c>
      <c r="BT125" s="20">
        <v>269</v>
      </c>
      <c r="BU125" s="20">
        <v>783</v>
      </c>
      <c r="BV125" s="20">
        <v>2108</v>
      </c>
    </row>
    <row r="126" spans="1:74" x14ac:dyDescent="0.25">
      <c r="A126" s="20" t="s">
        <v>449</v>
      </c>
      <c r="B126" s="20" t="s">
        <v>541</v>
      </c>
      <c r="C126" s="20" t="s">
        <v>546</v>
      </c>
      <c r="D126" s="1">
        <v>44605</v>
      </c>
      <c r="E126">
        <v>40</v>
      </c>
      <c r="F126">
        <v>0</v>
      </c>
      <c r="G126">
        <v>0</v>
      </c>
      <c r="H126">
        <v>0</v>
      </c>
      <c r="I126">
        <v>0</v>
      </c>
      <c r="J126">
        <v>23</v>
      </c>
      <c r="K126">
        <v>1</v>
      </c>
      <c r="L126">
        <v>5</v>
      </c>
      <c r="M126">
        <v>0</v>
      </c>
      <c r="N126">
        <v>0</v>
      </c>
      <c r="O126">
        <v>0</v>
      </c>
      <c r="P126">
        <v>0</v>
      </c>
      <c r="Q126">
        <v>0</v>
      </c>
      <c r="R126">
        <v>114</v>
      </c>
      <c r="S126">
        <v>66</v>
      </c>
      <c r="T126">
        <v>5</v>
      </c>
      <c r="U126">
        <v>12</v>
      </c>
      <c r="V126">
        <v>3</v>
      </c>
      <c r="W126">
        <v>535</v>
      </c>
      <c r="X126">
        <v>278</v>
      </c>
      <c r="Y126">
        <v>8</v>
      </c>
      <c r="Z126">
        <v>89</v>
      </c>
      <c r="AA126">
        <v>11</v>
      </c>
      <c r="AB126">
        <v>383</v>
      </c>
      <c r="AC126">
        <v>160</v>
      </c>
      <c r="AD126">
        <v>1</v>
      </c>
      <c r="AE126">
        <v>67</v>
      </c>
      <c r="AF126">
        <v>69</v>
      </c>
      <c r="AG126">
        <v>93</v>
      </c>
      <c r="AH126">
        <v>46</v>
      </c>
      <c r="AI126">
        <v>0</v>
      </c>
      <c r="AJ126">
        <v>12</v>
      </c>
      <c r="AK126">
        <v>6</v>
      </c>
      <c r="AL126">
        <v>18</v>
      </c>
      <c r="AM126">
        <v>12</v>
      </c>
      <c r="AN126">
        <v>0</v>
      </c>
      <c r="AO126">
        <v>0</v>
      </c>
      <c r="AP126">
        <v>2</v>
      </c>
      <c r="AQ126">
        <v>0</v>
      </c>
      <c r="AR126">
        <v>0</v>
      </c>
      <c r="AS126">
        <v>0</v>
      </c>
      <c r="AT126">
        <v>0</v>
      </c>
      <c r="AU126">
        <v>0</v>
      </c>
      <c r="AV126">
        <v>0</v>
      </c>
      <c r="AW126">
        <v>0</v>
      </c>
      <c r="AX126">
        <v>0</v>
      </c>
      <c r="AY126">
        <v>0</v>
      </c>
      <c r="AZ126">
        <v>0</v>
      </c>
      <c r="BA126">
        <v>0</v>
      </c>
      <c r="BB126">
        <v>0</v>
      </c>
      <c r="BC126">
        <v>0</v>
      </c>
      <c r="BD126">
        <v>0</v>
      </c>
      <c r="BE126">
        <v>0</v>
      </c>
      <c r="BF126">
        <v>0</v>
      </c>
      <c r="BG126" s="20">
        <v>0</v>
      </c>
      <c r="BH126" s="20">
        <v>0</v>
      </c>
      <c r="BI126" s="20">
        <v>34</v>
      </c>
      <c r="BJ126" s="20">
        <v>0</v>
      </c>
      <c r="BK126" s="20">
        <v>92</v>
      </c>
      <c r="BL126" s="20">
        <v>408</v>
      </c>
      <c r="BM126" s="20">
        <v>233</v>
      </c>
      <c r="BN126" s="20">
        <v>72</v>
      </c>
      <c r="BO126" s="20">
        <v>16</v>
      </c>
      <c r="BP126" s="20">
        <v>3306</v>
      </c>
      <c r="BQ126" s="20">
        <v>1302</v>
      </c>
      <c r="BR126" s="20">
        <v>0</v>
      </c>
      <c r="BS126" s="20">
        <v>14</v>
      </c>
      <c r="BT126" s="20">
        <v>270</v>
      </c>
      <c r="BU126" s="20">
        <v>780</v>
      </c>
      <c r="BV126" s="20">
        <v>2119</v>
      </c>
    </row>
    <row r="127" spans="1:74" x14ac:dyDescent="0.25">
      <c r="A127" s="20" t="s">
        <v>449</v>
      </c>
      <c r="B127" s="20" t="s">
        <v>541</v>
      </c>
      <c r="C127" s="20" t="s">
        <v>546</v>
      </c>
      <c r="D127" s="1">
        <v>44613</v>
      </c>
      <c r="E127">
        <v>40</v>
      </c>
      <c r="F127">
        <v>0</v>
      </c>
      <c r="G127">
        <v>0</v>
      </c>
      <c r="H127">
        <v>0</v>
      </c>
      <c r="I127">
        <v>0</v>
      </c>
      <c r="J127">
        <v>23</v>
      </c>
      <c r="K127">
        <v>1</v>
      </c>
      <c r="L127">
        <v>5</v>
      </c>
      <c r="M127">
        <v>0</v>
      </c>
      <c r="N127">
        <v>0</v>
      </c>
      <c r="O127">
        <v>0</v>
      </c>
      <c r="P127">
        <v>0</v>
      </c>
      <c r="Q127">
        <v>0</v>
      </c>
      <c r="R127">
        <v>114</v>
      </c>
      <c r="S127">
        <v>66</v>
      </c>
      <c r="T127">
        <v>5</v>
      </c>
      <c r="U127">
        <v>12</v>
      </c>
      <c r="V127">
        <v>3</v>
      </c>
      <c r="W127">
        <v>531</v>
      </c>
      <c r="X127">
        <v>277</v>
      </c>
      <c r="Y127">
        <v>8</v>
      </c>
      <c r="Z127">
        <v>86</v>
      </c>
      <c r="AA127">
        <v>11</v>
      </c>
      <c r="AB127">
        <v>380</v>
      </c>
      <c r="AC127">
        <v>161</v>
      </c>
      <c r="AD127">
        <v>1</v>
      </c>
      <c r="AE127">
        <v>69</v>
      </c>
      <c r="AF127">
        <v>66</v>
      </c>
      <c r="AG127">
        <v>94</v>
      </c>
      <c r="AH127">
        <v>46</v>
      </c>
      <c r="AI127">
        <v>0</v>
      </c>
      <c r="AJ127">
        <v>11</v>
      </c>
      <c r="AK127">
        <v>6</v>
      </c>
      <c r="AL127">
        <v>18</v>
      </c>
      <c r="AM127">
        <v>12</v>
      </c>
      <c r="AN127">
        <v>0</v>
      </c>
      <c r="AO127">
        <v>0</v>
      </c>
      <c r="AP127">
        <v>2</v>
      </c>
      <c r="AQ127">
        <v>0</v>
      </c>
      <c r="AR127">
        <v>0</v>
      </c>
      <c r="AS127">
        <v>0</v>
      </c>
      <c r="AT127">
        <v>0</v>
      </c>
      <c r="AU127">
        <v>0</v>
      </c>
      <c r="AV127">
        <v>0</v>
      </c>
      <c r="AW127">
        <v>0</v>
      </c>
      <c r="AX127">
        <v>0</v>
      </c>
      <c r="AY127">
        <v>0</v>
      </c>
      <c r="AZ127">
        <v>0</v>
      </c>
      <c r="BA127">
        <v>0</v>
      </c>
      <c r="BB127">
        <v>0</v>
      </c>
      <c r="BC127">
        <v>0</v>
      </c>
      <c r="BD127">
        <v>0</v>
      </c>
      <c r="BE127">
        <v>0</v>
      </c>
      <c r="BF127">
        <v>0</v>
      </c>
      <c r="BG127" s="20">
        <v>0</v>
      </c>
      <c r="BH127" s="20">
        <v>0</v>
      </c>
      <c r="BI127" s="20">
        <v>34</v>
      </c>
      <c r="BJ127" s="20">
        <v>0</v>
      </c>
      <c r="BK127" s="20">
        <v>92</v>
      </c>
      <c r="BL127" s="20">
        <v>405</v>
      </c>
      <c r="BM127" s="20">
        <v>232</v>
      </c>
      <c r="BN127" s="20">
        <v>73</v>
      </c>
      <c r="BO127" s="20">
        <v>16</v>
      </c>
      <c r="BP127" s="20">
        <v>3297</v>
      </c>
      <c r="BQ127" s="20">
        <v>1329</v>
      </c>
      <c r="BR127" s="20">
        <v>0</v>
      </c>
      <c r="BS127" s="20">
        <v>14</v>
      </c>
      <c r="BT127" s="20">
        <v>273</v>
      </c>
      <c r="BU127" s="20">
        <v>771</v>
      </c>
      <c r="BV127" s="20">
        <v>2116</v>
      </c>
    </row>
    <row r="128" spans="1:74" x14ac:dyDescent="0.25">
      <c r="A128" s="20" t="s">
        <v>449</v>
      </c>
      <c r="B128" s="20" t="s">
        <v>450</v>
      </c>
      <c r="C128" s="20" t="s">
        <v>451</v>
      </c>
      <c r="D128" s="1">
        <v>44598</v>
      </c>
      <c r="E128">
        <v>104</v>
      </c>
      <c r="F128">
        <v>3</v>
      </c>
      <c r="G128">
        <v>3</v>
      </c>
      <c r="H128">
        <v>0</v>
      </c>
      <c r="I128">
        <v>0</v>
      </c>
      <c r="J128">
        <v>59</v>
      </c>
      <c r="K128">
        <v>4</v>
      </c>
      <c r="L128">
        <v>15</v>
      </c>
      <c r="M128">
        <v>1</v>
      </c>
      <c r="N128">
        <v>0</v>
      </c>
      <c r="O128">
        <v>0</v>
      </c>
      <c r="P128">
        <v>0</v>
      </c>
      <c r="Q128">
        <v>0</v>
      </c>
      <c r="R128">
        <v>355</v>
      </c>
      <c r="S128">
        <v>274</v>
      </c>
      <c r="T128">
        <v>11</v>
      </c>
      <c r="U128">
        <v>30</v>
      </c>
      <c r="V128">
        <v>3</v>
      </c>
      <c r="W128">
        <v>992</v>
      </c>
      <c r="X128">
        <v>519</v>
      </c>
      <c r="Y128">
        <v>34</v>
      </c>
      <c r="Z128">
        <v>157</v>
      </c>
      <c r="AA128">
        <v>14</v>
      </c>
      <c r="AB128">
        <v>906</v>
      </c>
      <c r="AC128">
        <v>493</v>
      </c>
      <c r="AD128">
        <v>11</v>
      </c>
      <c r="AE128">
        <v>180</v>
      </c>
      <c r="AF128">
        <v>64</v>
      </c>
      <c r="AG128">
        <v>155</v>
      </c>
      <c r="AH128">
        <v>62</v>
      </c>
      <c r="AI128">
        <v>2</v>
      </c>
      <c r="AJ128">
        <v>42</v>
      </c>
      <c r="AK128">
        <v>4</v>
      </c>
      <c r="AL128">
        <v>50</v>
      </c>
      <c r="AM128">
        <v>34</v>
      </c>
      <c r="AN128">
        <v>4</v>
      </c>
      <c r="AO128">
        <v>4</v>
      </c>
      <c r="AP128">
        <v>0</v>
      </c>
      <c r="AQ128">
        <v>0</v>
      </c>
      <c r="AR128">
        <v>0</v>
      </c>
      <c r="AS128">
        <v>0</v>
      </c>
      <c r="AT128">
        <v>0</v>
      </c>
      <c r="AU128">
        <v>0</v>
      </c>
      <c r="AV128">
        <v>0</v>
      </c>
      <c r="AW128">
        <v>0</v>
      </c>
      <c r="AX128">
        <v>0</v>
      </c>
      <c r="AY128">
        <v>0</v>
      </c>
      <c r="AZ128">
        <v>0</v>
      </c>
      <c r="BA128">
        <v>0</v>
      </c>
      <c r="BB128">
        <v>0</v>
      </c>
      <c r="BC128">
        <v>0</v>
      </c>
      <c r="BD128">
        <v>0</v>
      </c>
      <c r="BE128">
        <v>0</v>
      </c>
      <c r="BF128">
        <v>0</v>
      </c>
      <c r="BG128" s="20">
        <v>3</v>
      </c>
      <c r="BH128" s="20">
        <v>0</v>
      </c>
      <c r="BI128" s="20">
        <v>80</v>
      </c>
      <c r="BJ128" s="20">
        <v>0</v>
      </c>
      <c r="BK128" s="20">
        <v>304</v>
      </c>
      <c r="BL128" s="20">
        <v>740</v>
      </c>
      <c r="BM128" s="20">
        <v>630</v>
      </c>
      <c r="BN128" s="20">
        <v>100</v>
      </c>
      <c r="BO128" s="20">
        <v>40</v>
      </c>
      <c r="BP128" s="20">
        <v>5134</v>
      </c>
      <c r="BQ128" s="20">
        <v>1799</v>
      </c>
      <c r="BR128" s="20">
        <v>0</v>
      </c>
      <c r="BS128" s="20">
        <v>25</v>
      </c>
      <c r="BT128" s="20">
        <v>1664</v>
      </c>
      <c r="BU128" s="20">
        <v>283</v>
      </c>
      <c r="BV128" s="20">
        <v>2921</v>
      </c>
    </row>
    <row r="129" spans="1:74" x14ac:dyDescent="0.25">
      <c r="A129" s="20" t="s">
        <v>449</v>
      </c>
      <c r="B129" s="20" t="s">
        <v>450</v>
      </c>
      <c r="C129" s="20" t="s">
        <v>451</v>
      </c>
      <c r="D129" s="1">
        <v>44605</v>
      </c>
      <c r="E129">
        <v>104</v>
      </c>
      <c r="F129">
        <v>3</v>
      </c>
      <c r="G129">
        <v>3</v>
      </c>
      <c r="H129">
        <v>0</v>
      </c>
      <c r="I129">
        <v>0</v>
      </c>
      <c r="J129">
        <v>59</v>
      </c>
      <c r="K129">
        <v>4</v>
      </c>
      <c r="L129">
        <v>15</v>
      </c>
      <c r="M129">
        <v>1</v>
      </c>
      <c r="N129">
        <v>0</v>
      </c>
      <c r="O129">
        <v>0</v>
      </c>
      <c r="P129">
        <v>0</v>
      </c>
      <c r="Q129">
        <v>0</v>
      </c>
      <c r="R129">
        <v>357</v>
      </c>
      <c r="S129">
        <v>276</v>
      </c>
      <c r="T129">
        <v>11</v>
      </c>
      <c r="U129">
        <v>30</v>
      </c>
      <c r="V129">
        <v>3</v>
      </c>
      <c r="W129">
        <v>989</v>
      </c>
      <c r="X129">
        <v>519</v>
      </c>
      <c r="Y129">
        <v>35</v>
      </c>
      <c r="Z129">
        <v>156</v>
      </c>
      <c r="AA129">
        <v>13</v>
      </c>
      <c r="AB129">
        <v>908</v>
      </c>
      <c r="AC129">
        <v>496</v>
      </c>
      <c r="AD129">
        <v>11</v>
      </c>
      <c r="AE129">
        <v>181</v>
      </c>
      <c r="AF129">
        <v>65</v>
      </c>
      <c r="AG129">
        <v>157</v>
      </c>
      <c r="AH129">
        <v>63</v>
      </c>
      <c r="AI129">
        <v>2</v>
      </c>
      <c r="AJ129">
        <v>43</v>
      </c>
      <c r="AK129">
        <v>4</v>
      </c>
      <c r="AL129">
        <v>50</v>
      </c>
      <c r="AM129">
        <v>34</v>
      </c>
      <c r="AN129">
        <v>4</v>
      </c>
      <c r="AO129">
        <v>4</v>
      </c>
      <c r="AP129">
        <v>0</v>
      </c>
      <c r="AQ129">
        <v>0</v>
      </c>
      <c r="AR129">
        <v>0</v>
      </c>
      <c r="AS129">
        <v>0</v>
      </c>
      <c r="AT129">
        <v>0</v>
      </c>
      <c r="AU129">
        <v>0</v>
      </c>
      <c r="AV129">
        <v>0</v>
      </c>
      <c r="AW129">
        <v>0</v>
      </c>
      <c r="AX129">
        <v>0</v>
      </c>
      <c r="AY129">
        <v>0</v>
      </c>
      <c r="AZ129">
        <v>0</v>
      </c>
      <c r="BA129">
        <v>0</v>
      </c>
      <c r="BB129">
        <v>0</v>
      </c>
      <c r="BC129">
        <v>0</v>
      </c>
      <c r="BD129">
        <v>0</v>
      </c>
      <c r="BE129">
        <v>0</v>
      </c>
      <c r="BF129">
        <v>0</v>
      </c>
      <c r="BG129" s="20">
        <v>3</v>
      </c>
      <c r="BH129" s="20">
        <v>0</v>
      </c>
      <c r="BI129" s="20">
        <v>80</v>
      </c>
      <c r="BJ129" s="20">
        <v>0</v>
      </c>
      <c r="BK129" s="20">
        <v>306</v>
      </c>
      <c r="BL129" s="20">
        <v>739</v>
      </c>
      <c r="BM129" s="20">
        <v>630</v>
      </c>
      <c r="BN129" s="20">
        <v>101</v>
      </c>
      <c r="BO129" s="20">
        <v>40</v>
      </c>
      <c r="BP129" s="20">
        <v>5148</v>
      </c>
      <c r="BQ129" s="20">
        <v>1841</v>
      </c>
      <c r="BR129" s="20">
        <v>0</v>
      </c>
      <c r="BS129" s="20">
        <v>25</v>
      </c>
      <c r="BT129" s="20">
        <v>1659</v>
      </c>
      <c r="BU129" s="20">
        <v>291</v>
      </c>
      <c r="BV129" s="20">
        <v>2932</v>
      </c>
    </row>
    <row r="130" spans="1:74" x14ac:dyDescent="0.25">
      <c r="A130" s="20" t="s">
        <v>449</v>
      </c>
      <c r="B130" s="20" t="s">
        <v>450</v>
      </c>
      <c r="C130" s="20" t="s">
        <v>451</v>
      </c>
      <c r="D130" s="1">
        <v>44613</v>
      </c>
      <c r="E130">
        <v>104</v>
      </c>
      <c r="F130">
        <v>3</v>
      </c>
      <c r="G130">
        <v>3</v>
      </c>
      <c r="H130">
        <v>0</v>
      </c>
      <c r="I130">
        <v>0</v>
      </c>
      <c r="J130">
        <v>60</v>
      </c>
      <c r="K130">
        <v>4</v>
      </c>
      <c r="L130">
        <v>15</v>
      </c>
      <c r="M130">
        <v>1</v>
      </c>
      <c r="N130">
        <v>0</v>
      </c>
      <c r="O130">
        <v>0</v>
      </c>
      <c r="P130">
        <v>0</v>
      </c>
      <c r="Q130">
        <v>0</v>
      </c>
      <c r="R130">
        <v>357</v>
      </c>
      <c r="S130">
        <v>276</v>
      </c>
      <c r="T130">
        <v>11</v>
      </c>
      <c r="U130">
        <v>30</v>
      </c>
      <c r="V130">
        <v>3</v>
      </c>
      <c r="W130">
        <v>996</v>
      </c>
      <c r="X130">
        <v>528</v>
      </c>
      <c r="Y130">
        <v>34</v>
      </c>
      <c r="Z130">
        <v>156</v>
      </c>
      <c r="AA130">
        <v>14</v>
      </c>
      <c r="AB130">
        <v>909</v>
      </c>
      <c r="AC130">
        <v>495</v>
      </c>
      <c r="AD130">
        <v>11</v>
      </c>
      <c r="AE130">
        <v>182</v>
      </c>
      <c r="AF130">
        <v>66</v>
      </c>
      <c r="AG130">
        <v>156</v>
      </c>
      <c r="AH130">
        <v>64</v>
      </c>
      <c r="AI130">
        <v>2</v>
      </c>
      <c r="AJ130">
        <v>43</v>
      </c>
      <c r="AK130">
        <v>4</v>
      </c>
      <c r="AL130">
        <v>50</v>
      </c>
      <c r="AM130">
        <v>34</v>
      </c>
      <c r="AN130">
        <v>4</v>
      </c>
      <c r="AO130">
        <v>4</v>
      </c>
      <c r="AP130">
        <v>0</v>
      </c>
      <c r="AQ130">
        <v>0</v>
      </c>
      <c r="AR130">
        <v>0</v>
      </c>
      <c r="AS130">
        <v>0</v>
      </c>
      <c r="AT130">
        <v>0</v>
      </c>
      <c r="AU130">
        <v>0</v>
      </c>
      <c r="AV130">
        <v>0</v>
      </c>
      <c r="AW130">
        <v>0</v>
      </c>
      <c r="AX130">
        <v>0</v>
      </c>
      <c r="AY130">
        <v>0</v>
      </c>
      <c r="AZ130">
        <v>0</v>
      </c>
      <c r="BA130">
        <v>0</v>
      </c>
      <c r="BB130">
        <v>0</v>
      </c>
      <c r="BC130">
        <v>0</v>
      </c>
      <c r="BD130">
        <v>0</v>
      </c>
      <c r="BE130">
        <v>0</v>
      </c>
      <c r="BF130">
        <v>0</v>
      </c>
      <c r="BG130" s="20">
        <v>3</v>
      </c>
      <c r="BH130" s="20">
        <v>0</v>
      </c>
      <c r="BI130" s="20">
        <v>80</v>
      </c>
      <c r="BJ130" s="20">
        <v>0</v>
      </c>
      <c r="BK130" s="20">
        <v>306</v>
      </c>
      <c r="BL130" s="20">
        <v>746</v>
      </c>
      <c r="BM130" s="20">
        <v>630</v>
      </c>
      <c r="BN130" s="20">
        <v>102</v>
      </c>
      <c r="BO130" s="20">
        <v>40</v>
      </c>
      <c r="BP130" s="20">
        <v>5157</v>
      </c>
      <c r="BQ130" s="20">
        <v>1876</v>
      </c>
      <c r="BR130" s="20">
        <v>0</v>
      </c>
      <c r="BS130" s="20">
        <v>25</v>
      </c>
      <c r="BT130" s="20">
        <v>1657</v>
      </c>
      <c r="BU130" s="20">
        <v>292</v>
      </c>
      <c r="BV130" s="20">
        <v>2952</v>
      </c>
    </row>
    <row r="131" spans="1:74" x14ac:dyDescent="0.25">
      <c r="A131" s="20" t="s">
        <v>449</v>
      </c>
      <c r="B131" s="20" t="s">
        <v>450</v>
      </c>
      <c r="C131" s="20" t="s">
        <v>451</v>
      </c>
      <c r="D131" s="1">
        <v>44613</v>
      </c>
      <c r="W131">
        <v>1</v>
      </c>
      <c r="BG131" s="20"/>
      <c r="BH131" s="20"/>
      <c r="BI131" s="20"/>
      <c r="BJ131" s="20"/>
      <c r="BK131" s="20"/>
      <c r="BL131" s="20">
        <v>1</v>
      </c>
      <c r="BM131" s="20"/>
      <c r="BN131" s="20"/>
      <c r="BO131" s="20"/>
      <c r="BP131" s="20"/>
      <c r="BQ131" s="20"/>
      <c r="BR131" s="20"/>
      <c r="BS131" s="20"/>
      <c r="BT131" s="20"/>
      <c r="BU131" s="20"/>
      <c r="BV131" s="20"/>
    </row>
    <row r="132" spans="1:74" x14ac:dyDescent="0.25">
      <c r="A132" s="20" t="s">
        <v>449</v>
      </c>
      <c r="B132" s="20" t="s">
        <v>547</v>
      </c>
      <c r="C132" s="20" t="s">
        <v>548</v>
      </c>
      <c r="D132" s="1">
        <v>44598</v>
      </c>
      <c r="E132">
        <v>58</v>
      </c>
      <c r="F132">
        <v>2</v>
      </c>
      <c r="G132">
        <v>1</v>
      </c>
      <c r="H132">
        <v>0</v>
      </c>
      <c r="I132">
        <v>0</v>
      </c>
      <c r="J132">
        <v>25</v>
      </c>
      <c r="K132">
        <v>10</v>
      </c>
      <c r="L132">
        <v>7</v>
      </c>
      <c r="M132">
        <v>1</v>
      </c>
      <c r="N132">
        <v>8</v>
      </c>
      <c r="O132">
        <v>4</v>
      </c>
      <c r="P132">
        <v>0</v>
      </c>
      <c r="Q132">
        <v>0</v>
      </c>
      <c r="R132">
        <v>162</v>
      </c>
      <c r="S132">
        <v>94</v>
      </c>
      <c r="T132">
        <v>20</v>
      </c>
      <c r="U132">
        <v>12</v>
      </c>
      <c r="V132">
        <v>1</v>
      </c>
      <c r="W132">
        <v>757</v>
      </c>
      <c r="X132">
        <v>250</v>
      </c>
      <c r="Y132">
        <v>110</v>
      </c>
      <c r="Z132">
        <v>146</v>
      </c>
      <c r="AA132">
        <v>16</v>
      </c>
      <c r="AB132">
        <v>460</v>
      </c>
      <c r="AC132">
        <v>180</v>
      </c>
      <c r="AD132">
        <v>17</v>
      </c>
      <c r="AE132">
        <v>102</v>
      </c>
      <c r="AF132">
        <v>5</v>
      </c>
      <c r="AG132">
        <v>86</v>
      </c>
      <c r="AH132">
        <v>26</v>
      </c>
      <c r="AI132">
        <v>2</v>
      </c>
      <c r="AJ132">
        <v>25</v>
      </c>
      <c r="AK132">
        <v>2</v>
      </c>
      <c r="AL132">
        <v>28</v>
      </c>
      <c r="AM132">
        <v>19</v>
      </c>
      <c r="AN132">
        <v>4</v>
      </c>
      <c r="AO132">
        <v>0</v>
      </c>
      <c r="AP132">
        <v>0</v>
      </c>
      <c r="AQ132">
        <v>0</v>
      </c>
      <c r="AR132">
        <v>1</v>
      </c>
      <c r="AS132">
        <v>0</v>
      </c>
      <c r="AT132">
        <v>0</v>
      </c>
      <c r="AU132">
        <v>0</v>
      </c>
      <c r="AV132">
        <v>0</v>
      </c>
      <c r="AW132">
        <v>0</v>
      </c>
      <c r="AX132">
        <v>0</v>
      </c>
      <c r="AY132">
        <v>0</v>
      </c>
      <c r="AZ132">
        <v>0</v>
      </c>
      <c r="BA132">
        <v>1</v>
      </c>
      <c r="BB132">
        <v>0</v>
      </c>
      <c r="BC132">
        <v>0</v>
      </c>
      <c r="BD132">
        <v>0</v>
      </c>
      <c r="BE132">
        <v>0</v>
      </c>
      <c r="BF132">
        <v>0</v>
      </c>
      <c r="BG132" s="20">
        <v>1</v>
      </c>
      <c r="BH132" s="20">
        <v>0</v>
      </c>
      <c r="BI132" s="20">
        <v>38</v>
      </c>
      <c r="BJ132" s="20">
        <v>7</v>
      </c>
      <c r="BK132" s="20">
        <v>127</v>
      </c>
      <c r="BL132" s="20">
        <v>455</v>
      </c>
      <c r="BM132" s="20">
        <v>321</v>
      </c>
      <c r="BN132" s="20">
        <v>50</v>
      </c>
      <c r="BO132" s="20">
        <v>24</v>
      </c>
      <c r="BP132" s="20">
        <v>3116</v>
      </c>
      <c r="BQ132" s="20">
        <v>662</v>
      </c>
      <c r="BR132" s="20">
        <v>0</v>
      </c>
      <c r="BS132" s="20">
        <v>169</v>
      </c>
      <c r="BT132" s="20">
        <v>1291</v>
      </c>
      <c r="BU132" s="20">
        <v>110</v>
      </c>
      <c r="BV132" s="20">
        <v>1411</v>
      </c>
    </row>
    <row r="133" spans="1:74" x14ac:dyDescent="0.25">
      <c r="A133" s="20" t="s">
        <v>449</v>
      </c>
      <c r="B133" s="20" t="s">
        <v>547</v>
      </c>
      <c r="C133" s="20" t="s">
        <v>548</v>
      </c>
      <c r="D133" s="1">
        <v>44605</v>
      </c>
      <c r="E133">
        <v>59</v>
      </c>
      <c r="F133">
        <v>2</v>
      </c>
      <c r="G133">
        <v>1</v>
      </c>
      <c r="H133">
        <v>0</v>
      </c>
      <c r="I133">
        <v>0</v>
      </c>
      <c r="J133">
        <v>26</v>
      </c>
      <c r="K133">
        <v>10</v>
      </c>
      <c r="L133">
        <v>7</v>
      </c>
      <c r="M133">
        <v>1</v>
      </c>
      <c r="N133">
        <v>8</v>
      </c>
      <c r="O133">
        <v>4</v>
      </c>
      <c r="P133">
        <v>0</v>
      </c>
      <c r="Q133">
        <v>0</v>
      </c>
      <c r="R133">
        <v>163</v>
      </c>
      <c r="S133">
        <v>96</v>
      </c>
      <c r="T133">
        <v>20</v>
      </c>
      <c r="U133">
        <v>12</v>
      </c>
      <c r="V133">
        <v>1</v>
      </c>
      <c r="W133">
        <v>759</v>
      </c>
      <c r="X133">
        <v>251</v>
      </c>
      <c r="Y133">
        <v>109</v>
      </c>
      <c r="Z133">
        <v>148</v>
      </c>
      <c r="AA133">
        <v>17</v>
      </c>
      <c r="AB133">
        <v>460</v>
      </c>
      <c r="AC133">
        <v>183</v>
      </c>
      <c r="AD133">
        <v>16</v>
      </c>
      <c r="AE133">
        <v>101</v>
      </c>
      <c r="AF133">
        <v>5</v>
      </c>
      <c r="AG133">
        <v>87</v>
      </c>
      <c r="AH133">
        <v>27</v>
      </c>
      <c r="AI133">
        <v>2</v>
      </c>
      <c r="AJ133">
        <v>25</v>
      </c>
      <c r="AK133">
        <v>3</v>
      </c>
      <c r="AL133">
        <v>28</v>
      </c>
      <c r="AM133">
        <v>19</v>
      </c>
      <c r="AN133">
        <v>4</v>
      </c>
      <c r="AO133">
        <v>0</v>
      </c>
      <c r="AP133">
        <v>0</v>
      </c>
      <c r="AQ133">
        <v>0</v>
      </c>
      <c r="AR133">
        <v>1</v>
      </c>
      <c r="AS133">
        <v>0</v>
      </c>
      <c r="AT133">
        <v>0</v>
      </c>
      <c r="AU133">
        <v>0</v>
      </c>
      <c r="AV133">
        <v>0</v>
      </c>
      <c r="AW133">
        <v>0</v>
      </c>
      <c r="AX133">
        <v>0</v>
      </c>
      <c r="AY133">
        <v>0</v>
      </c>
      <c r="AZ133">
        <v>0</v>
      </c>
      <c r="BA133">
        <v>1</v>
      </c>
      <c r="BB133">
        <v>0</v>
      </c>
      <c r="BC133">
        <v>0</v>
      </c>
      <c r="BD133">
        <v>0</v>
      </c>
      <c r="BE133">
        <v>0</v>
      </c>
      <c r="BF133">
        <v>0</v>
      </c>
      <c r="BG133" s="20">
        <v>1</v>
      </c>
      <c r="BH133" s="20">
        <v>0</v>
      </c>
      <c r="BI133" s="20">
        <v>40</v>
      </c>
      <c r="BJ133" s="20">
        <v>7</v>
      </c>
      <c r="BK133" s="20">
        <v>128</v>
      </c>
      <c r="BL133" s="20">
        <v>455</v>
      </c>
      <c r="BM133" s="20">
        <v>324</v>
      </c>
      <c r="BN133" s="20">
        <v>50</v>
      </c>
      <c r="BO133" s="20">
        <v>24</v>
      </c>
      <c r="BP133" s="20">
        <v>3118</v>
      </c>
      <c r="BQ133" s="20">
        <v>677</v>
      </c>
      <c r="BR133" s="20">
        <v>0</v>
      </c>
      <c r="BS133" s="20">
        <v>168</v>
      </c>
      <c r="BT133" s="20">
        <v>1288</v>
      </c>
      <c r="BU133" s="20">
        <v>113</v>
      </c>
      <c r="BV133" s="20">
        <v>1419</v>
      </c>
    </row>
    <row r="134" spans="1:74" x14ac:dyDescent="0.25">
      <c r="A134" s="20" t="s">
        <v>449</v>
      </c>
      <c r="B134" s="20" t="s">
        <v>547</v>
      </c>
      <c r="C134" s="20" t="s">
        <v>548</v>
      </c>
      <c r="D134" s="1">
        <v>44613</v>
      </c>
      <c r="E134">
        <v>59</v>
      </c>
      <c r="F134">
        <v>2</v>
      </c>
      <c r="G134">
        <v>1</v>
      </c>
      <c r="H134">
        <v>0</v>
      </c>
      <c r="I134">
        <v>0</v>
      </c>
      <c r="J134">
        <v>26</v>
      </c>
      <c r="K134">
        <v>10</v>
      </c>
      <c r="L134">
        <v>7</v>
      </c>
      <c r="M134">
        <v>1</v>
      </c>
      <c r="N134">
        <v>8</v>
      </c>
      <c r="O134">
        <v>4</v>
      </c>
      <c r="P134">
        <v>0</v>
      </c>
      <c r="Q134">
        <v>0</v>
      </c>
      <c r="R134">
        <v>165</v>
      </c>
      <c r="S134">
        <v>96</v>
      </c>
      <c r="T134">
        <v>20</v>
      </c>
      <c r="U134">
        <v>14</v>
      </c>
      <c r="V134">
        <v>1</v>
      </c>
      <c r="W134">
        <v>751</v>
      </c>
      <c r="X134">
        <v>251</v>
      </c>
      <c r="Y134">
        <v>108</v>
      </c>
      <c r="Z134">
        <v>143</v>
      </c>
      <c r="AA134">
        <v>18</v>
      </c>
      <c r="AB134">
        <v>461</v>
      </c>
      <c r="AC134">
        <v>183</v>
      </c>
      <c r="AD134">
        <v>15</v>
      </c>
      <c r="AE134">
        <v>101</v>
      </c>
      <c r="AF134">
        <v>5</v>
      </c>
      <c r="AG134">
        <v>87</v>
      </c>
      <c r="AH134">
        <v>27</v>
      </c>
      <c r="AI134">
        <v>2</v>
      </c>
      <c r="AJ134">
        <v>25</v>
      </c>
      <c r="AK134">
        <v>3</v>
      </c>
      <c r="AL134">
        <v>28</v>
      </c>
      <c r="AM134">
        <v>19</v>
      </c>
      <c r="AN134">
        <v>4</v>
      </c>
      <c r="AO134">
        <v>0</v>
      </c>
      <c r="AP134">
        <v>0</v>
      </c>
      <c r="AQ134">
        <v>0</v>
      </c>
      <c r="AR134">
        <v>1</v>
      </c>
      <c r="AS134">
        <v>0</v>
      </c>
      <c r="AT134">
        <v>0</v>
      </c>
      <c r="AU134">
        <v>0</v>
      </c>
      <c r="AV134">
        <v>0</v>
      </c>
      <c r="AW134">
        <v>0</v>
      </c>
      <c r="AX134">
        <v>0</v>
      </c>
      <c r="AY134">
        <v>0</v>
      </c>
      <c r="AZ134">
        <v>0</v>
      </c>
      <c r="BA134">
        <v>1</v>
      </c>
      <c r="BB134">
        <v>0</v>
      </c>
      <c r="BC134">
        <v>0</v>
      </c>
      <c r="BD134">
        <v>0</v>
      </c>
      <c r="BE134">
        <v>0</v>
      </c>
      <c r="BF134">
        <v>0</v>
      </c>
      <c r="BG134" s="20">
        <v>1</v>
      </c>
      <c r="BH134" s="20">
        <v>0</v>
      </c>
      <c r="BI134" s="20">
        <v>40</v>
      </c>
      <c r="BJ134" s="20">
        <v>7</v>
      </c>
      <c r="BK134" s="20">
        <v>128</v>
      </c>
      <c r="BL134" s="20">
        <v>453</v>
      </c>
      <c r="BM134" s="20">
        <v>326</v>
      </c>
      <c r="BN134" s="20">
        <v>50</v>
      </c>
      <c r="BO134" s="20">
        <v>24</v>
      </c>
      <c r="BP134" s="20">
        <v>3122</v>
      </c>
      <c r="BQ134" s="20">
        <v>677</v>
      </c>
      <c r="BR134" s="20">
        <v>0</v>
      </c>
      <c r="BS134" s="20">
        <v>167</v>
      </c>
      <c r="BT134" s="20">
        <v>1292</v>
      </c>
      <c r="BU134" s="20">
        <v>116</v>
      </c>
      <c r="BV134" s="20">
        <v>1423</v>
      </c>
    </row>
    <row r="135" spans="1:74" x14ac:dyDescent="0.25">
      <c r="A135" s="20" t="s">
        <v>449</v>
      </c>
      <c r="B135" s="20" t="s">
        <v>549</v>
      </c>
      <c r="C135" s="20" t="s">
        <v>550</v>
      </c>
      <c r="D135" s="1">
        <v>44598</v>
      </c>
      <c r="E135">
        <v>73</v>
      </c>
      <c r="F135">
        <v>1</v>
      </c>
      <c r="G135">
        <v>1</v>
      </c>
      <c r="H135">
        <v>0</v>
      </c>
      <c r="I135">
        <v>0</v>
      </c>
      <c r="J135">
        <v>22</v>
      </c>
      <c r="K135">
        <v>32</v>
      </c>
      <c r="L135">
        <v>0</v>
      </c>
      <c r="M135">
        <v>0</v>
      </c>
      <c r="N135">
        <v>11</v>
      </c>
      <c r="O135">
        <v>8</v>
      </c>
      <c r="P135">
        <v>2</v>
      </c>
      <c r="Q135">
        <v>0</v>
      </c>
      <c r="R135">
        <v>184</v>
      </c>
      <c r="S135">
        <v>118</v>
      </c>
      <c r="T135">
        <v>17</v>
      </c>
      <c r="U135">
        <v>0</v>
      </c>
      <c r="V135">
        <v>1</v>
      </c>
      <c r="W135">
        <v>747</v>
      </c>
      <c r="X135">
        <v>155</v>
      </c>
      <c r="Y135">
        <v>239</v>
      </c>
      <c r="Z135">
        <v>69</v>
      </c>
      <c r="AA135">
        <v>34</v>
      </c>
      <c r="AB135">
        <v>443</v>
      </c>
      <c r="AC135">
        <v>148</v>
      </c>
      <c r="AD135">
        <v>139</v>
      </c>
      <c r="AE135">
        <v>23</v>
      </c>
      <c r="AF135">
        <v>0</v>
      </c>
      <c r="AG135">
        <v>40</v>
      </c>
      <c r="AH135">
        <v>11</v>
      </c>
      <c r="AI135">
        <v>4</v>
      </c>
      <c r="AJ135">
        <v>8</v>
      </c>
      <c r="AK135">
        <v>0</v>
      </c>
      <c r="AL135">
        <v>19</v>
      </c>
      <c r="AM135">
        <v>10</v>
      </c>
      <c r="AN135">
        <v>3</v>
      </c>
      <c r="AO135">
        <v>0</v>
      </c>
      <c r="AP135">
        <v>0</v>
      </c>
      <c r="AQ135">
        <v>0</v>
      </c>
      <c r="AR135">
        <v>0</v>
      </c>
      <c r="AS135">
        <v>0</v>
      </c>
      <c r="AT135">
        <v>0</v>
      </c>
      <c r="AU135">
        <v>0</v>
      </c>
      <c r="AV135">
        <v>0</v>
      </c>
      <c r="AW135">
        <v>0</v>
      </c>
      <c r="AX135">
        <v>0</v>
      </c>
      <c r="AY135">
        <v>0</v>
      </c>
      <c r="AZ135">
        <v>0</v>
      </c>
      <c r="BA135">
        <v>1</v>
      </c>
      <c r="BB135">
        <v>0</v>
      </c>
      <c r="BC135">
        <v>0</v>
      </c>
      <c r="BD135">
        <v>0</v>
      </c>
      <c r="BE135">
        <v>0</v>
      </c>
      <c r="BF135">
        <v>0</v>
      </c>
      <c r="BG135" s="20">
        <v>1</v>
      </c>
      <c r="BH135" s="20">
        <v>0</v>
      </c>
      <c r="BI135" s="20">
        <v>39</v>
      </c>
      <c r="BJ135" s="20">
        <v>8</v>
      </c>
      <c r="BK135" s="20">
        <v>159</v>
      </c>
      <c r="BL135" s="20">
        <v>352</v>
      </c>
      <c r="BM135" s="20">
        <v>269</v>
      </c>
      <c r="BN135" s="20">
        <v>27</v>
      </c>
      <c r="BO135" s="20">
        <v>15</v>
      </c>
      <c r="BP135" s="20">
        <v>3312</v>
      </c>
      <c r="BQ135" s="20">
        <v>344</v>
      </c>
      <c r="BR135" s="20">
        <v>0</v>
      </c>
      <c r="BS135" s="20">
        <v>486</v>
      </c>
      <c r="BT135" s="20">
        <v>968</v>
      </c>
      <c r="BU135" s="20">
        <v>679</v>
      </c>
      <c r="BV135" s="20">
        <v>1027</v>
      </c>
    </row>
    <row r="136" spans="1:74" x14ac:dyDescent="0.25">
      <c r="A136" s="20" t="s">
        <v>449</v>
      </c>
      <c r="B136" s="20" t="s">
        <v>549</v>
      </c>
      <c r="C136" s="20" t="s">
        <v>550</v>
      </c>
      <c r="D136" s="1">
        <v>44605</v>
      </c>
      <c r="E136">
        <v>73</v>
      </c>
      <c r="F136">
        <v>1</v>
      </c>
      <c r="G136">
        <v>1</v>
      </c>
      <c r="H136">
        <v>0</v>
      </c>
      <c r="I136">
        <v>0</v>
      </c>
      <c r="J136">
        <v>22</v>
      </c>
      <c r="K136">
        <v>32</v>
      </c>
      <c r="L136">
        <v>0</v>
      </c>
      <c r="M136">
        <v>0</v>
      </c>
      <c r="N136">
        <v>11</v>
      </c>
      <c r="O136">
        <v>8</v>
      </c>
      <c r="P136">
        <v>2</v>
      </c>
      <c r="Q136">
        <v>0</v>
      </c>
      <c r="R136">
        <v>185</v>
      </c>
      <c r="S136">
        <v>120</v>
      </c>
      <c r="T136">
        <v>17</v>
      </c>
      <c r="U136">
        <v>0</v>
      </c>
      <c r="V136">
        <v>1</v>
      </c>
      <c r="W136">
        <v>740</v>
      </c>
      <c r="X136">
        <v>155</v>
      </c>
      <c r="Y136">
        <v>238</v>
      </c>
      <c r="Z136">
        <v>67</v>
      </c>
      <c r="AA136">
        <v>33</v>
      </c>
      <c r="AB136">
        <v>444</v>
      </c>
      <c r="AC136">
        <v>151</v>
      </c>
      <c r="AD136">
        <v>139</v>
      </c>
      <c r="AE136">
        <v>23</v>
      </c>
      <c r="AF136">
        <v>0</v>
      </c>
      <c r="AG136">
        <v>41</v>
      </c>
      <c r="AH136">
        <v>11</v>
      </c>
      <c r="AI136">
        <v>4</v>
      </c>
      <c r="AJ136">
        <v>8</v>
      </c>
      <c r="AK136">
        <v>0</v>
      </c>
      <c r="AL136">
        <v>20</v>
      </c>
      <c r="AM136">
        <v>10</v>
      </c>
      <c r="AN136">
        <v>4</v>
      </c>
      <c r="AO136">
        <v>0</v>
      </c>
      <c r="AP136">
        <v>0</v>
      </c>
      <c r="AQ136">
        <v>0</v>
      </c>
      <c r="AR136">
        <v>0</v>
      </c>
      <c r="AS136">
        <v>0</v>
      </c>
      <c r="AT136">
        <v>0</v>
      </c>
      <c r="AU136">
        <v>0</v>
      </c>
      <c r="AV136">
        <v>0</v>
      </c>
      <c r="AW136">
        <v>0</v>
      </c>
      <c r="AX136">
        <v>0</v>
      </c>
      <c r="AY136">
        <v>0</v>
      </c>
      <c r="AZ136">
        <v>0</v>
      </c>
      <c r="BA136">
        <v>1</v>
      </c>
      <c r="BB136">
        <v>0</v>
      </c>
      <c r="BC136">
        <v>0</v>
      </c>
      <c r="BD136">
        <v>0</v>
      </c>
      <c r="BE136">
        <v>0</v>
      </c>
      <c r="BF136">
        <v>0</v>
      </c>
      <c r="BG136" s="20">
        <v>1</v>
      </c>
      <c r="BH136" s="20">
        <v>0</v>
      </c>
      <c r="BI136" s="20">
        <v>39</v>
      </c>
      <c r="BJ136" s="20">
        <v>8</v>
      </c>
      <c r="BK136" s="20">
        <v>160</v>
      </c>
      <c r="BL136" s="20">
        <v>352</v>
      </c>
      <c r="BM136" s="20">
        <v>271</v>
      </c>
      <c r="BN136" s="20">
        <v>28</v>
      </c>
      <c r="BO136" s="20">
        <v>15</v>
      </c>
      <c r="BP136" s="20">
        <v>3324</v>
      </c>
      <c r="BQ136" s="20">
        <v>355</v>
      </c>
      <c r="BR136" s="20">
        <v>0</v>
      </c>
      <c r="BS136" s="20">
        <v>502</v>
      </c>
      <c r="BT136" s="20">
        <v>970</v>
      </c>
      <c r="BU136" s="20">
        <v>671</v>
      </c>
      <c r="BV136" s="20">
        <v>1036</v>
      </c>
    </row>
    <row r="137" spans="1:74" x14ac:dyDescent="0.25">
      <c r="A137" s="20" t="s">
        <v>449</v>
      </c>
      <c r="B137" s="20" t="s">
        <v>549</v>
      </c>
      <c r="C137" s="20" t="s">
        <v>550</v>
      </c>
      <c r="D137" s="1">
        <v>44613</v>
      </c>
      <c r="E137">
        <v>73</v>
      </c>
      <c r="F137">
        <v>1</v>
      </c>
      <c r="G137">
        <v>1</v>
      </c>
      <c r="H137">
        <v>0</v>
      </c>
      <c r="I137">
        <v>0</v>
      </c>
      <c r="J137">
        <v>22</v>
      </c>
      <c r="K137">
        <v>32</v>
      </c>
      <c r="L137">
        <v>0</v>
      </c>
      <c r="M137">
        <v>0</v>
      </c>
      <c r="N137">
        <v>11</v>
      </c>
      <c r="O137">
        <v>8</v>
      </c>
      <c r="P137">
        <v>2</v>
      </c>
      <c r="Q137">
        <v>0</v>
      </c>
      <c r="R137">
        <v>185</v>
      </c>
      <c r="S137">
        <v>119</v>
      </c>
      <c r="T137">
        <v>17</v>
      </c>
      <c r="U137">
        <v>0</v>
      </c>
      <c r="V137">
        <v>1</v>
      </c>
      <c r="W137">
        <v>741</v>
      </c>
      <c r="X137">
        <v>159</v>
      </c>
      <c r="Y137">
        <v>234</v>
      </c>
      <c r="Z137">
        <v>67</v>
      </c>
      <c r="AA137">
        <v>34</v>
      </c>
      <c r="AB137">
        <v>441</v>
      </c>
      <c r="AC137">
        <v>149</v>
      </c>
      <c r="AD137">
        <v>139</v>
      </c>
      <c r="AE137">
        <v>23</v>
      </c>
      <c r="AF137">
        <v>0</v>
      </c>
      <c r="AG137">
        <v>41</v>
      </c>
      <c r="AH137">
        <v>11</v>
      </c>
      <c r="AI137">
        <v>4</v>
      </c>
      <c r="AJ137">
        <v>8</v>
      </c>
      <c r="AK137">
        <v>0</v>
      </c>
      <c r="AL137">
        <v>20</v>
      </c>
      <c r="AM137">
        <v>10</v>
      </c>
      <c r="AN137">
        <v>4</v>
      </c>
      <c r="AO137">
        <v>0</v>
      </c>
      <c r="AP137">
        <v>0</v>
      </c>
      <c r="AQ137">
        <v>0</v>
      </c>
      <c r="AR137">
        <v>0</v>
      </c>
      <c r="AS137">
        <v>0</v>
      </c>
      <c r="AT137">
        <v>0</v>
      </c>
      <c r="AU137">
        <v>0</v>
      </c>
      <c r="AV137">
        <v>0</v>
      </c>
      <c r="AW137">
        <v>0</v>
      </c>
      <c r="AX137">
        <v>0</v>
      </c>
      <c r="AY137">
        <v>0</v>
      </c>
      <c r="AZ137">
        <v>0</v>
      </c>
      <c r="BA137">
        <v>1</v>
      </c>
      <c r="BB137">
        <v>0</v>
      </c>
      <c r="BC137">
        <v>0</v>
      </c>
      <c r="BD137">
        <v>0</v>
      </c>
      <c r="BE137">
        <v>0</v>
      </c>
      <c r="BF137">
        <v>0</v>
      </c>
      <c r="BG137" s="20">
        <v>1</v>
      </c>
      <c r="BH137" s="20">
        <v>0</v>
      </c>
      <c r="BI137" s="20">
        <v>39</v>
      </c>
      <c r="BJ137" s="20">
        <v>8</v>
      </c>
      <c r="BK137" s="20">
        <v>161</v>
      </c>
      <c r="BL137" s="20">
        <v>356</v>
      </c>
      <c r="BM137" s="20">
        <v>271</v>
      </c>
      <c r="BN137" s="20">
        <v>28</v>
      </c>
      <c r="BO137" s="20">
        <v>15</v>
      </c>
      <c r="BP137" s="20">
        <v>3327</v>
      </c>
      <c r="BQ137" s="20">
        <v>364</v>
      </c>
      <c r="BR137" s="20">
        <v>0</v>
      </c>
      <c r="BS137" s="20">
        <v>511</v>
      </c>
      <c r="BT137" s="20">
        <v>970</v>
      </c>
      <c r="BU137" s="20">
        <v>664</v>
      </c>
      <c r="BV137" s="20">
        <v>1046</v>
      </c>
    </row>
    <row r="138" spans="1:74" x14ac:dyDescent="0.25">
      <c r="A138" s="20" t="s">
        <v>449</v>
      </c>
      <c r="B138" s="20" t="s">
        <v>544</v>
      </c>
      <c r="C138" s="20" t="s">
        <v>551</v>
      </c>
      <c r="D138" s="1">
        <v>44598</v>
      </c>
      <c r="E138">
        <v>73</v>
      </c>
      <c r="F138">
        <v>1</v>
      </c>
      <c r="G138">
        <v>0</v>
      </c>
      <c r="H138">
        <v>0</v>
      </c>
      <c r="I138">
        <v>0</v>
      </c>
      <c r="J138">
        <v>39</v>
      </c>
      <c r="K138">
        <v>2</v>
      </c>
      <c r="L138">
        <v>13</v>
      </c>
      <c r="M138">
        <v>0</v>
      </c>
      <c r="N138">
        <v>0</v>
      </c>
      <c r="O138">
        <v>0</v>
      </c>
      <c r="P138">
        <v>0</v>
      </c>
      <c r="Q138">
        <v>0</v>
      </c>
      <c r="R138">
        <v>263</v>
      </c>
      <c r="S138">
        <v>184</v>
      </c>
      <c r="T138">
        <v>9</v>
      </c>
      <c r="U138">
        <v>32</v>
      </c>
      <c r="V138">
        <v>0</v>
      </c>
      <c r="W138">
        <v>871</v>
      </c>
      <c r="X138">
        <v>437</v>
      </c>
      <c r="Y138">
        <v>11</v>
      </c>
      <c r="Z138">
        <v>215</v>
      </c>
      <c r="AA138">
        <v>2</v>
      </c>
      <c r="AB138">
        <v>664</v>
      </c>
      <c r="AC138">
        <v>292</v>
      </c>
      <c r="AD138">
        <v>8</v>
      </c>
      <c r="AE138">
        <v>222</v>
      </c>
      <c r="AF138">
        <v>0</v>
      </c>
      <c r="AG138">
        <v>124</v>
      </c>
      <c r="AH138">
        <v>46</v>
      </c>
      <c r="AI138">
        <v>3</v>
      </c>
      <c r="AJ138">
        <v>38</v>
      </c>
      <c r="AK138">
        <v>2</v>
      </c>
      <c r="AL138">
        <v>44</v>
      </c>
      <c r="AM138">
        <v>23</v>
      </c>
      <c r="AN138">
        <v>2</v>
      </c>
      <c r="AO138">
        <v>2</v>
      </c>
      <c r="AP138">
        <v>0</v>
      </c>
      <c r="AQ138">
        <v>0</v>
      </c>
      <c r="AR138">
        <v>0</v>
      </c>
      <c r="AS138">
        <v>0</v>
      </c>
      <c r="AT138">
        <v>0</v>
      </c>
      <c r="AU138">
        <v>0</v>
      </c>
      <c r="AV138">
        <v>0</v>
      </c>
      <c r="AW138">
        <v>0</v>
      </c>
      <c r="AX138">
        <v>0</v>
      </c>
      <c r="AY138">
        <v>0</v>
      </c>
      <c r="AZ138">
        <v>0</v>
      </c>
      <c r="BA138">
        <v>0</v>
      </c>
      <c r="BB138">
        <v>0</v>
      </c>
      <c r="BC138">
        <v>0</v>
      </c>
      <c r="BD138">
        <v>0</v>
      </c>
      <c r="BE138">
        <v>0</v>
      </c>
      <c r="BF138">
        <v>0</v>
      </c>
      <c r="BG138" s="20">
        <v>0</v>
      </c>
      <c r="BH138" s="20">
        <v>0</v>
      </c>
      <c r="BI138" s="20">
        <v>54</v>
      </c>
      <c r="BJ138" s="20">
        <v>0</v>
      </c>
      <c r="BK138" s="20">
        <v>215</v>
      </c>
      <c r="BL138" s="20">
        <v>609</v>
      </c>
      <c r="BM138" s="20">
        <v>416</v>
      </c>
      <c r="BN138" s="20">
        <v>77</v>
      </c>
      <c r="BO138" s="20">
        <v>39</v>
      </c>
      <c r="BP138" s="20">
        <v>4026</v>
      </c>
      <c r="BQ138" s="20">
        <v>1262</v>
      </c>
      <c r="BR138" s="20">
        <v>0</v>
      </c>
      <c r="BS138" s="20">
        <v>35</v>
      </c>
      <c r="BT138" s="20">
        <v>1575</v>
      </c>
      <c r="BU138" s="20">
        <v>35</v>
      </c>
      <c r="BV138" s="20">
        <v>2207</v>
      </c>
    </row>
    <row r="139" spans="1:74" x14ac:dyDescent="0.25">
      <c r="A139" s="20" t="s">
        <v>449</v>
      </c>
      <c r="B139" s="20" t="s">
        <v>544</v>
      </c>
      <c r="C139" s="20" t="s">
        <v>551</v>
      </c>
      <c r="D139" s="1">
        <v>44605</v>
      </c>
      <c r="E139">
        <v>73</v>
      </c>
      <c r="F139">
        <v>1</v>
      </c>
      <c r="G139">
        <v>0</v>
      </c>
      <c r="H139">
        <v>0</v>
      </c>
      <c r="I139">
        <v>0</v>
      </c>
      <c r="J139">
        <v>39</v>
      </c>
      <c r="K139">
        <v>2</v>
      </c>
      <c r="L139">
        <v>13</v>
      </c>
      <c r="M139">
        <v>0</v>
      </c>
      <c r="N139">
        <v>0</v>
      </c>
      <c r="O139">
        <v>0</v>
      </c>
      <c r="P139">
        <v>0</v>
      </c>
      <c r="Q139">
        <v>0</v>
      </c>
      <c r="R139">
        <v>263</v>
      </c>
      <c r="S139">
        <v>184</v>
      </c>
      <c r="T139">
        <v>9</v>
      </c>
      <c r="U139">
        <v>32</v>
      </c>
      <c r="V139">
        <v>0</v>
      </c>
      <c r="W139">
        <v>870</v>
      </c>
      <c r="X139">
        <v>437</v>
      </c>
      <c r="Y139">
        <v>11</v>
      </c>
      <c r="Z139">
        <v>215</v>
      </c>
      <c r="AA139">
        <v>2</v>
      </c>
      <c r="AB139">
        <v>665</v>
      </c>
      <c r="AC139">
        <v>293</v>
      </c>
      <c r="AD139">
        <v>8</v>
      </c>
      <c r="AE139">
        <v>223</v>
      </c>
      <c r="AF139">
        <v>0</v>
      </c>
      <c r="AG139">
        <v>122</v>
      </c>
      <c r="AH139">
        <v>45</v>
      </c>
      <c r="AI139">
        <v>3</v>
      </c>
      <c r="AJ139">
        <v>37</v>
      </c>
      <c r="AK139">
        <v>2</v>
      </c>
      <c r="AL139">
        <v>44</v>
      </c>
      <c r="AM139">
        <v>23</v>
      </c>
      <c r="AN139">
        <v>2</v>
      </c>
      <c r="AO139">
        <v>2</v>
      </c>
      <c r="AP139">
        <v>0</v>
      </c>
      <c r="AQ139">
        <v>0</v>
      </c>
      <c r="AR139">
        <v>0</v>
      </c>
      <c r="AS139">
        <v>0</v>
      </c>
      <c r="AT139">
        <v>0</v>
      </c>
      <c r="AU139">
        <v>0</v>
      </c>
      <c r="AV139">
        <v>0</v>
      </c>
      <c r="AW139">
        <v>0</v>
      </c>
      <c r="AX139">
        <v>0</v>
      </c>
      <c r="AY139">
        <v>0</v>
      </c>
      <c r="AZ139">
        <v>0</v>
      </c>
      <c r="BA139">
        <v>0</v>
      </c>
      <c r="BB139">
        <v>0</v>
      </c>
      <c r="BC139">
        <v>0</v>
      </c>
      <c r="BD139">
        <v>0</v>
      </c>
      <c r="BE139">
        <v>0</v>
      </c>
      <c r="BF139">
        <v>0</v>
      </c>
      <c r="BG139" s="20">
        <v>0</v>
      </c>
      <c r="BH139" s="20">
        <v>0</v>
      </c>
      <c r="BI139" s="20">
        <v>54</v>
      </c>
      <c r="BJ139" s="20">
        <v>0</v>
      </c>
      <c r="BK139" s="20">
        <v>215</v>
      </c>
      <c r="BL139" s="20">
        <v>608</v>
      </c>
      <c r="BM139" s="20">
        <v>419</v>
      </c>
      <c r="BN139" s="20">
        <v>76</v>
      </c>
      <c r="BO139" s="20">
        <v>40</v>
      </c>
      <c r="BP139" s="20">
        <v>4022</v>
      </c>
      <c r="BQ139" s="20">
        <v>1283</v>
      </c>
      <c r="BR139" s="20">
        <v>0</v>
      </c>
      <c r="BS139" s="20">
        <v>35</v>
      </c>
      <c r="BT139" s="20">
        <v>1569</v>
      </c>
      <c r="BU139" s="20">
        <v>34</v>
      </c>
      <c r="BV139" s="20">
        <v>2216</v>
      </c>
    </row>
    <row r="140" spans="1:74" x14ac:dyDescent="0.25">
      <c r="A140" s="20" t="s">
        <v>449</v>
      </c>
      <c r="B140" s="20" t="s">
        <v>544</v>
      </c>
      <c r="C140" s="20" t="s">
        <v>551</v>
      </c>
      <c r="D140" s="1">
        <v>44613</v>
      </c>
      <c r="E140">
        <v>146</v>
      </c>
      <c r="F140">
        <v>2</v>
      </c>
      <c r="G140">
        <v>0</v>
      </c>
      <c r="H140">
        <v>0</v>
      </c>
      <c r="I140">
        <v>0</v>
      </c>
      <c r="J140">
        <v>78</v>
      </c>
      <c r="K140">
        <v>4</v>
      </c>
      <c r="L140">
        <v>24</v>
      </c>
      <c r="M140">
        <v>0</v>
      </c>
      <c r="N140">
        <v>0</v>
      </c>
      <c r="O140">
        <v>0</v>
      </c>
      <c r="P140">
        <v>0</v>
      </c>
      <c r="Q140">
        <v>0</v>
      </c>
      <c r="R140">
        <v>526</v>
      </c>
      <c r="S140">
        <v>368</v>
      </c>
      <c r="T140">
        <v>18</v>
      </c>
      <c r="U140">
        <v>64</v>
      </c>
      <c r="V140">
        <v>0</v>
      </c>
      <c r="W140">
        <v>1747</v>
      </c>
      <c r="X140">
        <v>884</v>
      </c>
      <c r="Y140">
        <v>22</v>
      </c>
      <c r="Z140">
        <v>423</v>
      </c>
      <c r="AA140">
        <v>4</v>
      </c>
      <c r="AB140">
        <v>1330</v>
      </c>
      <c r="AC140">
        <v>586</v>
      </c>
      <c r="AD140">
        <v>14</v>
      </c>
      <c r="AE140">
        <v>448</v>
      </c>
      <c r="AF140">
        <v>0</v>
      </c>
      <c r="AG140">
        <v>240</v>
      </c>
      <c r="AH140">
        <v>90</v>
      </c>
      <c r="AI140">
        <v>6</v>
      </c>
      <c r="AJ140">
        <v>72</v>
      </c>
      <c r="AK140">
        <v>4</v>
      </c>
      <c r="AL140">
        <v>88</v>
      </c>
      <c r="AM140">
        <v>46</v>
      </c>
      <c r="AN140">
        <v>4</v>
      </c>
      <c r="AO140">
        <v>4</v>
      </c>
      <c r="AP140">
        <v>0</v>
      </c>
      <c r="AQ140">
        <v>0</v>
      </c>
      <c r="AR140">
        <v>0</v>
      </c>
      <c r="AS140">
        <v>0</v>
      </c>
      <c r="AT140">
        <v>0</v>
      </c>
      <c r="AU140">
        <v>0</v>
      </c>
      <c r="AV140">
        <v>0</v>
      </c>
      <c r="AW140">
        <v>0</v>
      </c>
      <c r="AX140">
        <v>0</v>
      </c>
      <c r="AY140">
        <v>0</v>
      </c>
      <c r="AZ140">
        <v>0</v>
      </c>
      <c r="BA140">
        <v>0</v>
      </c>
      <c r="BB140">
        <v>0</v>
      </c>
      <c r="BC140">
        <v>0</v>
      </c>
      <c r="BD140">
        <v>0</v>
      </c>
      <c r="BE140">
        <v>0</v>
      </c>
      <c r="BF140">
        <v>0</v>
      </c>
      <c r="BG140" s="20">
        <v>0</v>
      </c>
      <c r="BH140" s="20">
        <v>0</v>
      </c>
      <c r="BI140" s="20">
        <v>54</v>
      </c>
      <c r="BJ140" s="20">
        <v>0</v>
      </c>
      <c r="BK140" s="20">
        <v>215</v>
      </c>
      <c r="BL140" s="20">
        <v>612</v>
      </c>
      <c r="BM140" s="20">
        <v>417</v>
      </c>
      <c r="BN140" s="20">
        <v>75</v>
      </c>
      <c r="BO140" s="20">
        <v>40</v>
      </c>
      <c r="BP140" s="20">
        <v>4017</v>
      </c>
      <c r="BQ140" s="20">
        <v>1298</v>
      </c>
      <c r="BR140" s="20">
        <v>0</v>
      </c>
      <c r="BS140" s="20">
        <v>33</v>
      </c>
      <c r="BT140" s="20">
        <v>1564</v>
      </c>
      <c r="BU140" s="20">
        <v>38</v>
      </c>
      <c r="BV140" s="20">
        <v>2216</v>
      </c>
    </row>
    <row r="141" spans="1:74" x14ac:dyDescent="0.25">
      <c r="A141" s="20" t="s">
        <v>449</v>
      </c>
      <c r="B141" s="20" t="s">
        <v>552</v>
      </c>
      <c r="C141" s="20" t="s">
        <v>553</v>
      </c>
      <c r="D141" s="1">
        <v>44598</v>
      </c>
      <c r="E141">
        <v>183</v>
      </c>
      <c r="F141">
        <v>2</v>
      </c>
      <c r="G141">
        <v>2</v>
      </c>
      <c r="H141">
        <v>0</v>
      </c>
      <c r="I141">
        <v>0</v>
      </c>
      <c r="J141">
        <v>124</v>
      </c>
      <c r="K141">
        <v>5</v>
      </c>
      <c r="L141">
        <v>16</v>
      </c>
      <c r="M141">
        <v>2</v>
      </c>
      <c r="N141">
        <v>2</v>
      </c>
      <c r="O141">
        <v>1</v>
      </c>
      <c r="P141">
        <v>0</v>
      </c>
      <c r="Q141">
        <v>0</v>
      </c>
      <c r="R141">
        <v>267</v>
      </c>
      <c r="S141">
        <v>196</v>
      </c>
      <c r="T141">
        <v>10</v>
      </c>
      <c r="U141">
        <v>29</v>
      </c>
      <c r="V141">
        <v>3</v>
      </c>
      <c r="W141">
        <v>1095</v>
      </c>
      <c r="X141">
        <v>616</v>
      </c>
      <c r="Y141">
        <v>28</v>
      </c>
      <c r="Z141">
        <v>187</v>
      </c>
      <c r="AA141">
        <v>24</v>
      </c>
      <c r="AB141">
        <v>764</v>
      </c>
      <c r="AC141">
        <v>426</v>
      </c>
      <c r="AD141">
        <v>22</v>
      </c>
      <c r="AE141">
        <v>149</v>
      </c>
      <c r="AF141">
        <v>23</v>
      </c>
      <c r="AG141">
        <v>315</v>
      </c>
      <c r="AH141">
        <v>179</v>
      </c>
      <c r="AI141">
        <v>7</v>
      </c>
      <c r="AJ141">
        <v>44</v>
      </c>
      <c r="AK141">
        <v>7</v>
      </c>
      <c r="AL141">
        <v>30</v>
      </c>
      <c r="AM141">
        <v>19</v>
      </c>
      <c r="AN141">
        <v>1</v>
      </c>
      <c r="AO141">
        <v>2</v>
      </c>
      <c r="AP141">
        <v>0</v>
      </c>
      <c r="AQ141">
        <v>0</v>
      </c>
      <c r="AR141">
        <v>0</v>
      </c>
      <c r="AS141">
        <v>0</v>
      </c>
      <c r="AT141">
        <v>0</v>
      </c>
      <c r="AU141">
        <v>0</v>
      </c>
      <c r="AV141">
        <v>0</v>
      </c>
      <c r="AW141">
        <v>0</v>
      </c>
      <c r="AX141">
        <v>0</v>
      </c>
      <c r="AY141">
        <v>0</v>
      </c>
      <c r="AZ141">
        <v>0</v>
      </c>
      <c r="BA141">
        <v>0</v>
      </c>
      <c r="BB141">
        <v>0</v>
      </c>
      <c r="BC141">
        <v>0</v>
      </c>
      <c r="BD141">
        <v>0</v>
      </c>
      <c r="BE141">
        <v>0</v>
      </c>
      <c r="BF141">
        <v>0</v>
      </c>
      <c r="BG141" s="20">
        <v>2</v>
      </c>
      <c r="BH141" s="20">
        <v>0</v>
      </c>
      <c r="BI141" s="20">
        <v>152</v>
      </c>
      <c r="BJ141" s="20">
        <v>2</v>
      </c>
      <c r="BK141" s="20">
        <v>219</v>
      </c>
      <c r="BL141" s="20">
        <v>815</v>
      </c>
      <c r="BM141" s="20">
        <v>550</v>
      </c>
      <c r="BN141" s="20">
        <v>251</v>
      </c>
      <c r="BO141" s="20">
        <v>25</v>
      </c>
      <c r="BP141" s="20">
        <v>8539</v>
      </c>
      <c r="BQ141" s="20">
        <v>3578</v>
      </c>
      <c r="BR141" s="20">
        <v>0</v>
      </c>
      <c r="BS141" s="20">
        <v>50</v>
      </c>
      <c r="BT141" s="20">
        <v>2179</v>
      </c>
      <c r="BU141" s="20">
        <v>782</v>
      </c>
      <c r="BV141" s="20">
        <v>5232</v>
      </c>
    </row>
    <row r="142" spans="1:74" x14ac:dyDescent="0.25">
      <c r="A142" s="20" t="s">
        <v>449</v>
      </c>
      <c r="B142" s="20" t="s">
        <v>552</v>
      </c>
      <c r="C142" s="20" t="s">
        <v>553</v>
      </c>
      <c r="D142" s="1">
        <v>44605</v>
      </c>
      <c r="E142">
        <v>185</v>
      </c>
      <c r="F142">
        <v>2</v>
      </c>
      <c r="G142">
        <v>2</v>
      </c>
      <c r="H142">
        <v>0</v>
      </c>
      <c r="I142">
        <v>0</v>
      </c>
      <c r="J142">
        <v>126</v>
      </c>
      <c r="K142">
        <v>5</v>
      </c>
      <c r="L142">
        <v>16</v>
      </c>
      <c r="M142">
        <v>2</v>
      </c>
      <c r="N142">
        <v>2</v>
      </c>
      <c r="O142">
        <v>1</v>
      </c>
      <c r="P142">
        <v>0</v>
      </c>
      <c r="Q142">
        <v>0</v>
      </c>
      <c r="R142">
        <v>269</v>
      </c>
      <c r="S142">
        <v>197</v>
      </c>
      <c r="T142">
        <v>10</v>
      </c>
      <c r="U142">
        <v>29</v>
      </c>
      <c r="V142">
        <v>4</v>
      </c>
      <c r="W142">
        <v>1098</v>
      </c>
      <c r="X142">
        <v>626</v>
      </c>
      <c r="Y142">
        <v>28</v>
      </c>
      <c r="Z142">
        <v>188</v>
      </c>
      <c r="AA142">
        <v>26</v>
      </c>
      <c r="AB142">
        <v>763</v>
      </c>
      <c r="AC142">
        <v>424</v>
      </c>
      <c r="AD142">
        <v>22</v>
      </c>
      <c r="AE142">
        <v>149</v>
      </c>
      <c r="AF142">
        <v>24</v>
      </c>
      <c r="AG142">
        <v>318</v>
      </c>
      <c r="AH142">
        <v>180</v>
      </c>
      <c r="AI142">
        <v>7</v>
      </c>
      <c r="AJ142">
        <v>44</v>
      </c>
      <c r="AK142">
        <v>7</v>
      </c>
      <c r="AL142">
        <v>30</v>
      </c>
      <c r="AM142">
        <v>19</v>
      </c>
      <c r="AN142">
        <v>1</v>
      </c>
      <c r="AO142">
        <v>2</v>
      </c>
      <c r="AP142">
        <v>0</v>
      </c>
      <c r="AQ142">
        <v>0</v>
      </c>
      <c r="AR142">
        <v>0</v>
      </c>
      <c r="AS142">
        <v>0</v>
      </c>
      <c r="AT142">
        <v>0</v>
      </c>
      <c r="AU142">
        <v>0</v>
      </c>
      <c r="AV142">
        <v>0</v>
      </c>
      <c r="AW142">
        <v>0</v>
      </c>
      <c r="AX142">
        <v>0</v>
      </c>
      <c r="AY142">
        <v>0</v>
      </c>
      <c r="AZ142">
        <v>0</v>
      </c>
      <c r="BA142">
        <v>0</v>
      </c>
      <c r="BB142">
        <v>0</v>
      </c>
      <c r="BC142">
        <v>0</v>
      </c>
      <c r="BD142">
        <v>0</v>
      </c>
      <c r="BE142">
        <v>0</v>
      </c>
      <c r="BF142">
        <v>0</v>
      </c>
      <c r="BG142" s="20">
        <v>2</v>
      </c>
      <c r="BH142" s="20">
        <v>0</v>
      </c>
      <c r="BI142" s="20">
        <v>154</v>
      </c>
      <c r="BJ142" s="20">
        <v>2</v>
      </c>
      <c r="BK142" s="20">
        <v>220</v>
      </c>
      <c r="BL142" s="20">
        <v>816</v>
      </c>
      <c r="BM142" s="20">
        <v>548</v>
      </c>
      <c r="BN142" s="20">
        <v>253</v>
      </c>
      <c r="BO142" s="20">
        <v>25</v>
      </c>
      <c r="BP142" s="20">
        <v>8544</v>
      </c>
      <c r="BQ142" s="20">
        <v>3641</v>
      </c>
      <c r="BR142" s="20">
        <v>0</v>
      </c>
      <c r="BS142" s="20">
        <v>50</v>
      </c>
      <c r="BT142" s="20">
        <v>2175</v>
      </c>
      <c r="BU142" s="20">
        <v>787</v>
      </c>
      <c r="BV142" s="20">
        <v>5237</v>
      </c>
    </row>
    <row r="143" spans="1:74" x14ac:dyDescent="0.25">
      <c r="A143" s="20" t="s">
        <v>449</v>
      </c>
      <c r="B143" s="20" t="s">
        <v>552</v>
      </c>
      <c r="C143" s="20" t="s">
        <v>553</v>
      </c>
      <c r="D143" s="1">
        <v>44613</v>
      </c>
      <c r="E143">
        <v>186</v>
      </c>
      <c r="F143">
        <v>2</v>
      </c>
      <c r="G143">
        <v>2</v>
      </c>
      <c r="H143">
        <v>0</v>
      </c>
      <c r="I143">
        <v>0</v>
      </c>
      <c r="J143">
        <v>128</v>
      </c>
      <c r="K143">
        <v>5</v>
      </c>
      <c r="L143">
        <v>16</v>
      </c>
      <c r="M143">
        <v>2</v>
      </c>
      <c r="N143">
        <v>2</v>
      </c>
      <c r="O143">
        <v>1</v>
      </c>
      <c r="P143">
        <v>0</v>
      </c>
      <c r="Q143">
        <v>0</v>
      </c>
      <c r="R143">
        <v>269</v>
      </c>
      <c r="S143">
        <v>197</v>
      </c>
      <c r="T143">
        <v>10</v>
      </c>
      <c r="U143">
        <v>29</v>
      </c>
      <c r="V143">
        <v>4</v>
      </c>
      <c r="W143">
        <v>1096</v>
      </c>
      <c r="X143">
        <v>631</v>
      </c>
      <c r="Y143">
        <v>29</v>
      </c>
      <c r="Z143">
        <v>188</v>
      </c>
      <c r="AA143">
        <v>24</v>
      </c>
      <c r="AB143">
        <v>770</v>
      </c>
      <c r="AC143">
        <v>435</v>
      </c>
      <c r="AD143">
        <v>22</v>
      </c>
      <c r="AE143">
        <v>149</v>
      </c>
      <c r="AF143">
        <v>25</v>
      </c>
      <c r="AG143">
        <v>321</v>
      </c>
      <c r="AH143">
        <v>184</v>
      </c>
      <c r="AI143">
        <v>7</v>
      </c>
      <c r="AJ143">
        <v>44</v>
      </c>
      <c r="AK143">
        <v>7</v>
      </c>
      <c r="AL143">
        <v>30</v>
      </c>
      <c r="AM143">
        <v>19</v>
      </c>
      <c r="AN143">
        <v>1</v>
      </c>
      <c r="AO143">
        <v>2</v>
      </c>
      <c r="AP143">
        <v>0</v>
      </c>
      <c r="AQ143">
        <v>0</v>
      </c>
      <c r="AR143">
        <v>0</v>
      </c>
      <c r="AS143">
        <v>0</v>
      </c>
      <c r="AT143">
        <v>0</v>
      </c>
      <c r="AU143">
        <v>0</v>
      </c>
      <c r="AV143">
        <v>0</v>
      </c>
      <c r="AW143">
        <v>0</v>
      </c>
      <c r="AX143">
        <v>0</v>
      </c>
      <c r="AY143">
        <v>0</v>
      </c>
      <c r="AZ143">
        <v>0</v>
      </c>
      <c r="BA143">
        <v>0</v>
      </c>
      <c r="BB143">
        <v>0</v>
      </c>
      <c r="BC143">
        <v>0</v>
      </c>
      <c r="BD143">
        <v>0</v>
      </c>
      <c r="BE143">
        <v>0</v>
      </c>
      <c r="BF143">
        <v>0</v>
      </c>
      <c r="BG143" s="20">
        <v>2</v>
      </c>
      <c r="BH143" s="20">
        <v>0</v>
      </c>
      <c r="BI143" s="20">
        <v>155</v>
      </c>
      <c r="BJ143" s="20">
        <v>2</v>
      </c>
      <c r="BK143" s="20">
        <v>220</v>
      </c>
      <c r="BL143" s="20">
        <v>816</v>
      </c>
      <c r="BM143" s="20">
        <v>553</v>
      </c>
      <c r="BN143" s="20">
        <v>256</v>
      </c>
      <c r="BO143" s="20">
        <v>25</v>
      </c>
      <c r="BP143" s="20">
        <v>8565</v>
      </c>
      <c r="BQ143" s="20">
        <v>3715</v>
      </c>
      <c r="BR143" s="20">
        <v>0</v>
      </c>
      <c r="BS143" s="20">
        <v>50</v>
      </c>
      <c r="BT143" s="20">
        <v>2170</v>
      </c>
      <c r="BU143" s="20">
        <v>792</v>
      </c>
      <c r="BV143" s="20">
        <v>5263</v>
      </c>
    </row>
    <row r="144" spans="1:74" x14ac:dyDescent="0.25">
      <c r="A144" s="20" t="s">
        <v>449</v>
      </c>
      <c r="B144" s="20" t="s">
        <v>552</v>
      </c>
      <c r="C144" s="20" t="s">
        <v>553</v>
      </c>
      <c r="D144" s="1">
        <v>44613</v>
      </c>
      <c r="E144">
        <v>186</v>
      </c>
      <c r="F144">
        <v>2</v>
      </c>
      <c r="G144">
        <v>2</v>
      </c>
      <c r="H144">
        <v>0</v>
      </c>
      <c r="I144">
        <v>0</v>
      </c>
      <c r="J144">
        <v>128</v>
      </c>
      <c r="K144">
        <v>5</v>
      </c>
      <c r="L144">
        <v>16</v>
      </c>
      <c r="M144">
        <v>2</v>
      </c>
      <c r="N144">
        <v>2</v>
      </c>
      <c r="O144">
        <v>1</v>
      </c>
      <c r="P144">
        <v>0</v>
      </c>
      <c r="Q144">
        <v>0</v>
      </c>
      <c r="R144">
        <v>269</v>
      </c>
      <c r="S144">
        <v>197</v>
      </c>
      <c r="T144">
        <v>10</v>
      </c>
      <c r="U144">
        <v>29</v>
      </c>
      <c r="V144">
        <v>4</v>
      </c>
      <c r="W144">
        <v>1096</v>
      </c>
      <c r="X144">
        <v>631</v>
      </c>
      <c r="Y144">
        <v>29</v>
      </c>
      <c r="Z144">
        <v>188</v>
      </c>
      <c r="AA144">
        <v>24</v>
      </c>
      <c r="AB144">
        <v>770</v>
      </c>
      <c r="AC144">
        <v>435</v>
      </c>
      <c r="AD144">
        <v>22</v>
      </c>
      <c r="AE144">
        <v>149</v>
      </c>
      <c r="AF144">
        <v>25</v>
      </c>
      <c r="AG144">
        <v>321</v>
      </c>
      <c r="AH144">
        <v>184</v>
      </c>
      <c r="AI144">
        <v>7</v>
      </c>
      <c r="AJ144">
        <v>44</v>
      </c>
      <c r="AK144">
        <v>7</v>
      </c>
      <c r="AL144">
        <v>30</v>
      </c>
      <c r="AM144">
        <v>19</v>
      </c>
      <c r="AN144">
        <v>1</v>
      </c>
      <c r="AO144">
        <v>2</v>
      </c>
      <c r="AP144">
        <v>0</v>
      </c>
      <c r="AQ144">
        <v>0</v>
      </c>
      <c r="AR144">
        <v>0</v>
      </c>
      <c r="AS144">
        <v>0</v>
      </c>
      <c r="AT144">
        <v>0</v>
      </c>
      <c r="AU144">
        <v>0</v>
      </c>
      <c r="AV144">
        <v>0</v>
      </c>
      <c r="AW144">
        <v>0</v>
      </c>
      <c r="AX144">
        <v>0</v>
      </c>
      <c r="AY144">
        <v>0</v>
      </c>
      <c r="AZ144">
        <v>0</v>
      </c>
      <c r="BA144">
        <v>0</v>
      </c>
      <c r="BB144">
        <v>0</v>
      </c>
      <c r="BC144">
        <v>0</v>
      </c>
      <c r="BD144">
        <v>0</v>
      </c>
      <c r="BE144">
        <v>0</v>
      </c>
      <c r="BF144">
        <v>0</v>
      </c>
      <c r="BG144" s="20">
        <v>2</v>
      </c>
      <c r="BH144" s="20">
        <v>0</v>
      </c>
      <c r="BI144" s="20">
        <v>155</v>
      </c>
      <c r="BJ144" s="20">
        <v>2</v>
      </c>
      <c r="BK144" s="20">
        <v>220</v>
      </c>
      <c r="BL144" s="20">
        <v>816</v>
      </c>
      <c r="BM144" s="20">
        <v>553</v>
      </c>
      <c r="BN144" s="20">
        <v>256</v>
      </c>
      <c r="BO144" s="20">
        <v>25</v>
      </c>
      <c r="BP144" s="20">
        <v>8565</v>
      </c>
      <c r="BQ144" s="20">
        <v>3716</v>
      </c>
      <c r="BR144" s="20">
        <v>0</v>
      </c>
      <c r="BS144" s="20">
        <v>50</v>
      </c>
      <c r="BT144" s="20">
        <v>2170</v>
      </c>
      <c r="BU144" s="20">
        <v>792</v>
      </c>
      <c r="BV144" s="20">
        <v>5263</v>
      </c>
    </row>
    <row r="145" spans="1:74" x14ac:dyDescent="0.25">
      <c r="A145" s="20" t="s">
        <v>449</v>
      </c>
      <c r="B145" s="20" t="s">
        <v>547</v>
      </c>
      <c r="C145" s="20" t="s">
        <v>554</v>
      </c>
      <c r="D145" s="1">
        <v>44598</v>
      </c>
      <c r="E145">
        <v>40</v>
      </c>
      <c r="F145">
        <v>1</v>
      </c>
      <c r="G145">
        <v>1</v>
      </c>
      <c r="H145">
        <v>0</v>
      </c>
      <c r="I145">
        <v>0</v>
      </c>
      <c r="J145">
        <v>27</v>
      </c>
      <c r="K145">
        <v>6</v>
      </c>
      <c r="L145">
        <v>1</v>
      </c>
      <c r="M145">
        <v>1</v>
      </c>
      <c r="N145">
        <v>1</v>
      </c>
      <c r="O145">
        <v>1</v>
      </c>
      <c r="P145">
        <v>0</v>
      </c>
      <c r="Q145">
        <v>0</v>
      </c>
      <c r="R145">
        <v>139</v>
      </c>
      <c r="S145">
        <v>100</v>
      </c>
      <c r="T145">
        <v>18</v>
      </c>
      <c r="U145">
        <v>1</v>
      </c>
      <c r="V145">
        <v>2</v>
      </c>
      <c r="W145">
        <v>397</v>
      </c>
      <c r="X145">
        <v>202</v>
      </c>
      <c r="Y145">
        <v>84</v>
      </c>
      <c r="Z145">
        <v>23</v>
      </c>
      <c r="AA145">
        <v>1</v>
      </c>
      <c r="AB145">
        <v>436</v>
      </c>
      <c r="AC145">
        <v>269</v>
      </c>
      <c r="AD145">
        <v>72</v>
      </c>
      <c r="AE145">
        <v>16</v>
      </c>
      <c r="AF145">
        <v>1</v>
      </c>
      <c r="AG145">
        <v>67</v>
      </c>
      <c r="AH145">
        <v>26</v>
      </c>
      <c r="AI145">
        <v>4</v>
      </c>
      <c r="AJ145">
        <v>12</v>
      </c>
      <c r="AK145">
        <v>1</v>
      </c>
      <c r="AL145">
        <v>28</v>
      </c>
      <c r="AM145">
        <v>20</v>
      </c>
      <c r="AN145">
        <v>3</v>
      </c>
      <c r="AO145">
        <v>0</v>
      </c>
      <c r="AP145">
        <v>0</v>
      </c>
      <c r="AQ145">
        <v>0</v>
      </c>
      <c r="AR145">
        <v>0</v>
      </c>
      <c r="AS145">
        <v>0</v>
      </c>
      <c r="AT145">
        <v>0</v>
      </c>
      <c r="AU145">
        <v>0</v>
      </c>
      <c r="AV145">
        <v>0</v>
      </c>
      <c r="AW145">
        <v>0</v>
      </c>
      <c r="AX145">
        <v>0</v>
      </c>
      <c r="AY145">
        <v>0</v>
      </c>
      <c r="AZ145">
        <v>0</v>
      </c>
      <c r="BA145">
        <v>0</v>
      </c>
      <c r="BB145">
        <v>0</v>
      </c>
      <c r="BC145">
        <v>0</v>
      </c>
      <c r="BD145">
        <v>0</v>
      </c>
      <c r="BE145">
        <v>0</v>
      </c>
      <c r="BF145">
        <v>0</v>
      </c>
      <c r="BG145" s="20">
        <v>1</v>
      </c>
      <c r="BH145" s="20">
        <v>0</v>
      </c>
      <c r="BI145" s="20">
        <v>31</v>
      </c>
      <c r="BJ145" s="20">
        <v>1</v>
      </c>
      <c r="BK145" s="20">
        <v>115</v>
      </c>
      <c r="BL145" s="20">
        <v>275</v>
      </c>
      <c r="BM145" s="20">
        <v>337</v>
      </c>
      <c r="BN145" s="20">
        <v>49</v>
      </c>
      <c r="BO145" s="20">
        <v>24</v>
      </c>
      <c r="BP145" s="20">
        <v>1709</v>
      </c>
      <c r="BQ145" s="20">
        <v>680</v>
      </c>
      <c r="BR145" s="20">
        <v>0</v>
      </c>
      <c r="BS145" s="20">
        <v>260</v>
      </c>
      <c r="BT145" s="20">
        <v>325</v>
      </c>
      <c r="BU145" s="20">
        <v>29</v>
      </c>
      <c r="BV145" s="20">
        <v>1018</v>
      </c>
    </row>
    <row r="146" spans="1:74" x14ac:dyDescent="0.25">
      <c r="A146" s="20" t="s">
        <v>449</v>
      </c>
      <c r="B146" s="20" t="s">
        <v>547</v>
      </c>
      <c r="C146" s="20" t="s">
        <v>554</v>
      </c>
      <c r="D146" s="1">
        <v>44605</v>
      </c>
      <c r="E146">
        <v>41</v>
      </c>
      <c r="F146">
        <v>1</v>
      </c>
      <c r="G146">
        <v>1</v>
      </c>
      <c r="H146">
        <v>0</v>
      </c>
      <c r="I146">
        <v>0</v>
      </c>
      <c r="J146">
        <v>27</v>
      </c>
      <c r="K146">
        <v>6</v>
      </c>
      <c r="L146">
        <v>1</v>
      </c>
      <c r="M146">
        <v>1</v>
      </c>
      <c r="N146">
        <v>1</v>
      </c>
      <c r="O146">
        <v>1</v>
      </c>
      <c r="P146">
        <v>0</v>
      </c>
      <c r="Q146">
        <v>0</v>
      </c>
      <c r="R146">
        <v>140</v>
      </c>
      <c r="S146">
        <v>101</v>
      </c>
      <c r="T146">
        <v>18</v>
      </c>
      <c r="U146">
        <v>1</v>
      </c>
      <c r="V146">
        <v>2</v>
      </c>
      <c r="W146">
        <v>393</v>
      </c>
      <c r="X146">
        <v>200</v>
      </c>
      <c r="Y146">
        <v>83</v>
      </c>
      <c r="Z146">
        <v>23</v>
      </c>
      <c r="AA146">
        <v>1</v>
      </c>
      <c r="AB146">
        <v>437</v>
      </c>
      <c r="AC146">
        <v>270</v>
      </c>
      <c r="AD146">
        <v>72</v>
      </c>
      <c r="AE146">
        <v>16</v>
      </c>
      <c r="AF146">
        <v>1</v>
      </c>
      <c r="AG146">
        <v>66</v>
      </c>
      <c r="AH146">
        <v>25</v>
      </c>
      <c r="AI146">
        <v>4</v>
      </c>
      <c r="AJ146">
        <v>12</v>
      </c>
      <c r="AK146">
        <v>1</v>
      </c>
      <c r="AL146">
        <v>28</v>
      </c>
      <c r="AM146">
        <v>20</v>
      </c>
      <c r="AN146">
        <v>3</v>
      </c>
      <c r="AO146">
        <v>0</v>
      </c>
      <c r="AP146">
        <v>0</v>
      </c>
      <c r="AQ146">
        <v>0</v>
      </c>
      <c r="AR146">
        <v>0</v>
      </c>
      <c r="AS146">
        <v>0</v>
      </c>
      <c r="AT146">
        <v>0</v>
      </c>
      <c r="AU146">
        <v>0</v>
      </c>
      <c r="AV146">
        <v>0</v>
      </c>
      <c r="AW146">
        <v>0</v>
      </c>
      <c r="AX146">
        <v>0</v>
      </c>
      <c r="AY146">
        <v>0</v>
      </c>
      <c r="AZ146">
        <v>0</v>
      </c>
      <c r="BA146">
        <v>0</v>
      </c>
      <c r="BB146">
        <v>0</v>
      </c>
      <c r="BC146">
        <v>0</v>
      </c>
      <c r="BD146">
        <v>0</v>
      </c>
      <c r="BE146">
        <v>0</v>
      </c>
      <c r="BF146">
        <v>0</v>
      </c>
      <c r="BG146" s="20">
        <v>1</v>
      </c>
      <c r="BH146" s="20">
        <v>0</v>
      </c>
      <c r="BI146" s="20">
        <v>32</v>
      </c>
      <c r="BJ146" s="20">
        <v>1</v>
      </c>
      <c r="BK146" s="20">
        <v>116</v>
      </c>
      <c r="BL146" s="20">
        <v>272</v>
      </c>
      <c r="BM146" s="20">
        <v>338</v>
      </c>
      <c r="BN146" s="20">
        <v>49</v>
      </c>
      <c r="BO146" s="20">
        <v>24</v>
      </c>
      <c r="BP146" s="20">
        <v>1710</v>
      </c>
      <c r="BQ146" s="20">
        <v>686</v>
      </c>
      <c r="BR146" s="20">
        <v>0</v>
      </c>
      <c r="BS146" s="20">
        <v>260</v>
      </c>
      <c r="BT146" s="20">
        <v>323</v>
      </c>
      <c r="BU146" s="20">
        <v>29</v>
      </c>
      <c r="BV146" s="20">
        <v>1026</v>
      </c>
    </row>
    <row r="147" spans="1:74" x14ac:dyDescent="0.25">
      <c r="A147" s="20" t="s">
        <v>449</v>
      </c>
      <c r="B147" s="20" t="s">
        <v>547</v>
      </c>
      <c r="C147" s="20" t="s">
        <v>554</v>
      </c>
      <c r="D147" s="1">
        <v>44613</v>
      </c>
      <c r="E147">
        <v>41</v>
      </c>
      <c r="F147">
        <v>1</v>
      </c>
      <c r="G147">
        <v>1</v>
      </c>
      <c r="H147">
        <v>0</v>
      </c>
      <c r="I147">
        <v>0</v>
      </c>
      <c r="J147">
        <v>27</v>
      </c>
      <c r="K147">
        <v>6</v>
      </c>
      <c r="L147">
        <v>1</v>
      </c>
      <c r="M147">
        <v>1</v>
      </c>
      <c r="N147">
        <v>1</v>
      </c>
      <c r="O147">
        <v>1</v>
      </c>
      <c r="P147">
        <v>0</v>
      </c>
      <c r="Q147">
        <v>0</v>
      </c>
      <c r="R147">
        <v>141</v>
      </c>
      <c r="S147">
        <v>102</v>
      </c>
      <c r="T147">
        <v>18</v>
      </c>
      <c r="U147">
        <v>1</v>
      </c>
      <c r="V147">
        <v>2</v>
      </c>
      <c r="W147">
        <v>394</v>
      </c>
      <c r="X147">
        <v>200</v>
      </c>
      <c r="Y147">
        <v>83</v>
      </c>
      <c r="Z147">
        <v>23</v>
      </c>
      <c r="AA147">
        <v>2</v>
      </c>
      <c r="AB147">
        <v>439</v>
      </c>
      <c r="AC147">
        <v>271</v>
      </c>
      <c r="AD147">
        <v>72</v>
      </c>
      <c r="AE147">
        <v>16</v>
      </c>
      <c r="AF147">
        <v>1</v>
      </c>
      <c r="AG147">
        <v>66</v>
      </c>
      <c r="AH147">
        <v>25</v>
      </c>
      <c r="AI147">
        <v>4</v>
      </c>
      <c r="AJ147">
        <v>12</v>
      </c>
      <c r="AK147">
        <v>1</v>
      </c>
      <c r="AL147">
        <v>28</v>
      </c>
      <c r="AM147">
        <v>20</v>
      </c>
      <c r="AN147">
        <v>3</v>
      </c>
      <c r="AO147">
        <v>0</v>
      </c>
      <c r="AP147">
        <v>0</v>
      </c>
      <c r="AQ147">
        <v>0</v>
      </c>
      <c r="AR147">
        <v>0</v>
      </c>
      <c r="AS147">
        <v>0</v>
      </c>
      <c r="AT147">
        <v>0</v>
      </c>
      <c r="AU147">
        <v>0</v>
      </c>
      <c r="AV147">
        <v>0</v>
      </c>
      <c r="AW147">
        <v>0</v>
      </c>
      <c r="AX147">
        <v>0</v>
      </c>
      <c r="AY147">
        <v>0</v>
      </c>
      <c r="AZ147">
        <v>0</v>
      </c>
      <c r="BA147">
        <v>0</v>
      </c>
      <c r="BB147">
        <v>0</v>
      </c>
      <c r="BC147">
        <v>0</v>
      </c>
      <c r="BD147">
        <v>0</v>
      </c>
      <c r="BE147">
        <v>0</v>
      </c>
      <c r="BF147">
        <v>0</v>
      </c>
      <c r="BG147" s="20">
        <v>1</v>
      </c>
      <c r="BH147" s="20">
        <v>0</v>
      </c>
      <c r="BI147" s="20">
        <v>32</v>
      </c>
      <c r="BJ147" s="20">
        <v>1</v>
      </c>
      <c r="BK147" s="20">
        <v>117</v>
      </c>
      <c r="BL147" s="20">
        <v>272</v>
      </c>
      <c r="BM147" s="20">
        <v>339</v>
      </c>
      <c r="BN147" s="20">
        <v>49</v>
      </c>
      <c r="BO147" s="20">
        <v>24</v>
      </c>
      <c r="BP147" s="20">
        <v>1712</v>
      </c>
      <c r="BQ147" s="20">
        <v>694</v>
      </c>
      <c r="BR147" s="20">
        <v>0</v>
      </c>
      <c r="BS147" s="20">
        <v>260</v>
      </c>
      <c r="BT147" s="20">
        <v>323</v>
      </c>
      <c r="BU147" s="20">
        <v>31</v>
      </c>
      <c r="BV147" s="20">
        <v>1029</v>
      </c>
    </row>
    <row r="148" spans="1:74" x14ac:dyDescent="0.25">
      <c r="A148" s="20" t="s">
        <v>449</v>
      </c>
      <c r="B148" s="20" t="s">
        <v>555</v>
      </c>
      <c r="C148" s="20" t="s">
        <v>556</v>
      </c>
      <c r="D148" s="1">
        <v>44598</v>
      </c>
      <c r="E148">
        <v>153</v>
      </c>
      <c r="F148">
        <v>2</v>
      </c>
      <c r="G148">
        <v>2</v>
      </c>
      <c r="H148">
        <v>1</v>
      </c>
      <c r="I148">
        <v>1</v>
      </c>
      <c r="J148">
        <v>93</v>
      </c>
      <c r="K148">
        <v>7</v>
      </c>
      <c r="L148">
        <v>17</v>
      </c>
      <c r="M148">
        <v>7</v>
      </c>
      <c r="N148">
        <v>7</v>
      </c>
      <c r="O148">
        <v>6</v>
      </c>
      <c r="P148">
        <v>0</v>
      </c>
      <c r="Q148">
        <v>1</v>
      </c>
      <c r="R148">
        <v>250</v>
      </c>
      <c r="S148">
        <v>193</v>
      </c>
      <c r="T148">
        <v>7</v>
      </c>
      <c r="U148">
        <v>15</v>
      </c>
      <c r="V148">
        <v>5</v>
      </c>
      <c r="W148">
        <v>1084</v>
      </c>
      <c r="X148">
        <v>542</v>
      </c>
      <c r="Y148">
        <v>47</v>
      </c>
      <c r="Z148">
        <v>185</v>
      </c>
      <c r="AA148">
        <v>50</v>
      </c>
      <c r="AB148">
        <v>801</v>
      </c>
      <c r="AC148">
        <v>415</v>
      </c>
      <c r="AD148">
        <v>20</v>
      </c>
      <c r="AE148">
        <v>129</v>
      </c>
      <c r="AF148">
        <v>78</v>
      </c>
      <c r="AG148">
        <v>144</v>
      </c>
      <c r="AH148">
        <v>59</v>
      </c>
      <c r="AI148">
        <v>0</v>
      </c>
      <c r="AJ148">
        <v>36</v>
      </c>
      <c r="AK148">
        <v>8</v>
      </c>
      <c r="AL148">
        <v>38</v>
      </c>
      <c r="AM148">
        <v>27</v>
      </c>
      <c r="AN148">
        <v>5</v>
      </c>
      <c r="AO148">
        <v>0</v>
      </c>
      <c r="AP148">
        <v>0</v>
      </c>
      <c r="AQ148">
        <v>0</v>
      </c>
      <c r="AR148">
        <v>0</v>
      </c>
      <c r="AS148">
        <v>0</v>
      </c>
      <c r="AT148">
        <v>0</v>
      </c>
      <c r="AU148">
        <v>0</v>
      </c>
      <c r="AV148">
        <v>0</v>
      </c>
      <c r="AW148">
        <v>0</v>
      </c>
      <c r="AX148">
        <v>0</v>
      </c>
      <c r="AY148">
        <v>0</v>
      </c>
      <c r="AZ148">
        <v>0</v>
      </c>
      <c r="BA148">
        <v>0</v>
      </c>
      <c r="BB148">
        <v>0</v>
      </c>
      <c r="BC148">
        <v>0</v>
      </c>
      <c r="BD148">
        <v>0</v>
      </c>
      <c r="BE148">
        <v>0</v>
      </c>
      <c r="BF148">
        <v>0</v>
      </c>
      <c r="BG148" s="20">
        <v>2</v>
      </c>
      <c r="BH148" s="20">
        <v>1</v>
      </c>
      <c r="BI148" s="20">
        <v>119</v>
      </c>
      <c r="BJ148" s="20">
        <v>6</v>
      </c>
      <c r="BK148" s="20">
        <v>220</v>
      </c>
      <c r="BL148" s="20">
        <v>747</v>
      </c>
      <c r="BM148" s="20">
        <v>546</v>
      </c>
      <c r="BN148" s="20">
        <v>95</v>
      </c>
      <c r="BO148" s="20">
        <v>32</v>
      </c>
      <c r="BP148" s="20">
        <v>4542</v>
      </c>
      <c r="BQ148" s="20">
        <v>1655</v>
      </c>
      <c r="BR148" s="20">
        <v>0</v>
      </c>
      <c r="BS148" s="20">
        <v>33</v>
      </c>
      <c r="BT148" s="20">
        <v>469</v>
      </c>
      <c r="BU148" s="20">
        <v>1160</v>
      </c>
      <c r="BV148" s="20">
        <v>2666</v>
      </c>
    </row>
    <row r="149" spans="1:74" x14ac:dyDescent="0.25">
      <c r="A149" s="20" t="s">
        <v>449</v>
      </c>
      <c r="B149" s="20" t="s">
        <v>555</v>
      </c>
      <c r="C149" s="20" t="s">
        <v>556</v>
      </c>
      <c r="D149" s="1">
        <v>44605</v>
      </c>
      <c r="E149">
        <v>152</v>
      </c>
      <c r="F149">
        <v>1</v>
      </c>
      <c r="G149">
        <v>1</v>
      </c>
      <c r="H149">
        <v>0</v>
      </c>
      <c r="I149">
        <v>0</v>
      </c>
      <c r="J149">
        <v>93</v>
      </c>
      <c r="K149">
        <v>7</v>
      </c>
      <c r="L149">
        <v>17</v>
      </c>
      <c r="M149">
        <v>7</v>
      </c>
      <c r="N149">
        <v>6</v>
      </c>
      <c r="O149">
        <v>5</v>
      </c>
      <c r="P149">
        <v>0</v>
      </c>
      <c r="Q149">
        <v>1</v>
      </c>
      <c r="R149">
        <v>249</v>
      </c>
      <c r="S149">
        <v>195</v>
      </c>
      <c r="T149">
        <v>7</v>
      </c>
      <c r="U149">
        <v>15</v>
      </c>
      <c r="V149">
        <v>4</v>
      </c>
      <c r="W149">
        <v>1084</v>
      </c>
      <c r="X149">
        <v>549</v>
      </c>
      <c r="Y149">
        <v>47</v>
      </c>
      <c r="Z149">
        <v>185</v>
      </c>
      <c r="AA149">
        <v>49</v>
      </c>
      <c r="AB149">
        <v>797</v>
      </c>
      <c r="AC149">
        <v>413</v>
      </c>
      <c r="AD149">
        <v>20</v>
      </c>
      <c r="AE149">
        <v>127</v>
      </c>
      <c r="AF149">
        <v>77</v>
      </c>
      <c r="AG149">
        <v>143</v>
      </c>
      <c r="AH149">
        <v>60</v>
      </c>
      <c r="AI149">
        <v>0</v>
      </c>
      <c r="AJ149">
        <v>34</v>
      </c>
      <c r="AK149">
        <v>8</v>
      </c>
      <c r="AL149">
        <v>36</v>
      </c>
      <c r="AM149">
        <v>25</v>
      </c>
      <c r="AN149">
        <v>5</v>
      </c>
      <c r="AO149">
        <v>0</v>
      </c>
      <c r="AP149">
        <v>0</v>
      </c>
      <c r="AQ149">
        <v>0</v>
      </c>
      <c r="AR149">
        <v>0</v>
      </c>
      <c r="AS149">
        <v>0</v>
      </c>
      <c r="AT149">
        <v>0</v>
      </c>
      <c r="AU149">
        <v>0</v>
      </c>
      <c r="AV149">
        <v>0</v>
      </c>
      <c r="AW149">
        <v>0</v>
      </c>
      <c r="AX149">
        <v>0</v>
      </c>
      <c r="AY149">
        <v>0</v>
      </c>
      <c r="AZ149">
        <v>0</v>
      </c>
      <c r="BA149">
        <v>0</v>
      </c>
      <c r="BB149">
        <v>0</v>
      </c>
      <c r="BC149">
        <v>0</v>
      </c>
      <c r="BD149">
        <v>0</v>
      </c>
      <c r="BE149">
        <v>0</v>
      </c>
      <c r="BF149">
        <v>0</v>
      </c>
      <c r="BG149" s="20">
        <v>1</v>
      </c>
      <c r="BH149" s="20">
        <v>0</v>
      </c>
      <c r="BI149" s="20">
        <v>118</v>
      </c>
      <c r="BJ149" s="20">
        <v>5</v>
      </c>
      <c r="BK149" s="20">
        <v>220</v>
      </c>
      <c r="BL149" s="20">
        <v>748</v>
      </c>
      <c r="BM149" s="20">
        <v>545</v>
      </c>
      <c r="BN149" s="20">
        <v>97</v>
      </c>
      <c r="BO149" s="20">
        <v>30</v>
      </c>
      <c r="BP149" s="20">
        <v>4531</v>
      </c>
      <c r="BQ149" s="20">
        <v>1671</v>
      </c>
      <c r="BR149" s="20">
        <v>0</v>
      </c>
      <c r="BS149" s="20">
        <v>33</v>
      </c>
      <c r="BT149" s="20">
        <v>468</v>
      </c>
      <c r="BU149" s="20">
        <v>1159</v>
      </c>
      <c r="BV149" s="20">
        <v>2664</v>
      </c>
    </row>
    <row r="150" spans="1:74" x14ac:dyDescent="0.25">
      <c r="A150" s="20" t="s">
        <v>449</v>
      </c>
      <c r="B150" s="20" t="s">
        <v>555</v>
      </c>
      <c r="C150" s="20" t="s">
        <v>556</v>
      </c>
      <c r="D150" s="1">
        <v>44613</v>
      </c>
      <c r="E150">
        <v>152</v>
      </c>
      <c r="F150">
        <v>1</v>
      </c>
      <c r="G150">
        <v>1</v>
      </c>
      <c r="H150">
        <v>0</v>
      </c>
      <c r="I150">
        <v>0</v>
      </c>
      <c r="J150">
        <v>94</v>
      </c>
      <c r="K150">
        <v>7</v>
      </c>
      <c r="L150">
        <v>17</v>
      </c>
      <c r="M150">
        <v>7</v>
      </c>
      <c r="N150">
        <v>6</v>
      </c>
      <c r="O150">
        <v>5</v>
      </c>
      <c r="P150">
        <v>0</v>
      </c>
      <c r="Q150">
        <v>1</v>
      </c>
      <c r="R150">
        <v>251</v>
      </c>
      <c r="S150">
        <v>197</v>
      </c>
      <c r="T150">
        <v>7</v>
      </c>
      <c r="U150">
        <v>15</v>
      </c>
      <c r="V150">
        <v>4</v>
      </c>
      <c r="W150">
        <v>1083</v>
      </c>
      <c r="X150">
        <v>552</v>
      </c>
      <c r="Y150">
        <v>47</v>
      </c>
      <c r="Z150">
        <v>185</v>
      </c>
      <c r="AA150">
        <v>49</v>
      </c>
      <c r="AB150">
        <v>798</v>
      </c>
      <c r="AC150">
        <v>414</v>
      </c>
      <c r="AD150">
        <v>20</v>
      </c>
      <c r="AE150">
        <v>128</v>
      </c>
      <c r="AF150">
        <v>78</v>
      </c>
      <c r="AG150">
        <v>143</v>
      </c>
      <c r="AH150">
        <v>62</v>
      </c>
      <c r="AI150">
        <v>0</v>
      </c>
      <c r="AJ150">
        <v>34</v>
      </c>
      <c r="AK150">
        <v>8</v>
      </c>
      <c r="AL150">
        <v>36</v>
      </c>
      <c r="AM150">
        <v>25</v>
      </c>
      <c r="AN150">
        <v>5</v>
      </c>
      <c r="AO150">
        <v>0</v>
      </c>
      <c r="AP150">
        <v>0</v>
      </c>
      <c r="AQ150">
        <v>0</v>
      </c>
      <c r="AR150">
        <v>0</v>
      </c>
      <c r="AS150">
        <v>0</v>
      </c>
      <c r="AT150">
        <v>0</v>
      </c>
      <c r="AU150">
        <v>0</v>
      </c>
      <c r="AV150">
        <v>0</v>
      </c>
      <c r="AW150">
        <v>0</v>
      </c>
      <c r="AX150">
        <v>0</v>
      </c>
      <c r="AY150">
        <v>0</v>
      </c>
      <c r="AZ150">
        <v>0</v>
      </c>
      <c r="BA150">
        <v>0</v>
      </c>
      <c r="BB150">
        <v>0</v>
      </c>
      <c r="BC150">
        <v>0</v>
      </c>
      <c r="BD150">
        <v>0</v>
      </c>
      <c r="BE150">
        <v>0</v>
      </c>
      <c r="BF150">
        <v>0</v>
      </c>
      <c r="BG150" s="20">
        <v>1</v>
      </c>
      <c r="BH150" s="20">
        <v>0</v>
      </c>
      <c r="BI150" s="20">
        <v>118</v>
      </c>
      <c r="BJ150" s="20">
        <v>5</v>
      </c>
      <c r="BK150" s="20">
        <v>221</v>
      </c>
      <c r="BL150" s="20">
        <v>749</v>
      </c>
      <c r="BM150" s="20">
        <v>545</v>
      </c>
      <c r="BN150" s="20">
        <v>97</v>
      </c>
      <c r="BO150" s="20">
        <v>30</v>
      </c>
      <c r="BP150" s="20">
        <v>4541</v>
      </c>
      <c r="BQ150" s="20">
        <v>1690</v>
      </c>
      <c r="BR150" s="20">
        <v>0</v>
      </c>
      <c r="BS150" s="20">
        <v>34</v>
      </c>
      <c r="BT150" s="20">
        <v>470</v>
      </c>
      <c r="BU150" s="20">
        <v>1158</v>
      </c>
      <c r="BV150" s="20">
        <v>2673</v>
      </c>
    </row>
    <row r="151" spans="1:74" x14ac:dyDescent="0.25">
      <c r="A151" s="20" t="s">
        <v>449</v>
      </c>
      <c r="B151" s="20" t="s">
        <v>547</v>
      </c>
      <c r="C151" s="20" t="s">
        <v>557</v>
      </c>
      <c r="D151" s="1">
        <v>44598</v>
      </c>
      <c r="E151">
        <v>68</v>
      </c>
      <c r="F151">
        <v>2</v>
      </c>
      <c r="G151">
        <v>2</v>
      </c>
      <c r="H151">
        <v>0</v>
      </c>
      <c r="I151">
        <v>0</v>
      </c>
      <c r="J151">
        <v>41</v>
      </c>
      <c r="K151">
        <v>9</v>
      </c>
      <c r="L151">
        <v>3</v>
      </c>
      <c r="M151">
        <v>1</v>
      </c>
      <c r="N151">
        <v>7</v>
      </c>
      <c r="O151">
        <v>5</v>
      </c>
      <c r="P151">
        <v>0</v>
      </c>
      <c r="Q151">
        <v>0</v>
      </c>
      <c r="R151">
        <v>345</v>
      </c>
      <c r="S151">
        <v>234</v>
      </c>
      <c r="T151">
        <v>43</v>
      </c>
      <c r="U151">
        <v>9</v>
      </c>
      <c r="V151">
        <v>0</v>
      </c>
      <c r="W151">
        <v>925</v>
      </c>
      <c r="X151">
        <v>346</v>
      </c>
      <c r="Y151">
        <v>179</v>
      </c>
      <c r="Z151">
        <v>117</v>
      </c>
      <c r="AA151">
        <v>9</v>
      </c>
      <c r="AB151">
        <v>654</v>
      </c>
      <c r="AC151">
        <v>237</v>
      </c>
      <c r="AD151">
        <v>72</v>
      </c>
      <c r="AE151">
        <v>132</v>
      </c>
      <c r="AF151">
        <v>13</v>
      </c>
      <c r="AG151">
        <v>35</v>
      </c>
      <c r="AH151">
        <v>8</v>
      </c>
      <c r="AI151">
        <v>7</v>
      </c>
      <c r="AJ151">
        <v>10</v>
      </c>
      <c r="AK151">
        <v>2</v>
      </c>
      <c r="AL151">
        <v>51</v>
      </c>
      <c r="AM151">
        <v>27</v>
      </c>
      <c r="AN151">
        <v>9</v>
      </c>
      <c r="AO151">
        <v>3</v>
      </c>
      <c r="AP151">
        <v>0</v>
      </c>
      <c r="AQ151">
        <v>0</v>
      </c>
      <c r="AR151">
        <v>0</v>
      </c>
      <c r="AS151">
        <v>0</v>
      </c>
      <c r="AT151">
        <v>0</v>
      </c>
      <c r="AU151">
        <v>0</v>
      </c>
      <c r="AV151">
        <v>0</v>
      </c>
      <c r="AW151">
        <v>0</v>
      </c>
      <c r="AX151">
        <v>0</v>
      </c>
      <c r="AY151">
        <v>0</v>
      </c>
      <c r="AZ151">
        <v>0</v>
      </c>
      <c r="BA151">
        <v>0</v>
      </c>
      <c r="BB151">
        <v>0</v>
      </c>
      <c r="BC151">
        <v>0</v>
      </c>
      <c r="BD151">
        <v>0</v>
      </c>
      <c r="BE151">
        <v>0</v>
      </c>
      <c r="BF151">
        <v>0</v>
      </c>
      <c r="BG151" s="20">
        <v>2</v>
      </c>
      <c r="BH151" s="20">
        <v>0</v>
      </c>
      <c r="BI151" s="20">
        <v>51</v>
      </c>
      <c r="BJ151" s="20">
        <v>7</v>
      </c>
      <c r="BK151" s="20">
        <v>283</v>
      </c>
      <c r="BL151" s="20">
        <v>576</v>
      </c>
      <c r="BM151" s="20">
        <v>418</v>
      </c>
      <c r="BN151" s="20">
        <v>16</v>
      </c>
      <c r="BO151" s="20">
        <v>36</v>
      </c>
      <c r="BP151" s="20">
        <v>2983</v>
      </c>
      <c r="BQ151" s="20">
        <v>686</v>
      </c>
      <c r="BR151" s="20">
        <v>0</v>
      </c>
      <c r="BS151" s="20">
        <v>337</v>
      </c>
      <c r="BT151" s="20">
        <v>930</v>
      </c>
      <c r="BU151" s="20">
        <v>105</v>
      </c>
      <c r="BV151" s="20">
        <v>1477</v>
      </c>
    </row>
    <row r="152" spans="1:74" x14ac:dyDescent="0.25">
      <c r="A152" s="20" t="s">
        <v>449</v>
      </c>
      <c r="B152" s="20" t="s">
        <v>547</v>
      </c>
      <c r="C152" s="20" t="s">
        <v>557</v>
      </c>
      <c r="D152" s="1">
        <v>44605</v>
      </c>
      <c r="E152">
        <v>68</v>
      </c>
      <c r="F152">
        <v>2</v>
      </c>
      <c r="G152">
        <v>2</v>
      </c>
      <c r="H152">
        <v>0</v>
      </c>
      <c r="I152">
        <v>0</v>
      </c>
      <c r="J152">
        <v>41</v>
      </c>
      <c r="K152">
        <v>9</v>
      </c>
      <c r="L152">
        <v>3</v>
      </c>
      <c r="M152">
        <v>1</v>
      </c>
      <c r="N152">
        <v>7</v>
      </c>
      <c r="O152">
        <v>5</v>
      </c>
      <c r="P152">
        <v>0</v>
      </c>
      <c r="Q152">
        <v>0</v>
      </c>
      <c r="R152">
        <v>346</v>
      </c>
      <c r="S152">
        <v>234</v>
      </c>
      <c r="T152">
        <v>43</v>
      </c>
      <c r="U152">
        <v>10</v>
      </c>
      <c r="V152">
        <v>0</v>
      </c>
      <c r="W152">
        <v>929</v>
      </c>
      <c r="X152">
        <v>350</v>
      </c>
      <c r="Y152">
        <v>180</v>
      </c>
      <c r="Z152">
        <v>115</v>
      </c>
      <c r="AA152">
        <v>10</v>
      </c>
      <c r="AB152">
        <v>655</v>
      </c>
      <c r="AC152">
        <v>238</v>
      </c>
      <c r="AD152">
        <v>73</v>
      </c>
      <c r="AE152">
        <v>130</v>
      </c>
      <c r="AF152">
        <v>14</v>
      </c>
      <c r="AG152">
        <v>35</v>
      </c>
      <c r="AH152">
        <v>8</v>
      </c>
      <c r="AI152">
        <v>7</v>
      </c>
      <c r="AJ152">
        <v>10</v>
      </c>
      <c r="AK152">
        <v>2</v>
      </c>
      <c r="AL152">
        <v>51</v>
      </c>
      <c r="AM152">
        <v>27</v>
      </c>
      <c r="AN152">
        <v>9</v>
      </c>
      <c r="AO152">
        <v>3</v>
      </c>
      <c r="AP152">
        <v>0</v>
      </c>
      <c r="AQ152">
        <v>0</v>
      </c>
      <c r="AR152">
        <v>0</v>
      </c>
      <c r="AS152">
        <v>0</v>
      </c>
      <c r="AT152">
        <v>0</v>
      </c>
      <c r="AU152">
        <v>0</v>
      </c>
      <c r="AV152">
        <v>0</v>
      </c>
      <c r="AW152">
        <v>0</v>
      </c>
      <c r="AX152">
        <v>0</v>
      </c>
      <c r="AY152">
        <v>0</v>
      </c>
      <c r="AZ152">
        <v>0</v>
      </c>
      <c r="BA152">
        <v>0</v>
      </c>
      <c r="BB152">
        <v>0</v>
      </c>
      <c r="BC152">
        <v>0</v>
      </c>
      <c r="BD152">
        <v>0</v>
      </c>
      <c r="BE152">
        <v>0</v>
      </c>
      <c r="BF152">
        <v>0</v>
      </c>
      <c r="BG152" s="20">
        <v>2</v>
      </c>
      <c r="BH152" s="20">
        <v>0</v>
      </c>
      <c r="BI152" s="20">
        <v>51</v>
      </c>
      <c r="BJ152" s="20">
        <v>7</v>
      </c>
      <c r="BK152" s="20">
        <v>283</v>
      </c>
      <c r="BL152" s="20">
        <v>578</v>
      </c>
      <c r="BM152" s="20">
        <v>418</v>
      </c>
      <c r="BN152" s="20">
        <v>16</v>
      </c>
      <c r="BO152" s="20">
        <v>36</v>
      </c>
      <c r="BP152" s="20">
        <v>2993</v>
      </c>
      <c r="BQ152" s="20">
        <v>698</v>
      </c>
      <c r="BR152" s="20">
        <v>0</v>
      </c>
      <c r="BS152" s="20">
        <v>338</v>
      </c>
      <c r="BT152" s="20">
        <v>925</v>
      </c>
      <c r="BU152" s="20">
        <v>110</v>
      </c>
      <c r="BV152" s="20">
        <v>1483</v>
      </c>
    </row>
    <row r="153" spans="1:74" x14ac:dyDescent="0.25">
      <c r="A153" s="20" t="s">
        <v>449</v>
      </c>
      <c r="B153" s="20" t="s">
        <v>547</v>
      </c>
      <c r="C153" s="20" t="s">
        <v>557</v>
      </c>
      <c r="D153" s="1">
        <v>44613</v>
      </c>
      <c r="E153">
        <v>68</v>
      </c>
      <c r="F153">
        <v>2</v>
      </c>
      <c r="G153">
        <v>2</v>
      </c>
      <c r="H153">
        <v>0</v>
      </c>
      <c r="I153">
        <v>0</v>
      </c>
      <c r="J153">
        <v>41</v>
      </c>
      <c r="K153">
        <v>9</v>
      </c>
      <c r="L153">
        <v>3</v>
      </c>
      <c r="M153">
        <v>1</v>
      </c>
      <c r="N153">
        <v>7</v>
      </c>
      <c r="O153">
        <v>5</v>
      </c>
      <c r="P153">
        <v>0</v>
      </c>
      <c r="Q153">
        <v>0</v>
      </c>
      <c r="R153">
        <v>348</v>
      </c>
      <c r="S153">
        <v>234</v>
      </c>
      <c r="T153">
        <v>44</v>
      </c>
      <c r="U153">
        <v>11</v>
      </c>
      <c r="V153">
        <v>0</v>
      </c>
      <c r="W153">
        <v>929</v>
      </c>
      <c r="X153">
        <v>354</v>
      </c>
      <c r="Y153">
        <v>179</v>
      </c>
      <c r="Z153">
        <v>114</v>
      </c>
      <c r="AA153">
        <v>9</v>
      </c>
      <c r="AB153">
        <v>654</v>
      </c>
      <c r="AC153">
        <v>240</v>
      </c>
      <c r="AD153">
        <v>76</v>
      </c>
      <c r="AE153">
        <v>127</v>
      </c>
      <c r="AF153">
        <v>13</v>
      </c>
      <c r="AG153">
        <v>35</v>
      </c>
      <c r="AH153">
        <v>9</v>
      </c>
      <c r="AI153">
        <v>7</v>
      </c>
      <c r="AJ153">
        <v>10</v>
      </c>
      <c r="AK153">
        <v>2</v>
      </c>
      <c r="AL153">
        <v>51</v>
      </c>
      <c r="AM153">
        <v>27</v>
      </c>
      <c r="AN153">
        <v>9</v>
      </c>
      <c r="AO153">
        <v>3</v>
      </c>
      <c r="AP153">
        <v>0</v>
      </c>
      <c r="AQ153">
        <v>0</v>
      </c>
      <c r="AR153">
        <v>0</v>
      </c>
      <c r="AS153">
        <v>0</v>
      </c>
      <c r="AT153">
        <v>0</v>
      </c>
      <c r="AU153">
        <v>0</v>
      </c>
      <c r="AV153">
        <v>0</v>
      </c>
      <c r="AW153">
        <v>0</v>
      </c>
      <c r="AX153">
        <v>0</v>
      </c>
      <c r="AY153">
        <v>0</v>
      </c>
      <c r="AZ153">
        <v>0</v>
      </c>
      <c r="BA153">
        <v>0</v>
      </c>
      <c r="BB153">
        <v>0</v>
      </c>
      <c r="BC153">
        <v>0</v>
      </c>
      <c r="BD153">
        <v>0</v>
      </c>
      <c r="BE153">
        <v>0</v>
      </c>
      <c r="BF153">
        <v>0</v>
      </c>
      <c r="BG153" s="20">
        <v>2</v>
      </c>
      <c r="BH153" s="20">
        <v>0</v>
      </c>
      <c r="BI153" s="20">
        <v>51</v>
      </c>
      <c r="BJ153" s="20">
        <v>7</v>
      </c>
      <c r="BK153" s="20">
        <v>283</v>
      </c>
      <c r="BL153" s="20">
        <v>580</v>
      </c>
      <c r="BM153" s="20">
        <v>418</v>
      </c>
      <c r="BN153" s="20">
        <v>16</v>
      </c>
      <c r="BO153" s="20">
        <v>36</v>
      </c>
      <c r="BP153" s="20">
        <v>2996</v>
      </c>
      <c r="BQ153" s="20">
        <v>716</v>
      </c>
      <c r="BR153" s="20">
        <v>0</v>
      </c>
      <c r="BS153" s="20">
        <v>343</v>
      </c>
      <c r="BT153" s="20">
        <v>922</v>
      </c>
      <c r="BU153" s="20">
        <v>106</v>
      </c>
      <c r="BV153" s="20">
        <v>1490</v>
      </c>
    </row>
    <row r="154" spans="1:74" x14ac:dyDescent="0.25">
      <c r="A154" s="20" t="s">
        <v>449</v>
      </c>
      <c r="B154" s="20" t="s">
        <v>539</v>
      </c>
      <c r="C154" s="20" t="s">
        <v>558</v>
      </c>
      <c r="D154" s="1">
        <v>44598</v>
      </c>
      <c r="E154">
        <v>89</v>
      </c>
      <c r="F154">
        <v>1</v>
      </c>
      <c r="G154">
        <v>1</v>
      </c>
      <c r="H154">
        <v>0</v>
      </c>
      <c r="I154">
        <v>0</v>
      </c>
      <c r="J154">
        <v>47</v>
      </c>
      <c r="K154">
        <v>12</v>
      </c>
      <c r="L154">
        <v>8</v>
      </c>
      <c r="M154">
        <v>0</v>
      </c>
      <c r="N154">
        <v>0</v>
      </c>
      <c r="O154">
        <v>0</v>
      </c>
      <c r="P154">
        <v>0</v>
      </c>
      <c r="Q154">
        <v>0</v>
      </c>
      <c r="R154">
        <v>285</v>
      </c>
      <c r="S154">
        <v>214</v>
      </c>
      <c r="T154">
        <v>24</v>
      </c>
      <c r="U154">
        <v>6</v>
      </c>
      <c r="V154">
        <v>0</v>
      </c>
      <c r="W154">
        <v>971</v>
      </c>
      <c r="X154">
        <v>437</v>
      </c>
      <c r="Y154">
        <v>157</v>
      </c>
      <c r="Z154">
        <v>66</v>
      </c>
      <c r="AA154">
        <v>6</v>
      </c>
      <c r="AB154">
        <v>662</v>
      </c>
      <c r="AC154">
        <v>285</v>
      </c>
      <c r="AD154">
        <v>83</v>
      </c>
      <c r="AE154">
        <v>107</v>
      </c>
      <c r="AF154">
        <v>0</v>
      </c>
      <c r="AG154">
        <v>98</v>
      </c>
      <c r="AH154">
        <v>24</v>
      </c>
      <c r="AI154">
        <v>25</v>
      </c>
      <c r="AJ154">
        <v>9</v>
      </c>
      <c r="AK154">
        <v>1</v>
      </c>
      <c r="AL154">
        <v>54</v>
      </c>
      <c r="AM154">
        <v>33</v>
      </c>
      <c r="AN154">
        <v>12</v>
      </c>
      <c r="AO154">
        <v>0</v>
      </c>
      <c r="AP154">
        <v>0</v>
      </c>
      <c r="AQ154">
        <v>0</v>
      </c>
      <c r="AR154">
        <v>0</v>
      </c>
      <c r="AS154">
        <v>0</v>
      </c>
      <c r="AT154">
        <v>0</v>
      </c>
      <c r="AU154">
        <v>0</v>
      </c>
      <c r="AV154">
        <v>0</v>
      </c>
      <c r="AW154">
        <v>0</v>
      </c>
      <c r="AX154">
        <v>0</v>
      </c>
      <c r="AY154">
        <v>0</v>
      </c>
      <c r="AZ154">
        <v>0</v>
      </c>
      <c r="BA154">
        <v>0</v>
      </c>
      <c r="BB154">
        <v>0</v>
      </c>
      <c r="BC154">
        <v>0</v>
      </c>
      <c r="BD154">
        <v>0</v>
      </c>
      <c r="BE154">
        <v>0</v>
      </c>
      <c r="BF154">
        <v>0</v>
      </c>
      <c r="BG154" s="20">
        <v>1</v>
      </c>
      <c r="BH154" s="20">
        <v>0</v>
      </c>
      <c r="BI154" s="20">
        <v>67</v>
      </c>
      <c r="BJ154" s="20">
        <v>0</v>
      </c>
      <c r="BK154" s="20">
        <v>251</v>
      </c>
      <c r="BL154" s="20">
        <v>710</v>
      </c>
      <c r="BM154" s="20">
        <v>453</v>
      </c>
      <c r="BN154" s="20">
        <v>56</v>
      </c>
      <c r="BO154" s="20">
        <v>41</v>
      </c>
      <c r="BP154" s="20">
        <v>2887</v>
      </c>
      <c r="BQ154" s="20">
        <v>791</v>
      </c>
      <c r="BR154" s="20">
        <v>0</v>
      </c>
      <c r="BS154" s="20">
        <v>507</v>
      </c>
      <c r="BT154" s="20">
        <v>637</v>
      </c>
      <c r="BU154" s="20">
        <v>22</v>
      </c>
      <c r="BV154" s="20">
        <v>1575</v>
      </c>
    </row>
    <row r="155" spans="1:74" x14ac:dyDescent="0.25">
      <c r="A155" s="20" t="s">
        <v>449</v>
      </c>
      <c r="B155" s="20" t="s">
        <v>539</v>
      </c>
      <c r="C155" s="20" t="s">
        <v>558</v>
      </c>
      <c r="D155" s="1">
        <v>44605</v>
      </c>
      <c r="E155">
        <v>89</v>
      </c>
      <c r="F155">
        <v>1</v>
      </c>
      <c r="G155">
        <v>1</v>
      </c>
      <c r="H155">
        <v>0</v>
      </c>
      <c r="I155">
        <v>0</v>
      </c>
      <c r="J155">
        <v>47</v>
      </c>
      <c r="K155">
        <v>12</v>
      </c>
      <c r="L155">
        <v>8</v>
      </c>
      <c r="M155">
        <v>0</v>
      </c>
      <c r="N155">
        <v>0</v>
      </c>
      <c r="O155">
        <v>0</v>
      </c>
      <c r="P155">
        <v>0</v>
      </c>
      <c r="Q155">
        <v>0</v>
      </c>
      <c r="R155">
        <v>286</v>
      </c>
      <c r="S155">
        <v>215</v>
      </c>
      <c r="T155">
        <v>24</v>
      </c>
      <c r="U155">
        <v>6</v>
      </c>
      <c r="V155">
        <v>0</v>
      </c>
      <c r="W155">
        <v>972</v>
      </c>
      <c r="X155">
        <v>442</v>
      </c>
      <c r="Y155">
        <v>158</v>
      </c>
      <c r="Z155">
        <v>65</v>
      </c>
      <c r="AA155">
        <v>6</v>
      </c>
      <c r="AB155">
        <v>661</v>
      </c>
      <c r="AC155">
        <v>284</v>
      </c>
      <c r="AD155">
        <v>81</v>
      </c>
      <c r="AE155">
        <v>108</v>
      </c>
      <c r="AF155">
        <v>0</v>
      </c>
      <c r="AG155">
        <v>99</v>
      </c>
      <c r="AH155">
        <v>24</v>
      </c>
      <c r="AI155">
        <v>25</v>
      </c>
      <c r="AJ155">
        <v>9</v>
      </c>
      <c r="AK155">
        <v>1</v>
      </c>
      <c r="AL155">
        <v>53</v>
      </c>
      <c r="AM155">
        <v>32</v>
      </c>
      <c r="AN155">
        <v>12</v>
      </c>
      <c r="AO155">
        <v>0</v>
      </c>
      <c r="AP155">
        <v>0</v>
      </c>
      <c r="AQ155">
        <v>0</v>
      </c>
      <c r="AR155">
        <v>0</v>
      </c>
      <c r="AS155">
        <v>0</v>
      </c>
      <c r="AT155">
        <v>0</v>
      </c>
      <c r="AU155">
        <v>0</v>
      </c>
      <c r="AV155">
        <v>0</v>
      </c>
      <c r="AW155">
        <v>0</v>
      </c>
      <c r="AX155">
        <v>0</v>
      </c>
      <c r="AY155">
        <v>0</v>
      </c>
      <c r="AZ155">
        <v>0</v>
      </c>
      <c r="BA155">
        <v>0</v>
      </c>
      <c r="BB155">
        <v>0</v>
      </c>
      <c r="BC155">
        <v>0</v>
      </c>
      <c r="BD155">
        <v>0</v>
      </c>
      <c r="BE155">
        <v>0</v>
      </c>
      <c r="BF155">
        <v>0</v>
      </c>
      <c r="BG155" s="20">
        <v>1</v>
      </c>
      <c r="BH155" s="20">
        <v>0</v>
      </c>
      <c r="BI155" s="20">
        <v>68</v>
      </c>
      <c r="BJ155" s="20">
        <v>0</v>
      </c>
      <c r="BK155" s="20">
        <v>252</v>
      </c>
      <c r="BL155" s="20">
        <v>713</v>
      </c>
      <c r="BM155" s="20">
        <v>452</v>
      </c>
      <c r="BN155" s="20">
        <v>57</v>
      </c>
      <c r="BO155" s="20">
        <v>40</v>
      </c>
      <c r="BP155" s="20">
        <v>2889</v>
      </c>
      <c r="BQ155" s="20">
        <v>803</v>
      </c>
      <c r="BR155" s="20">
        <v>0</v>
      </c>
      <c r="BS155" s="20">
        <v>501</v>
      </c>
      <c r="BT155" s="20">
        <v>634</v>
      </c>
      <c r="BU155" s="20">
        <v>24</v>
      </c>
      <c r="BV155" s="20">
        <v>1583</v>
      </c>
    </row>
    <row r="156" spans="1:74" x14ac:dyDescent="0.25">
      <c r="A156" s="20" t="s">
        <v>449</v>
      </c>
      <c r="B156" s="20" t="s">
        <v>539</v>
      </c>
      <c r="C156" s="20" t="s">
        <v>558</v>
      </c>
      <c r="D156" s="1">
        <v>44613</v>
      </c>
      <c r="E156">
        <v>89</v>
      </c>
      <c r="F156">
        <v>1</v>
      </c>
      <c r="G156">
        <v>1</v>
      </c>
      <c r="H156">
        <v>0</v>
      </c>
      <c r="I156">
        <v>0</v>
      </c>
      <c r="J156">
        <v>48</v>
      </c>
      <c r="K156">
        <v>12</v>
      </c>
      <c r="L156">
        <v>8</v>
      </c>
      <c r="M156">
        <v>0</v>
      </c>
      <c r="N156">
        <v>0</v>
      </c>
      <c r="O156">
        <v>0</v>
      </c>
      <c r="P156">
        <v>0</v>
      </c>
      <c r="Q156">
        <v>0</v>
      </c>
      <c r="R156">
        <v>288</v>
      </c>
      <c r="S156">
        <v>218</v>
      </c>
      <c r="T156">
        <v>24</v>
      </c>
      <c r="U156">
        <v>6</v>
      </c>
      <c r="V156">
        <v>0</v>
      </c>
      <c r="W156">
        <v>970</v>
      </c>
      <c r="X156">
        <v>447</v>
      </c>
      <c r="Y156">
        <v>156</v>
      </c>
      <c r="Z156">
        <v>64</v>
      </c>
      <c r="AA156">
        <v>6</v>
      </c>
      <c r="AB156">
        <v>658</v>
      </c>
      <c r="AC156">
        <v>285</v>
      </c>
      <c r="AD156">
        <v>82</v>
      </c>
      <c r="AE156">
        <v>108</v>
      </c>
      <c r="AF156">
        <v>0</v>
      </c>
      <c r="AG156">
        <v>100</v>
      </c>
      <c r="AH156">
        <v>24</v>
      </c>
      <c r="AI156">
        <v>25</v>
      </c>
      <c r="AJ156">
        <v>9</v>
      </c>
      <c r="AK156">
        <v>2</v>
      </c>
      <c r="AL156">
        <v>52</v>
      </c>
      <c r="AM156">
        <v>32</v>
      </c>
      <c r="AN156">
        <v>11</v>
      </c>
      <c r="AO156">
        <v>0</v>
      </c>
      <c r="AP156">
        <v>0</v>
      </c>
      <c r="AQ156">
        <v>0</v>
      </c>
      <c r="AR156">
        <v>0</v>
      </c>
      <c r="AS156">
        <v>0</v>
      </c>
      <c r="AT156">
        <v>0</v>
      </c>
      <c r="AU156">
        <v>0</v>
      </c>
      <c r="AV156">
        <v>0</v>
      </c>
      <c r="AW156">
        <v>0</v>
      </c>
      <c r="AX156">
        <v>0</v>
      </c>
      <c r="AY156">
        <v>0</v>
      </c>
      <c r="AZ156">
        <v>0</v>
      </c>
      <c r="BA156">
        <v>0</v>
      </c>
      <c r="BB156">
        <v>0</v>
      </c>
      <c r="BC156">
        <v>0</v>
      </c>
      <c r="BD156">
        <v>0</v>
      </c>
      <c r="BE156">
        <v>0</v>
      </c>
      <c r="BF156">
        <v>0</v>
      </c>
      <c r="BG156" s="20">
        <v>1</v>
      </c>
      <c r="BH156" s="20">
        <v>0</v>
      </c>
      <c r="BI156" s="20">
        <v>68</v>
      </c>
      <c r="BJ156" s="20">
        <v>0</v>
      </c>
      <c r="BK156" s="20">
        <v>253</v>
      </c>
      <c r="BL156" s="20">
        <v>715</v>
      </c>
      <c r="BM156" s="20">
        <v>448</v>
      </c>
      <c r="BN156" s="20">
        <v>57</v>
      </c>
      <c r="BO156" s="20">
        <v>40</v>
      </c>
      <c r="BP156" s="20">
        <v>2884</v>
      </c>
      <c r="BQ156" s="20">
        <v>808</v>
      </c>
      <c r="BR156" s="20">
        <v>0</v>
      </c>
      <c r="BS156" s="20">
        <v>503</v>
      </c>
      <c r="BT156" s="20">
        <v>634</v>
      </c>
      <c r="BU156" s="20">
        <v>24</v>
      </c>
      <c r="BV156" s="20">
        <v>1577</v>
      </c>
    </row>
    <row r="157" spans="1:74" x14ac:dyDescent="0.25">
      <c r="A157" s="20" t="s">
        <v>449</v>
      </c>
      <c r="B157" s="20" t="s">
        <v>539</v>
      </c>
      <c r="C157" s="20" t="s">
        <v>559</v>
      </c>
      <c r="D157" s="1">
        <v>44598</v>
      </c>
      <c r="E157">
        <v>75</v>
      </c>
      <c r="F157">
        <v>4</v>
      </c>
      <c r="G157">
        <v>3</v>
      </c>
      <c r="H157">
        <v>12</v>
      </c>
      <c r="I157">
        <v>10</v>
      </c>
      <c r="J157">
        <v>48</v>
      </c>
      <c r="K157">
        <v>7</v>
      </c>
      <c r="L157">
        <v>2</v>
      </c>
      <c r="M157">
        <v>3</v>
      </c>
      <c r="N157">
        <v>71</v>
      </c>
      <c r="O157">
        <v>52</v>
      </c>
      <c r="P157">
        <v>4</v>
      </c>
      <c r="Q157">
        <v>2</v>
      </c>
      <c r="R157">
        <v>200</v>
      </c>
      <c r="S157">
        <v>116</v>
      </c>
      <c r="T157">
        <v>53</v>
      </c>
      <c r="U157">
        <v>0</v>
      </c>
      <c r="V157">
        <v>2</v>
      </c>
      <c r="W157">
        <v>715</v>
      </c>
      <c r="X157">
        <v>368</v>
      </c>
      <c r="Y157">
        <v>137</v>
      </c>
      <c r="Z157">
        <v>38</v>
      </c>
      <c r="AA157">
        <v>10</v>
      </c>
      <c r="AB157">
        <v>718</v>
      </c>
      <c r="AC157">
        <v>231</v>
      </c>
      <c r="AD157">
        <v>306</v>
      </c>
      <c r="AE157">
        <v>41</v>
      </c>
      <c r="AF157">
        <v>26</v>
      </c>
      <c r="AG157">
        <v>138</v>
      </c>
      <c r="AH157">
        <v>49</v>
      </c>
      <c r="AI157">
        <v>17</v>
      </c>
      <c r="AJ157">
        <v>14</v>
      </c>
      <c r="AK157">
        <v>2</v>
      </c>
      <c r="AL157">
        <v>55</v>
      </c>
      <c r="AM157">
        <v>44</v>
      </c>
      <c r="AN157">
        <v>2</v>
      </c>
      <c r="AO157">
        <v>1</v>
      </c>
      <c r="AP157">
        <v>0</v>
      </c>
      <c r="AQ157">
        <v>0</v>
      </c>
      <c r="AR157">
        <v>0</v>
      </c>
      <c r="AS157">
        <v>0</v>
      </c>
      <c r="AT157">
        <v>0</v>
      </c>
      <c r="AU157">
        <v>0</v>
      </c>
      <c r="AV157">
        <v>0</v>
      </c>
      <c r="AW157">
        <v>0</v>
      </c>
      <c r="AX157">
        <v>1</v>
      </c>
      <c r="AY157">
        <v>0</v>
      </c>
      <c r="AZ157">
        <v>0</v>
      </c>
      <c r="BA157">
        <v>1</v>
      </c>
      <c r="BB157">
        <v>0</v>
      </c>
      <c r="BC157">
        <v>0</v>
      </c>
      <c r="BD157">
        <v>0</v>
      </c>
      <c r="BE157">
        <v>0</v>
      </c>
      <c r="BF157">
        <v>0</v>
      </c>
      <c r="BG157" s="20">
        <v>4</v>
      </c>
      <c r="BH157" s="20">
        <v>11</v>
      </c>
      <c r="BI157" s="20">
        <v>60</v>
      </c>
      <c r="BJ157" s="20">
        <v>59</v>
      </c>
      <c r="BK157" s="20">
        <v>140</v>
      </c>
      <c r="BL157" s="20">
        <v>503</v>
      </c>
      <c r="BM157" s="20">
        <v>328</v>
      </c>
      <c r="BN157" s="20">
        <v>92</v>
      </c>
      <c r="BO157" s="20">
        <v>46</v>
      </c>
      <c r="BP157" s="20">
        <v>3428</v>
      </c>
      <c r="BQ157" s="20">
        <v>973</v>
      </c>
      <c r="BR157" s="20">
        <v>0</v>
      </c>
      <c r="BS157" s="20">
        <v>439</v>
      </c>
      <c r="BT157" s="20">
        <v>842</v>
      </c>
      <c r="BU157" s="20">
        <v>318</v>
      </c>
      <c r="BV157" s="20">
        <v>1668</v>
      </c>
    </row>
    <row r="158" spans="1:74" x14ac:dyDescent="0.25">
      <c r="A158" s="20" t="s">
        <v>449</v>
      </c>
      <c r="B158" s="20" t="s">
        <v>539</v>
      </c>
      <c r="C158" s="20" t="s">
        <v>559</v>
      </c>
      <c r="D158" s="1">
        <v>44605</v>
      </c>
      <c r="E158">
        <v>70</v>
      </c>
      <c r="F158">
        <v>4</v>
      </c>
      <c r="G158">
        <v>3</v>
      </c>
      <c r="H158">
        <v>9</v>
      </c>
      <c r="I158">
        <v>8</v>
      </c>
      <c r="J158">
        <v>45</v>
      </c>
      <c r="K158">
        <v>7</v>
      </c>
      <c r="L158">
        <v>2</v>
      </c>
      <c r="M158">
        <v>2</v>
      </c>
      <c r="N158">
        <v>77</v>
      </c>
      <c r="O158">
        <v>55</v>
      </c>
      <c r="P158">
        <v>5</v>
      </c>
      <c r="Q158">
        <v>2</v>
      </c>
      <c r="R158">
        <v>199</v>
      </c>
      <c r="S158">
        <v>117</v>
      </c>
      <c r="T158">
        <v>53</v>
      </c>
      <c r="U158">
        <v>0</v>
      </c>
      <c r="V158">
        <v>1</v>
      </c>
      <c r="W158">
        <v>714</v>
      </c>
      <c r="X158">
        <v>370</v>
      </c>
      <c r="Y158">
        <v>137</v>
      </c>
      <c r="Z158">
        <v>37</v>
      </c>
      <c r="AA158">
        <v>11</v>
      </c>
      <c r="AB158">
        <v>718</v>
      </c>
      <c r="AC158">
        <v>230</v>
      </c>
      <c r="AD158">
        <v>306</v>
      </c>
      <c r="AE158">
        <v>41</v>
      </c>
      <c r="AF158">
        <v>27</v>
      </c>
      <c r="AG158">
        <v>139</v>
      </c>
      <c r="AH158">
        <v>50</v>
      </c>
      <c r="AI158">
        <v>17</v>
      </c>
      <c r="AJ158">
        <v>15</v>
      </c>
      <c r="AK158">
        <v>2</v>
      </c>
      <c r="AL158">
        <v>58</v>
      </c>
      <c r="AM158">
        <v>45</v>
      </c>
      <c r="AN158">
        <v>2</v>
      </c>
      <c r="AO158">
        <v>1</v>
      </c>
      <c r="AP158">
        <v>0</v>
      </c>
      <c r="AQ158">
        <v>0</v>
      </c>
      <c r="AR158">
        <v>0</v>
      </c>
      <c r="AS158">
        <v>0</v>
      </c>
      <c r="AT158">
        <v>0</v>
      </c>
      <c r="AU158">
        <v>0</v>
      </c>
      <c r="AV158">
        <v>0</v>
      </c>
      <c r="AW158">
        <v>0</v>
      </c>
      <c r="AX158">
        <v>0</v>
      </c>
      <c r="AY158">
        <v>0</v>
      </c>
      <c r="AZ158">
        <v>0</v>
      </c>
      <c r="BA158">
        <v>1</v>
      </c>
      <c r="BB158">
        <v>0</v>
      </c>
      <c r="BC158">
        <v>0</v>
      </c>
      <c r="BD158">
        <v>0</v>
      </c>
      <c r="BE158">
        <v>0</v>
      </c>
      <c r="BF158">
        <v>0</v>
      </c>
      <c r="BG158" s="20">
        <v>4</v>
      </c>
      <c r="BH158" s="20">
        <v>9</v>
      </c>
      <c r="BI158" s="20">
        <v>56</v>
      </c>
      <c r="BJ158" s="20">
        <v>64</v>
      </c>
      <c r="BK158" s="20">
        <v>140</v>
      </c>
      <c r="BL158" s="20">
        <v>503</v>
      </c>
      <c r="BM158" s="20">
        <v>328</v>
      </c>
      <c r="BN158" s="20">
        <v>93</v>
      </c>
      <c r="BO158" s="20">
        <v>49</v>
      </c>
      <c r="BP158" s="20">
        <v>3427</v>
      </c>
      <c r="BQ158" s="20">
        <v>984</v>
      </c>
      <c r="BR158" s="20">
        <v>0</v>
      </c>
      <c r="BS158" s="20">
        <v>438</v>
      </c>
      <c r="BT158" s="20">
        <v>843</v>
      </c>
      <c r="BU158" s="20">
        <v>319</v>
      </c>
      <c r="BV158" s="20">
        <v>1666</v>
      </c>
    </row>
    <row r="159" spans="1:74" x14ac:dyDescent="0.25">
      <c r="A159" s="20" t="s">
        <v>449</v>
      </c>
      <c r="B159" s="20" t="s">
        <v>539</v>
      </c>
      <c r="C159" s="20" t="s">
        <v>559</v>
      </c>
      <c r="D159" s="1">
        <v>44613</v>
      </c>
      <c r="E159">
        <v>70</v>
      </c>
      <c r="F159">
        <v>4</v>
      </c>
      <c r="G159">
        <v>3</v>
      </c>
      <c r="H159">
        <v>9</v>
      </c>
      <c r="I159">
        <v>8</v>
      </c>
      <c r="J159">
        <v>45</v>
      </c>
      <c r="K159">
        <v>7</v>
      </c>
      <c r="L159">
        <v>2</v>
      </c>
      <c r="M159">
        <v>2</v>
      </c>
      <c r="N159">
        <v>72</v>
      </c>
      <c r="O159">
        <v>51</v>
      </c>
      <c r="P159">
        <v>3</v>
      </c>
      <c r="Q159">
        <v>2</v>
      </c>
      <c r="R159">
        <v>199</v>
      </c>
      <c r="S159">
        <v>117</v>
      </c>
      <c r="T159">
        <v>53</v>
      </c>
      <c r="U159">
        <v>0</v>
      </c>
      <c r="V159">
        <v>1</v>
      </c>
      <c r="W159">
        <v>717</v>
      </c>
      <c r="X159">
        <v>373</v>
      </c>
      <c r="Y159">
        <v>137</v>
      </c>
      <c r="Z159">
        <v>36</v>
      </c>
      <c r="AA159">
        <v>11</v>
      </c>
      <c r="AB159">
        <v>721</v>
      </c>
      <c r="AC159">
        <v>232</v>
      </c>
      <c r="AD159">
        <v>306</v>
      </c>
      <c r="AE159">
        <v>41</v>
      </c>
      <c r="AF159">
        <v>29</v>
      </c>
      <c r="AG159">
        <v>138</v>
      </c>
      <c r="AH159">
        <v>50</v>
      </c>
      <c r="AI159">
        <v>17</v>
      </c>
      <c r="AJ159">
        <v>15</v>
      </c>
      <c r="AK159">
        <v>2</v>
      </c>
      <c r="AL159">
        <v>57</v>
      </c>
      <c r="AM159">
        <v>43</v>
      </c>
      <c r="AN159">
        <v>2</v>
      </c>
      <c r="AO159">
        <v>1</v>
      </c>
      <c r="AP159">
        <v>0</v>
      </c>
      <c r="AQ159">
        <v>0</v>
      </c>
      <c r="AR159">
        <v>0</v>
      </c>
      <c r="AS159">
        <v>0</v>
      </c>
      <c r="AT159">
        <v>0</v>
      </c>
      <c r="AU159">
        <v>0</v>
      </c>
      <c r="AV159">
        <v>0</v>
      </c>
      <c r="AW159">
        <v>0</v>
      </c>
      <c r="AX159">
        <v>0</v>
      </c>
      <c r="AY159">
        <v>0</v>
      </c>
      <c r="AZ159">
        <v>0</v>
      </c>
      <c r="BA159">
        <v>1</v>
      </c>
      <c r="BB159">
        <v>0</v>
      </c>
      <c r="BC159">
        <v>0</v>
      </c>
      <c r="BD159">
        <v>0</v>
      </c>
      <c r="BE159">
        <v>0</v>
      </c>
      <c r="BF159">
        <v>0</v>
      </c>
      <c r="BG159" s="20">
        <v>4</v>
      </c>
      <c r="BH159" s="20">
        <v>9</v>
      </c>
      <c r="BI159" s="20">
        <v>56</v>
      </c>
      <c r="BJ159" s="20">
        <v>61</v>
      </c>
      <c r="BK159" s="20">
        <v>140</v>
      </c>
      <c r="BL159" s="20">
        <v>506</v>
      </c>
      <c r="BM159" s="20">
        <v>329</v>
      </c>
      <c r="BN159" s="20">
        <v>92</v>
      </c>
      <c r="BO159" s="20">
        <v>48</v>
      </c>
      <c r="BP159" s="20">
        <v>3427</v>
      </c>
      <c r="BQ159" s="20">
        <v>998</v>
      </c>
      <c r="BR159" s="20">
        <v>0</v>
      </c>
      <c r="BS159" s="20">
        <v>437</v>
      </c>
      <c r="BT159" s="20">
        <v>838</v>
      </c>
      <c r="BU159" s="20">
        <v>323</v>
      </c>
      <c r="BV159" s="20">
        <v>1670</v>
      </c>
    </row>
    <row r="160" spans="1:74" x14ac:dyDescent="0.25">
      <c r="A160" s="20" t="s">
        <v>449</v>
      </c>
      <c r="B160" s="20" t="s">
        <v>539</v>
      </c>
      <c r="C160" s="20" t="s">
        <v>559</v>
      </c>
      <c r="D160" s="1">
        <v>44613</v>
      </c>
      <c r="W160">
        <v>1</v>
      </c>
      <c r="BG160" s="20"/>
      <c r="BH160" s="20"/>
      <c r="BI160" s="20"/>
      <c r="BJ160" s="20"/>
      <c r="BK160" s="20"/>
      <c r="BL160" s="20"/>
      <c r="BM160" s="20"/>
      <c r="BN160" s="20"/>
      <c r="BO160" s="20"/>
      <c r="BP160" s="20"/>
      <c r="BQ160" s="20"/>
      <c r="BR160" s="20"/>
      <c r="BS160" s="20"/>
      <c r="BT160" s="20"/>
      <c r="BU160" s="20"/>
      <c r="BV160" s="20"/>
    </row>
    <row r="161" spans="1:74" x14ac:dyDescent="0.25">
      <c r="A161" s="20" t="s">
        <v>449</v>
      </c>
      <c r="B161" s="20" t="s">
        <v>544</v>
      </c>
      <c r="C161" s="20" t="s">
        <v>560</v>
      </c>
      <c r="D161" s="1">
        <v>44598</v>
      </c>
      <c r="E161">
        <v>260</v>
      </c>
      <c r="F161">
        <v>8</v>
      </c>
      <c r="G161">
        <v>7</v>
      </c>
      <c r="H161">
        <v>1</v>
      </c>
      <c r="I161">
        <v>1</v>
      </c>
      <c r="J161">
        <v>156</v>
      </c>
      <c r="K161">
        <v>9</v>
      </c>
      <c r="L161">
        <v>34</v>
      </c>
      <c r="M161">
        <v>1</v>
      </c>
      <c r="N161">
        <v>0</v>
      </c>
      <c r="O161">
        <v>0</v>
      </c>
      <c r="P161">
        <v>0</v>
      </c>
      <c r="Q161">
        <v>0</v>
      </c>
      <c r="R161">
        <v>355</v>
      </c>
      <c r="S161">
        <v>257</v>
      </c>
      <c r="T161">
        <v>24</v>
      </c>
      <c r="U161">
        <v>16</v>
      </c>
      <c r="V161">
        <v>1</v>
      </c>
      <c r="W161">
        <v>1368</v>
      </c>
      <c r="X161">
        <v>759</v>
      </c>
      <c r="Y161">
        <v>33</v>
      </c>
      <c r="Z161">
        <v>245</v>
      </c>
      <c r="AA161">
        <v>12</v>
      </c>
      <c r="AB161">
        <v>1065</v>
      </c>
      <c r="AC161">
        <v>666</v>
      </c>
      <c r="AD161">
        <v>4</v>
      </c>
      <c r="AE161">
        <v>192</v>
      </c>
      <c r="AF161">
        <v>11</v>
      </c>
      <c r="AG161">
        <v>308</v>
      </c>
      <c r="AH161">
        <v>147</v>
      </c>
      <c r="AI161">
        <v>2</v>
      </c>
      <c r="AJ161">
        <v>68</v>
      </c>
      <c r="AK161">
        <v>1</v>
      </c>
      <c r="AL161">
        <v>74</v>
      </c>
      <c r="AM161">
        <v>54</v>
      </c>
      <c r="AN161">
        <v>6</v>
      </c>
      <c r="AO161">
        <v>1</v>
      </c>
      <c r="AP161">
        <v>1</v>
      </c>
      <c r="AQ161">
        <v>0</v>
      </c>
      <c r="AR161">
        <v>0</v>
      </c>
      <c r="AS161">
        <v>0</v>
      </c>
      <c r="AT161">
        <v>0</v>
      </c>
      <c r="AU161">
        <v>0</v>
      </c>
      <c r="AV161">
        <v>0</v>
      </c>
      <c r="AW161">
        <v>0</v>
      </c>
      <c r="AX161">
        <v>0</v>
      </c>
      <c r="AY161">
        <v>0</v>
      </c>
      <c r="AZ161">
        <v>0</v>
      </c>
      <c r="BA161">
        <v>0</v>
      </c>
      <c r="BB161">
        <v>0</v>
      </c>
      <c r="BC161">
        <v>0</v>
      </c>
      <c r="BD161">
        <v>0</v>
      </c>
      <c r="BE161">
        <v>0</v>
      </c>
      <c r="BF161">
        <v>0</v>
      </c>
      <c r="BG161" s="20">
        <v>8</v>
      </c>
      <c r="BH161" s="20">
        <v>1</v>
      </c>
      <c r="BI161" s="20">
        <v>209</v>
      </c>
      <c r="BJ161" s="20">
        <v>0</v>
      </c>
      <c r="BK161" s="20">
        <v>304</v>
      </c>
      <c r="BL161" s="20">
        <v>1019</v>
      </c>
      <c r="BM161" s="20">
        <v>827</v>
      </c>
      <c r="BN161" s="20">
        <v>225</v>
      </c>
      <c r="BO161" s="20">
        <v>62</v>
      </c>
      <c r="BP161" s="20">
        <v>7007</v>
      </c>
      <c r="BQ161" s="20">
        <v>2801</v>
      </c>
      <c r="BR161" s="20">
        <v>0</v>
      </c>
      <c r="BS161" s="20">
        <v>20</v>
      </c>
      <c r="BT161" s="20">
        <v>2359</v>
      </c>
      <c r="BU161" s="20">
        <v>141</v>
      </c>
      <c r="BV161" s="20">
        <v>4205</v>
      </c>
    </row>
    <row r="162" spans="1:74" x14ac:dyDescent="0.25">
      <c r="A162" s="20" t="s">
        <v>449</v>
      </c>
      <c r="B162" s="20" t="s">
        <v>544</v>
      </c>
      <c r="C162" s="20" t="s">
        <v>560</v>
      </c>
      <c r="D162" s="1">
        <v>44605</v>
      </c>
      <c r="E162">
        <v>260</v>
      </c>
      <c r="F162">
        <v>8</v>
      </c>
      <c r="G162">
        <v>7</v>
      </c>
      <c r="H162">
        <v>1</v>
      </c>
      <c r="I162">
        <v>1</v>
      </c>
      <c r="J162">
        <v>158</v>
      </c>
      <c r="K162">
        <v>8</v>
      </c>
      <c r="L162">
        <v>34</v>
      </c>
      <c r="M162">
        <v>1</v>
      </c>
      <c r="N162">
        <v>0</v>
      </c>
      <c r="O162">
        <v>0</v>
      </c>
      <c r="P162">
        <v>0</v>
      </c>
      <c r="Q162">
        <v>0</v>
      </c>
      <c r="R162">
        <v>356</v>
      </c>
      <c r="S162">
        <v>257</v>
      </c>
      <c r="T162">
        <v>25</v>
      </c>
      <c r="U162">
        <v>16</v>
      </c>
      <c r="V162">
        <v>1</v>
      </c>
      <c r="W162">
        <v>1369</v>
      </c>
      <c r="X162">
        <v>763</v>
      </c>
      <c r="Y162">
        <v>33</v>
      </c>
      <c r="Z162">
        <v>246</v>
      </c>
      <c r="AA162">
        <v>11</v>
      </c>
      <c r="AB162">
        <v>1068</v>
      </c>
      <c r="AC162">
        <v>669</v>
      </c>
      <c r="AD162">
        <v>3</v>
      </c>
      <c r="AE162">
        <v>193</v>
      </c>
      <c r="AF162">
        <v>11</v>
      </c>
      <c r="AG162">
        <v>309</v>
      </c>
      <c r="AH162">
        <v>148</v>
      </c>
      <c r="AI162">
        <v>2</v>
      </c>
      <c r="AJ162">
        <v>68</v>
      </c>
      <c r="AK162">
        <v>1</v>
      </c>
      <c r="AL162">
        <v>74</v>
      </c>
      <c r="AM162">
        <v>54</v>
      </c>
      <c r="AN162">
        <v>6</v>
      </c>
      <c r="AO162">
        <v>1</v>
      </c>
      <c r="AP162">
        <v>1</v>
      </c>
      <c r="AQ162">
        <v>0</v>
      </c>
      <c r="AR162">
        <v>0</v>
      </c>
      <c r="AS162">
        <v>0</v>
      </c>
      <c r="AT162">
        <v>0</v>
      </c>
      <c r="AU162">
        <v>0</v>
      </c>
      <c r="AV162">
        <v>0</v>
      </c>
      <c r="AW162">
        <v>0</v>
      </c>
      <c r="AX162">
        <v>0</v>
      </c>
      <c r="AY162">
        <v>0</v>
      </c>
      <c r="AZ162">
        <v>0</v>
      </c>
      <c r="BA162">
        <v>0</v>
      </c>
      <c r="BB162">
        <v>0</v>
      </c>
      <c r="BC162">
        <v>0</v>
      </c>
      <c r="BD162">
        <v>0</v>
      </c>
      <c r="BE162">
        <v>0</v>
      </c>
      <c r="BF162">
        <v>0</v>
      </c>
      <c r="BG162" s="20">
        <v>8</v>
      </c>
      <c r="BH162" s="20">
        <v>1</v>
      </c>
      <c r="BI162" s="20">
        <v>210</v>
      </c>
      <c r="BJ162" s="20">
        <v>0</v>
      </c>
      <c r="BK162" s="20">
        <v>304</v>
      </c>
      <c r="BL162" s="20">
        <v>1022</v>
      </c>
      <c r="BM162" s="20">
        <v>829</v>
      </c>
      <c r="BN162" s="20">
        <v>226</v>
      </c>
      <c r="BO162" s="20">
        <v>62</v>
      </c>
      <c r="BP162" s="20">
        <v>7009</v>
      </c>
      <c r="BQ162" s="20">
        <v>2840</v>
      </c>
      <c r="BR162" s="20">
        <v>0</v>
      </c>
      <c r="BS162" s="20">
        <v>20</v>
      </c>
      <c r="BT162" s="20">
        <v>2357</v>
      </c>
      <c r="BU162" s="20">
        <v>140</v>
      </c>
      <c r="BV162" s="20">
        <v>4211</v>
      </c>
    </row>
    <row r="163" spans="1:74" x14ac:dyDescent="0.25">
      <c r="A163" s="20" t="s">
        <v>449</v>
      </c>
      <c r="B163" s="20" t="s">
        <v>544</v>
      </c>
      <c r="C163" s="20" t="s">
        <v>560</v>
      </c>
      <c r="D163" s="1">
        <v>44613</v>
      </c>
      <c r="E163">
        <v>522</v>
      </c>
      <c r="F163">
        <v>16</v>
      </c>
      <c r="G163">
        <v>14</v>
      </c>
      <c r="H163">
        <v>2</v>
      </c>
      <c r="I163">
        <v>2</v>
      </c>
      <c r="J163">
        <v>318</v>
      </c>
      <c r="K163">
        <v>16</v>
      </c>
      <c r="L163">
        <v>68</v>
      </c>
      <c r="M163">
        <v>4</v>
      </c>
      <c r="N163">
        <v>0</v>
      </c>
      <c r="O163">
        <v>0</v>
      </c>
      <c r="P163">
        <v>0</v>
      </c>
      <c r="Q163">
        <v>0</v>
      </c>
      <c r="R163">
        <v>712</v>
      </c>
      <c r="S163">
        <v>514</v>
      </c>
      <c r="T163">
        <v>50</v>
      </c>
      <c r="U163">
        <v>34</v>
      </c>
      <c r="V163">
        <v>2</v>
      </c>
      <c r="W163">
        <v>2766</v>
      </c>
      <c r="X163">
        <v>1550</v>
      </c>
      <c r="Y163">
        <v>66</v>
      </c>
      <c r="Z163">
        <v>498</v>
      </c>
      <c r="AA163">
        <v>24</v>
      </c>
      <c r="AB163">
        <v>2126</v>
      </c>
      <c r="AC163">
        <v>1338</v>
      </c>
      <c r="AD163">
        <v>6</v>
      </c>
      <c r="AE163">
        <v>382</v>
      </c>
      <c r="AF163">
        <v>20</v>
      </c>
      <c r="AG163">
        <v>616</v>
      </c>
      <c r="AH163">
        <v>296</v>
      </c>
      <c r="AI163">
        <v>4</v>
      </c>
      <c r="AJ163">
        <v>138</v>
      </c>
      <c r="AK163">
        <v>2</v>
      </c>
      <c r="AL163">
        <v>150</v>
      </c>
      <c r="AM163">
        <v>108</v>
      </c>
      <c r="AN163">
        <v>12</v>
      </c>
      <c r="AO163">
        <v>2</v>
      </c>
      <c r="AP163">
        <v>2</v>
      </c>
      <c r="AQ163">
        <v>0</v>
      </c>
      <c r="AR163">
        <v>0</v>
      </c>
      <c r="AS163">
        <v>0</v>
      </c>
      <c r="AT163">
        <v>0</v>
      </c>
      <c r="AU163">
        <v>0</v>
      </c>
      <c r="AV163">
        <v>0</v>
      </c>
      <c r="AW163">
        <v>0</v>
      </c>
      <c r="AX163">
        <v>0</v>
      </c>
      <c r="AY163">
        <v>0</v>
      </c>
      <c r="AZ163">
        <v>0</v>
      </c>
      <c r="BA163">
        <v>0</v>
      </c>
      <c r="BB163">
        <v>0</v>
      </c>
      <c r="BC163">
        <v>0</v>
      </c>
      <c r="BD163">
        <v>0</v>
      </c>
      <c r="BE163">
        <v>0</v>
      </c>
      <c r="BF163">
        <v>0</v>
      </c>
      <c r="BG163" s="20">
        <v>8</v>
      </c>
      <c r="BH163" s="20">
        <v>1</v>
      </c>
      <c r="BI163" s="20">
        <v>210</v>
      </c>
      <c r="BJ163" s="20">
        <v>0</v>
      </c>
      <c r="BK163" s="20">
        <v>303</v>
      </c>
      <c r="BL163" s="20">
        <v>1030</v>
      </c>
      <c r="BM163" s="20">
        <v>828</v>
      </c>
      <c r="BN163" s="20">
        <v>225</v>
      </c>
      <c r="BO163" s="20">
        <v>63</v>
      </c>
      <c r="BP163" s="20">
        <v>7019</v>
      </c>
      <c r="BQ163" s="20">
        <v>2871</v>
      </c>
      <c r="BR163" s="20">
        <v>0</v>
      </c>
      <c r="BS163" s="20">
        <v>20</v>
      </c>
      <c r="BT163" s="20">
        <v>2354</v>
      </c>
      <c r="BU163" s="20">
        <v>143</v>
      </c>
      <c r="BV163" s="20">
        <v>4231</v>
      </c>
    </row>
    <row r="164" spans="1:74" x14ac:dyDescent="0.25">
      <c r="A164" s="20" t="s">
        <v>449</v>
      </c>
      <c r="B164" s="20" t="s">
        <v>539</v>
      </c>
      <c r="C164" s="20" t="s">
        <v>561</v>
      </c>
      <c r="D164" s="1">
        <v>44598</v>
      </c>
      <c r="E164">
        <v>677</v>
      </c>
      <c r="F164">
        <v>27</v>
      </c>
      <c r="G164">
        <v>18</v>
      </c>
      <c r="H164">
        <v>3</v>
      </c>
      <c r="I164">
        <v>3</v>
      </c>
      <c r="J164">
        <v>363</v>
      </c>
      <c r="K164">
        <v>113</v>
      </c>
      <c r="L164">
        <v>39</v>
      </c>
      <c r="M164">
        <v>2</v>
      </c>
      <c r="N164">
        <v>7</v>
      </c>
      <c r="O164">
        <v>5</v>
      </c>
      <c r="P164">
        <v>1</v>
      </c>
      <c r="Q164">
        <v>0</v>
      </c>
      <c r="R164">
        <v>760</v>
      </c>
      <c r="S164">
        <v>546</v>
      </c>
      <c r="T164">
        <v>74</v>
      </c>
      <c r="U164">
        <v>30</v>
      </c>
      <c r="V164">
        <v>2</v>
      </c>
      <c r="W164">
        <v>2384</v>
      </c>
      <c r="X164">
        <v>1177</v>
      </c>
      <c r="Y164">
        <v>414</v>
      </c>
      <c r="Z164">
        <v>186</v>
      </c>
      <c r="AA164">
        <v>15</v>
      </c>
      <c r="AB164">
        <v>1691</v>
      </c>
      <c r="AC164">
        <v>952</v>
      </c>
      <c r="AD164">
        <v>178</v>
      </c>
      <c r="AE164">
        <v>195</v>
      </c>
      <c r="AF164">
        <v>15</v>
      </c>
      <c r="AG164">
        <v>396</v>
      </c>
      <c r="AH164">
        <v>152</v>
      </c>
      <c r="AI164">
        <v>39</v>
      </c>
      <c r="AJ164">
        <v>81</v>
      </c>
      <c r="AK164">
        <v>4</v>
      </c>
      <c r="AL164">
        <v>125</v>
      </c>
      <c r="AM164">
        <v>80</v>
      </c>
      <c r="AN164">
        <v>26</v>
      </c>
      <c r="AO164">
        <v>5</v>
      </c>
      <c r="AP164">
        <v>1</v>
      </c>
      <c r="AQ164">
        <v>0</v>
      </c>
      <c r="AR164">
        <v>6</v>
      </c>
      <c r="AS164">
        <v>0</v>
      </c>
      <c r="AT164">
        <v>0</v>
      </c>
      <c r="AU164">
        <v>0</v>
      </c>
      <c r="AV164">
        <v>0</v>
      </c>
      <c r="AW164">
        <v>0</v>
      </c>
      <c r="AX164">
        <v>0</v>
      </c>
      <c r="AY164">
        <v>0</v>
      </c>
      <c r="AZ164">
        <v>0</v>
      </c>
      <c r="BA164">
        <v>0</v>
      </c>
      <c r="BB164">
        <v>0</v>
      </c>
      <c r="BC164">
        <v>0</v>
      </c>
      <c r="BD164">
        <v>0</v>
      </c>
      <c r="BE164">
        <v>0</v>
      </c>
      <c r="BF164">
        <v>0</v>
      </c>
      <c r="BG164" s="20">
        <v>21</v>
      </c>
      <c r="BH164" s="20">
        <v>3</v>
      </c>
      <c r="BI164" s="20">
        <v>502</v>
      </c>
      <c r="BJ164" s="20">
        <v>5</v>
      </c>
      <c r="BK164" s="20">
        <v>639</v>
      </c>
      <c r="BL164" s="20">
        <v>1671</v>
      </c>
      <c r="BM164" s="20">
        <v>1254</v>
      </c>
      <c r="BN164" s="20">
        <v>257</v>
      </c>
      <c r="BO164" s="20">
        <v>91</v>
      </c>
      <c r="BP164" s="20">
        <v>8510</v>
      </c>
      <c r="BQ164" s="20">
        <v>3261</v>
      </c>
      <c r="BR164" s="20">
        <v>0</v>
      </c>
      <c r="BS164" s="20">
        <v>386</v>
      </c>
      <c r="BT164" s="20">
        <v>2376</v>
      </c>
      <c r="BU164" s="20">
        <v>149</v>
      </c>
      <c r="BV164" s="20">
        <v>5220</v>
      </c>
    </row>
    <row r="165" spans="1:74" x14ac:dyDescent="0.25">
      <c r="A165" s="20" t="s">
        <v>449</v>
      </c>
      <c r="B165" s="20" t="s">
        <v>539</v>
      </c>
      <c r="C165" s="20" t="s">
        <v>561</v>
      </c>
      <c r="D165" s="1">
        <v>44605</v>
      </c>
      <c r="E165">
        <v>670</v>
      </c>
      <c r="F165">
        <v>25</v>
      </c>
      <c r="G165">
        <v>17</v>
      </c>
      <c r="H165">
        <v>3</v>
      </c>
      <c r="I165">
        <v>3</v>
      </c>
      <c r="J165">
        <v>361</v>
      </c>
      <c r="K165">
        <v>111</v>
      </c>
      <c r="L165">
        <v>39</v>
      </c>
      <c r="M165">
        <v>1</v>
      </c>
      <c r="N165">
        <v>6</v>
      </c>
      <c r="O165">
        <v>5</v>
      </c>
      <c r="P165">
        <v>0</v>
      </c>
      <c r="Q165">
        <v>0</v>
      </c>
      <c r="R165">
        <v>758</v>
      </c>
      <c r="S165">
        <v>549</v>
      </c>
      <c r="T165">
        <v>72</v>
      </c>
      <c r="U165">
        <v>29</v>
      </c>
      <c r="V165">
        <v>2</v>
      </c>
      <c r="W165">
        <v>2369</v>
      </c>
      <c r="X165">
        <v>1184</v>
      </c>
      <c r="Y165">
        <v>411</v>
      </c>
      <c r="Z165">
        <v>184</v>
      </c>
      <c r="AA165">
        <v>14</v>
      </c>
      <c r="AB165">
        <v>1686</v>
      </c>
      <c r="AC165">
        <v>950</v>
      </c>
      <c r="AD165">
        <v>178</v>
      </c>
      <c r="AE165">
        <v>195</v>
      </c>
      <c r="AF165">
        <v>17</v>
      </c>
      <c r="AG165">
        <v>393</v>
      </c>
      <c r="AH165">
        <v>152</v>
      </c>
      <c r="AI165">
        <v>38</v>
      </c>
      <c r="AJ165">
        <v>81</v>
      </c>
      <c r="AK165">
        <v>4</v>
      </c>
      <c r="AL165">
        <v>122</v>
      </c>
      <c r="AM165">
        <v>80</v>
      </c>
      <c r="AN165">
        <v>24</v>
      </c>
      <c r="AO165">
        <v>5</v>
      </c>
      <c r="AP165">
        <v>1</v>
      </c>
      <c r="AQ165">
        <v>0</v>
      </c>
      <c r="AR165">
        <v>5</v>
      </c>
      <c r="AS165">
        <v>0</v>
      </c>
      <c r="AT165">
        <v>0</v>
      </c>
      <c r="AU165">
        <v>0</v>
      </c>
      <c r="AV165">
        <v>0</v>
      </c>
      <c r="AW165">
        <v>0</v>
      </c>
      <c r="AX165">
        <v>0</v>
      </c>
      <c r="AY165">
        <v>0</v>
      </c>
      <c r="AZ165">
        <v>0</v>
      </c>
      <c r="BA165">
        <v>0</v>
      </c>
      <c r="BB165">
        <v>0</v>
      </c>
      <c r="BC165">
        <v>0</v>
      </c>
      <c r="BD165">
        <v>0</v>
      </c>
      <c r="BE165">
        <v>0</v>
      </c>
      <c r="BF165">
        <v>0</v>
      </c>
      <c r="BG165" s="20">
        <v>20</v>
      </c>
      <c r="BH165" s="20">
        <v>3</v>
      </c>
      <c r="BI165" s="20">
        <v>497</v>
      </c>
      <c r="BJ165" s="20">
        <v>5</v>
      </c>
      <c r="BK165" s="20">
        <v>640</v>
      </c>
      <c r="BL165" s="20">
        <v>1666</v>
      </c>
      <c r="BM165" s="20">
        <v>1249</v>
      </c>
      <c r="BN165" s="20">
        <v>255</v>
      </c>
      <c r="BO165" s="20">
        <v>90</v>
      </c>
      <c r="BP165" s="20">
        <v>8420</v>
      </c>
      <c r="BQ165" s="20">
        <v>3267</v>
      </c>
      <c r="BR165" s="20">
        <v>0</v>
      </c>
      <c r="BS165" s="20">
        <v>384</v>
      </c>
      <c r="BT165" s="20">
        <v>2350</v>
      </c>
      <c r="BU165" s="20">
        <v>158</v>
      </c>
      <c r="BV165" s="20">
        <v>5154</v>
      </c>
    </row>
    <row r="166" spans="1:74" x14ac:dyDescent="0.25">
      <c r="A166" s="20" t="s">
        <v>449</v>
      </c>
      <c r="B166" s="20" t="s">
        <v>539</v>
      </c>
      <c r="C166" s="20" t="s">
        <v>561</v>
      </c>
      <c r="D166" s="1">
        <v>44613</v>
      </c>
      <c r="E166">
        <v>668</v>
      </c>
      <c r="F166">
        <v>24</v>
      </c>
      <c r="G166">
        <v>17</v>
      </c>
      <c r="H166">
        <v>3</v>
      </c>
      <c r="I166">
        <v>3</v>
      </c>
      <c r="J166">
        <v>361</v>
      </c>
      <c r="K166">
        <v>111</v>
      </c>
      <c r="L166">
        <v>38</v>
      </c>
      <c r="M166">
        <v>1</v>
      </c>
      <c r="N166">
        <v>6</v>
      </c>
      <c r="O166">
        <v>5</v>
      </c>
      <c r="P166">
        <v>0</v>
      </c>
      <c r="Q166">
        <v>0</v>
      </c>
      <c r="R166">
        <v>756</v>
      </c>
      <c r="S166">
        <v>550</v>
      </c>
      <c r="T166">
        <v>69</v>
      </c>
      <c r="U166">
        <v>29</v>
      </c>
      <c r="V166">
        <v>2</v>
      </c>
      <c r="W166">
        <v>2376</v>
      </c>
      <c r="X166">
        <v>1191</v>
      </c>
      <c r="Y166">
        <v>410</v>
      </c>
      <c r="Z166">
        <v>183</v>
      </c>
      <c r="AA166">
        <v>15</v>
      </c>
      <c r="AB166">
        <v>1680</v>
      </c>
      <c r="AC166">
        <v>950</v>
      </c>
      <c r="AD166">
        <v>175</v>
      </c>
      <c r="AE166">
        <v>194</v>
      </c>
      <c r="AF166">
        <v>17</v>
      </c>
      <c r="AG166">
        <v>393</v>
      </c>
      <c r="AH166">
        <v>151</v>
      </c>
      <c r="AI166">
        <v>37</v>
      </c>
      <c r="AJ166">
        <v>81</v>
      </c>
      <c r="AK166">
        <v>4</v>
      </c>
      <c r="AL166">
        <v>122</v>
      </c>
      <c r="AM166">
        <v>82</v>
      </c>
      <c r="AN166">
        <v>22</v>
      </c>
      <c r="AO166">
        <v>5</v>
      </c>
      <c r="AP166">
        <v>1</v>
      </c>
      <c r="AQ166">
        <v>0</v>
      </c>
      <c r="AR166">
        <v>5</v>
      </c>
      <c r="AS166">
        <v>0</v>
      </c>
      <c r="AT166">
        <v>0</v>
      </c>
      <c r="AU166">
        <v>0</v>
      </c>
      <c r="AV166">
        <v>0</v>
      </c>
      <c r="AW166">
        <v>0</v>
      </c>
      <c r="AX166">
        <v>0</v>
      </c>
      <c r="AY166">
        <v>0</v>
      </c>
      <c r="AZ166">
        <v>0</v>
      </c>
      <c r="BA166">
        <v>0</v>
      </c>
      <c r="BB166">
        <v>0</v>
      </c>
      <c r="BC166">
        <v>0</v>
      </c>
      <c r="BD166">
        <v>0</v>
      </c>
      <c r="BE166">
        <v>0</v>
      </c>
      <c r="BF166">
        <v>0</v>
      </c>
      <c r="BG166" s="20">
        <v>19</v>
      </c>
      <c r="BH166" s="20">
        <v>3</v>
      </c>
      <c r="BI166" s="20">
        <v>496</v>
      </c>
      <c r="BJ166" s="20">
        <v>5</v>
      </c>
      <c r="BK166" s="20">
        <v>641</v>
      </c>
      <c r="BL166" s="20">
        <v>1674</v>
      </c>
      <c r="BM166" s="20">
        <v>1246</v>
      </c>
      <c r="BN166" s="20">
        <v>256</v>
      </c>
      <c r="BO166" s="20">
        <v>92</v>
      </c>
      <c r="BP166" s="20">
        <v>8389</v>
      </c>
      <c r="BQ166" s="20">
        <v>3295</v>
      </c>
      <c r="BR166" s="20">
        <v>0</v>
      </c>
      <c r="BS166" s="20">
        <v>378</v>
      </c>
      <c r="BT166" s="20">
        <v>2332</v>
      </c>
      <c r="BU166" s="20">
        <v>176</v>
      </c>
      <c r="BV166" s="20">
        <v>5134</v>
      </c>
    </row>
    <row r="167" spans="1:74" x14ac:dyDescent="0.25">
      <c r="A167" s="20" t="s">
        <v>449</v>
      </c>
      <c r="B167" s="20" t="s">
        <v>544</v>
      </c>
      <c r="C167" s="20" t="s">
        <v>562</v>
      </c>
      <c r="D167" s="1">
        <v>44598</v>
      </c>
      <c r="E167">
        <v>197</v>
      </c>
      <c r="F167">
        <v>4</v>
      </c>
      <c r="G167">
        <v>2</v>
      </c>
      <c r="H167">
        <v>1</v>
      </c>
      <c r="I167">
        <v>0</v>
      </c>
      <c r="J167">
        <v>129</v>
      </c>
      <c r="K167">
        <v>31</v>
      </c>
      <c r="L167">
        <v>4</v>
      </c>
      <c r="M167">
        <v>1</v>
      </c>
      <c r="N167">
        <v>6</v>
      </c>
      <c r="O167">
        <v>5</v>
      </c>
      <c r="P167">
        <v>1</v>
      </c>
      <c r="Q167">
        <v>0</v>
      </c>
      <c r="R167">
        <v>503</v>
      </c>
      <c r="S167">
        <v>361</v>
      </c>
      <c r="T167">
        <v>70</v>
      </c>
      <c r="U167">
        <v>5</v>
      </c>
      <c r="V167">
        <v>1</v>
      </c>
      <c r="W167">
        <v>1273</v>
      </c>
      <c r="X167">
        <v>725</v>
      </c>
      <c r="Y167">
        <v>198</v>
      </c>
      <c r="Z167">
        <v>50</v>
      </c>
      <c r="AA167">
        <v>14</v>
      </c>
      <c r="AB167">
        <v>1231</v>
      </c>
      <c r="AC167">
        <v>780</v>
      </c>
      <c r="AD167">
        <v>192</v>
      </c>
      <c r="AE167">
        <v>50</v>
      </c>
      <c r="AF167">
        <v>9</v>
      </c>
      <c r="AG167">
        <v>263</v>
      </c>
      <c r="AH167">
        <v>137</v>
      </c>
      <c r="AI167">
        <v>13</v>
      </c>
      <c r="AJ167">
        <v>49</v>
      </c>
      <c r="AK167">
        <v>5</v>
      </c>
      <c r="AL167">
        <v>93</v>
      </c>
      <c r="AM167">
        <v>61</v>
      </c>
      <c r="AN167">
        <v>22</v>
      </c>
      <c r="AO167">
        <v>2</v>
      </c>
      <c r="AP167">
        <v>1</v>
      </c>
      <c r="AQ167">
        <v>0</v>
      </c>
      <c r="AR167">
        <v>0</v>
      </c>
      <c r="AS167">
        <v>0</v>
      </c>
      <c r="AT167">
        <v>0</v>
      </c>
      <c r="AU167">
        <v>0</v>
      </c>
      <c r="AV167">
        <v>0</v>
      </c>
      <c r="AW167">
        <v>0</v>
      </c>
      <c r="AX167">
        <v>0</v>
      </c>
      <c r="AY167">
        <v>0</v>
      </c>
      <c r="AZ167">
        <v>0</v>
      </c>
      <c r="BA167">
        <v>0</v>
      </c>
      <c r="BB167">
        <v>0</v>
      </c>
      <c r="BC167">
        <v>0</v>
      </c>
      <c r="BD167">
        <v>0</v>
      </c>
      <c r="BE167">
        <v>0</v>
      </c>
      <c r="BF167">
        <v>0</v>
      </c>
      <c r="BG167" s="20">
        <v>4</v>
      </c>
      <c r="BH167" s="20">
        <v>1</v>
      </c>
      <c r="BI167" s="20">
        <v>160</v>
      </c>
      <c r="BJ167" s="20">
        <v>5</v>
      </c>
      <c r="BK167" s="20">
        <v>424</v>
      </c>
      <c r="BL167" s="20">
        <v>970</v>
      </c>
      <c r="BM167" s="20">
        <v>958</v>
      </c>
      <c r="BN167" s="20">
        <v>189</v>
      </c>
      <c r="BO167" s="20">
        <v>68</v>
      </c>
      <c r="BP167" s="20">
        <v>6839</v>
      </c>
      <c r="BQ167" s="20">
        <v>2982</v>
      </c>
      <c r="BR167" s="20">
        <v>0</v>
      </c>
      <c r="BS167" s="20">
        <v>259</v>
      </c>
      <c r="BT167" s="20">
        <v>1529</v>
      </c>
      <c r="BU167" s="20">
        <v>388</v>
      </c>
      <c r="BV167" s="20">
        <v>4441</v>
      </c>
    </row>
    <row r="168" spans="1:74" x14ac:dyDescent="0.25">
      <c r="A168" s="20" t="s">
        <v>449</v>
      </c>
      <c r="B168" s="20" t="s">
        <v>544</v>
      </c>
      <c r="C168" s="20" t="s">
        <v>562</v>
      </c>
      <c r="D168" s="1">
        <v>44605</v>
      </c>
      <c r="E168">
        <v>198</v>
      </c>
      <c r="F168">
        <v>4</v>
      </c>
      <c r="G168">
        <v>2</v>
      </c>
      <c r="H168">
        <v>1</v>
      </c>
      <c r="I168">
        <v>0</v>
      </c>
      <c r="J168">
        <v>131</v>
      </c>
      <c r="K168">
        <v>31</v>
      </c>
      <c r="L168">
        <v>4</v>
      </c>
      <c r="M168">
        <v>1</v>
      </c>
      <c r="N168">
        <v>6</v>
      </c>
      <c r="O168">
        <v>5</v>
      </c>
      <c r="P168">
        <v>1</v>
      </c>
      <c r="Q168">
        <v>0</v>
      </c>
      <c r="R168">
        <v>506</v>
      </c>
      <c r="S168">
        <v>364</v>
      </c>
      <c r="T168">
        <v>70</v>
      </c>
      <c r="U168">
        <v>5</v>
      </c>
      <c r="V168">
        <v>2</v>
      </c>
      <c r="W168">
        <v>1274</v>
      </c>
      <c r="X168">
        <v>736</v>
      </c>
      <c r="Y168">
        <v>195</v>
      </c>
      <c r="Z168">
        <v>49</v>
      </c>
      <c r="AA168">
        <v>14</v>
      </c>
      <c r="AB168">
        <v>1237</v>
      </c>
      <c r="AC168">
        <v>782</v>
      </c>
      <c r="AD168">
        <v>193</v>
      </c>
      <c r="AE168">
        <v>52</v>
      </c>
      <c r="AF168">
        <v>13</v>
      </c>
      <c r="AG168">
        <v>262</v>
      </c>
      <c r="AH168">
        <v>140</v>
      </c>
      <c r="AI168">
        <v>13</v>
      </c>
      <c r="AJ168">
        <v>49</v>
      </c>
      <c r="AK168">
        <v>5</v>
      </c>
      <c r="AL168">
        <v>93</v>
      </c>
      <c r="AM168">
        <v>61</v>
      </c>
      <c r="AN168">
        <v>22</v>
      </c>
      <c r="AO168">
        <v>2</v>
      </c>
      <c r="AP168">
        <v>0</v>
      </c>
      <c r="AQ168">
        <v>0</v>
      </c>
      <c r="AR168">
        <v>0</v>
      </c>
      <c r="AS168">
        <v>0</v>
      </c>
      <c r="AT168">
        <v>0</v>
      </c>
      <c r="AU168">
        <v>0</v>
      </c>
      <c r="AV168">
        <v>0</v>
      </c>
      <c r="AW168">
        <v>0</v>
      </c>
      <c r="AX168">
        <v>0</v>
      </c>
      <c r="AY168">
        <v>0</v>
      </c>
      <c r="AZ168">
        <v>0</v>
      </c>
      <c r="BA168">
        <v>0</v>
      </c>
      <c r="BB168">
        <v>0</v>
      </c>
      <c r="BC168">
        <v>0</v>
      </c>
      <c r="BD168">
        <v>0</v>
      </c>
      <c r="BE168">
        <v>0</v>
      </c>
      <c r="BF168">
        <v>0</v>
      </c>
      <c r="BG168" s="20">
        <v>4</v>
      </c>
      <c r="BH168" s="20">
        <v>1</v>
      </c>
      <c r="BI168" s="20">
        <v>161</v>
      </c>
      <c r="BJ168" s="20">
        <v>5</v>
      </c>
      <c r="BK168" s="20">
        <v>426</v>
      </c>
      <c r="BL168" s="20">
        <v>977</v>
      </c>
      <c r="BM168" s="20">
        <v>957</v>
      </c>
      <c r="BN168" s="20">
        <v>188</v>
      </c>
      <c r="BO168" s="20">
        <v>68</v>
      </c>
      <c r="BP168" s="20">
        <v>6856</v>
      </c>
      <c r="BQ168" s="20">
        <v>3025</v>
      </c>
      <c r="BR168" s="20">
        <v>0</v>
      </c>
      <c r="BS168" s="20">
        <v>260</v>
      </c>
      <c r="BT168" s="20">
        <v>1533</v>
      </c>
      <c r="BU168" s="20">
        <v>400</v>
      </c>
      <c r="BV168" s="20">
        <v>4444</v>
      </c>
    </row>
    <row r="169" spans="1:74" x14ac:dyDescent="0.25">
      <c r="A169" s="20" t="s">
        <v>449</v>
      </c>
      <c r="B169" s="20" t="s">
        <v>544</v>
      </c>
      <c r="C169" s="20" t="s">
        <v>562</v>
      </c>
      <c r="D169" s="1">
        <v>44613</v>
      </c>
      <c r="E169">
        <v>198</v>
      </c>
      <c r="F169">
        <v>3</v>
      </c>
      <c r="G169">
        <v>2</v>
      </c>
      <c r="H169">
        <v>0</v>
      </c>
      <c r="I169">
        <v>0</v>
      </c>
      <c r="J169">
        <v>131</v>
      </c>
      <c r="K169">
        <v>31</v>
      </c>
      <c r="L169">
        <v>4</v>
      </c>
      <c r="M169">
        <v>1</v>
      </c>
      <c r="N169">
        <v>6</v>
      </c>
      <c r="O169">
        <v>5</v>
      </c>
      <c r="P169">
        <v>1</v>
      </c>
      <c r="Q169">
        <v>0</v>
      </c>
      <c r="R169">
        <v>511</v>
      </c>
      <c r="S169">
        <v>367</v>
      </c>
      <c r="T169">
        <v>71</v>
      </c>
      <c r="U169">
        <v>5</v>
      </c>
      <c r="V169">
        <v>2</v>
      </c>
      <c r="W169">
        <v>1281</v>
      </c>
      <c r="X169">
        <v>744</v>
      </c>
      <c r="Y169">
        <v>192</v>
      </c>
      <c r="Z169">
        <v>53</v>
      </c>
      <c r="AA169">
        <v>14</v>
      </c>
      <c r="AB169">
        <v>1234</v>
      </c>
      <c r="AC169">
        <v>784</v>
      </c>
      <c r="AD169">
        <v>192</v>
      </c>
      <c r="AE169">
        <v>52</v>
      </c>
      <c r="AF169">
        <v>11</v>
      </c>
      <c r="AG169">
        <v>265</v>
      </c>
      <c r="AH169">
        <v>143</v>
      </c>
      <c r="AI169">
        <v>13</v>
      </c>
      <c r="AJ169">
        <v>48</v>
      </c>
      <c r="AK169">
        <v>5</v>
      </c>
      <c r="AL169">
        <v>92</v>
      </c>
      <c r="AM169">
        <v>60</v>
      </c>
      <c r="AN169">
        <v>22</v>
      </c>
      <c r="AO169">
        <v>2</v>
      </c>
      <c r="AP169">
        <v>0</v>
      </c>
      <c r="AQ169">
        <v>0</v>
      </c>
      <c r="AR169">
        <v>0</v>
      </c>
      <c r="AS169">
        <v>0</v>
      </c>
      <c r="AT169">
        <v>0</v>
      </c>
      <c r="AU169">
        <v>0</v>
      </c>
      <c r="AV169">
        <v>0</v>
      </c>
      <c r="AW169">
        <v>0</v>
      </c>
      <c r="AX169">
        <v>0</v>
      </c>
      <c r="AY169">
        <v>0</v>
      </c>
      <c r="AZ169">
        <v>0</v>
      </c>
      <c r="BA169">
        <v>0</v>
      </c>
      <c r="BB169">
        <v>0</v>
      </c>
      <c r="BC169">
        <v>0</v>
      </c>
      <c r="BD169">
        <v>0</v>
      </c>
      <c r="BE169">
        <v>0</v>
      </c>
      <c r="BF169">
        <v>0</v>
      </c>
      <c r="BG169" s="20">
        <v>3</v>
      </c>
      <c r="BH169" s="20">
        <v>0</v>
      </c>
      <c r="BI169" s="20">
        <v>161</v>
      </c>
      <c r="BJ169" s="20">
        <v>5</v>
      </c>
      <c r="BK169" s="20">
        <v>430</v>
      </c>
      <c r="BL169" s="20">
        <v>983</v>
      </c>
      <c r="BM169" s="20">
        <v>957</v>
      </c>
      <c r="BN169" s="20">
        <v>191</v>
      </c>
      <c r="BO169" s="20">
        <v>67</v>
      </c>
      <c r="BP169" s="20">
        <v>6858</v>
      </c>
      <c r="BQ169" s="20">
        <v>3054</v>
      </c>
      <c r="BR169" s="20">
        <v>0</v>
      </c>
      <c r="BS169" s="20">
        <v>258</v>
      </c>
      <c r="BT169" s="20">
        <v>1529</v>
      </c>
      <c r="BU169" s="20">
        <v>404</v>
      </c>
      <c r="BV169" s="20">
        <v>4453</v>
      </c>
    </row>
    <row r="170" spans="1:74" x14ac:dyDescent="0.25">
      <c r="A170" s="20" t="s">
        <v>449</v>
      </c>
      <c r="B170" s="20" t="s">
        <v>544</v>
      </c>
      <c r="C170" s="20" t="s">
        <v>562</v>
      </c>
      <c r="D170" s="1">
        <v>44613</v>
      </c>
      <c r="E170">
        <v>199</v>
      </c>
      <c r="F170">
        <v>3</v>
      </c>
      <c r="G170">
        <v>2</v>
      </c>
      <c r="H170">
        <v>0</v>
      </c>
      <c r="I170">
        <v>0</v>
      </c>
      <c r="J170">
        <v>132</v>
      </c>
      <c r="K170">
        <v>31</v>
      </c>
      <c r="L170">
        <v>4</v>
      </c>
      <c r="M170">
        <v>1</v>
      </c>
      <c r="N170">
        <v>6</v>
      </c>
      <c r="O170">
        <v>5</v>
      </c>
      <c r="P170">
        <v>1</v>
      </c>
      <c r="Q170">
        <v>0</v>
      </c>
      <c r="R170">
        <v>510</v>
      </c>
      <c r="S170">
        <v>366</v>
      </c>
      <c r="T170">
        <v>71</v>
      </c>
      <c r="U170">
        <v>5</v>
      </c>
      <c r="V170">
        <v>2</v>
      </c>
      <c r="W170">
        <v>1283</v>
      </c>
      <c r="X170">
        <v>744</v>
      </c>
      <c r="Y170">
        <v>192</v>
      </c>
      <c r="Z170">
        <v>53</v>
      </c>
      <c r="AA170">
        <v>14</v>
      </c>
      <c r="AB170">
        <v>1234</v>
      </c>
      <c r="AC170">
        <v>784</v>
      </c>
      <c r="AD170">
        <v>192</v>
      </c>
      <c r="AE170">
        <v>52</v>
      </c>
      <c r="AF170">
        <v>11</v>
      </c>
      <c r="AG170">
        <v>265</v>
      </c>
      <c r="AH170">
        <v>143</v>
      </c>
      <c r="AI170">
        <v>13</v>
      </c>
      <c r="AJ170">
        <v>48</v>
      </c>
      <c r="AK170">
        <v>5</v>
      </c>
      <c r="AL170">
        <v>92</v>
      </c>
      <c r="AM170">
        <v>60</v>
      </c>
      <c r="AN170">
        <v>22</v>
      </c>
      <c r="AO170">
        <v>2</v>
      </c>
      <c r="AP170">
        <v>0</v>
      </c>
      <c r="AQ170">
        <v>0</v>
      </c>
      <c r="AR170">
        <v>0</v>
      </c>
      <c r="AS170">
        <v>0</v>
      </c>
      <c r="AT170">
        <v>0</v>
      </c>
      <c r="AU170">
        <v>0</v>
      </c>
      <c r="AV170">
        <v>0</v>
      </c>
      <c r="AW170">
        <v>0</v>
      </c>
      <c r="AX170">
        <v>0</v>
      </c>
      <c r="AY170">
        <v>0</v>
      </c>
      <c r="AZ170">
        <v>0</v>
      </c>
      <c r="BA170">
        <v>0</v>
      </c>
      <c r="BB170">
        <v>0</v>
      </c>
      <c r="BC170">
        <v>0</v>
      </c>
      <c r="BD170">
        <v>0</v>
      </c>
      <c r="BE170">
        <v>0</v>
      </c>
      <c r="BF170">
        <v>0</v>
      </c>
      <c r="BG170" s="20">
        <v>3</v>
      </c>
      <c r="BH170" s="20">
        <v>0</v>
      </c>
      <c r="BI170" s="20">
        <v>162</v>
      </c>
      <c r="BJ170" s="20">
        <v>5</v>
      </c>
      <c r="BK170" s="20">
        <v>429</v>
      </c>
      <c r="BL170" s="20">
        <v>985</v>
      </c>
      <c r="BM170" s="20">
        <v>957</v>
      </c>
      <c r="BN170" s="20">
        <v>191</v>
      </c>
      <c r="BO170" s="20">
        <v>67</v>
      </c>
      <c r="BP170" s="20">
        <v>6857</v>
      </c>
      <c r="BQ170" s="20">
        <v>3054</v>
      </c>
      <c r="BR170" s="20">
        <v>0</v>
      </c>
      <c r="BS170" s="20">
        <v>258</v>
      </c>
      <c r="BT170" s="20">
        <v>1529</v>
      </c>
      <c r="BU170" s="20">
        <v>404</v>
      </c>
      <c r="BV170" s="20">
        <v>4452</v>
      </c>
    </row>
    <row r="171" spans="1:74" x14ac:dyDescent="0.25">
      <c r="A171" s="20" t="s">
        <v>449</v>
      </c>
      <c r="B171" s="20" t="s">
        <v>544</v>
      </c>
      <c r="C171" s="20" t="s">
        <v>563</v>
      </c>
      <c r="D171" s="1">
        <v>44598</v>
      </c>
      <c r="E171">
        <v>168</v>
      </c>
      <c r="F171">
        <v>4</v>
      </c>
      <c r="G171">
        <v>2</v>
      </c>
      <c r="H171">
        <v>0</v>
      </c>
      <c r="I171">
        <v>0</v>
      </c>
      <c r="J171">
        <v>101</v>
      </c>
      <c r="K171">
        <v>9</v>
      </c>
      <c r="L171">
        <v>15</v>
      </c>
      <c r="M171">
        <v>3</v>
      </c>
      <c r="N171">
        <v>1</v>
      </c>
      <c r="O171">
        <v>0</v>
      </c>
      <c r="P171">
        <v>1</v>
      </c>
      <c r="Q171">
        <v>0</v>
      </c>
      <c r="R171">
        <v>255</v>
      </c>
      <c r="S171">
        <v>190</v>
      </c>
      <c r="T171">
        <v>22</v>
      </c>
      <c r="U171">
        <v>7</v>
      </c>
      <c r="V171">
        <v>2</v>
      </c>
      <c r="W171">
        <v>1205</v>
      </c>
      <c r="X171">
        <v>736</v>
      </c>
      <c r="Y171">
        <v>38</v>
      </c>
      <c r="Z171">
        <v>138</v>
      </c>
      <c r="AA171">
        <v>21</v>
      </c>
      <c r="AB171">
        <v>781</v>
      </c>
      <c r="AC171">
        <v>424</v>
      </c>
      <c r="AD171">
        <v>26</v>
      </c>
      <c r="AE171">
        <v>103</v>
      </c>
      <c r="AF171">
        <v>31</v>
      </c>
      <c r="AG171">
        <v>439</v>
      </c>
      <c r="AH171">
        <v>308</v>
      </c>
      <c r="AI171">
        <v>2</v>
      </c>
      <c r="AJ171">
        <v>39</v>
      </c>
      <c r="AK171">
        <v>5</v>
      </c>
      <c r="AL171">
        <v>43</v>
      </c>
      <c r="AM171">
        <v>28</v>
      </c>
      <c r="AN171">
        <v>4</v>
      </c>
      <c r="AO171">
        <v>2</v>
      </c>
      <c r="AP171">
        <v>0</v>
      </c>
      <c r="AQ171">
        <v>0</v>
      </c>
      <c r="AR171">
        <v>0</v>
      </c>
      <c r="AS171">
        <v>2</v>
      </c>
      <c r="AT171">
        <v>0</v>
      </c>
      <c r="AU171">
        <v>0</v>
      </c>
      <c r="AV171">
        <v>0</v>
      </c>
      <c r="AW171">
        <v>0</v>
      </c>
      <c r="AX171">
        <v>0</v>
      </c>
      <c r="AY171">
        <v>0</v>
      </c>
      <c r="AZ171">
        <v>0</v>
      </c>
      <c r="BA171">
        <v>0</v>
      </c>
      <c r="BB171">
        <v>0</v>
      </c>
      <c r="BC171">
        <v>0</v>
      </c>
      <c r="BD171">
        <v>0</v>
      </c>
      <c r="BE171">
        <v>0</v>
      </c>
      <c r="BF171">
        <v>0</v>
      </c>
      <c r="BG171" s="20">
        <v>2</v>
      </c>
      <c r="BH171" s="20">
        <v>0</v>
      </c>
      <c r="BI171" s="20">
        <v>127</v>
      </c>
      <c r="BJ171" s="20">
        <v>0</v>
      </c>
      <c r="BK171" s="20">
        <v>213</v>
      </c>
      <c r="BL171" s="20">
        <v>956</v>
      </c>
      <c r="BM171" s="20">
        <v>540</v>
      </c>
      <c r="BN171" s="20">
        <v>385</v>
      </c>
      <c r="BO171" s="20">
        <v>36</v>
      </c>
      <c r="BP171" s="20">
        <v>12117</v>
      </c>
      <c r="BQ171" s="20">
        <v>6290</v>
      </c>
      <c r="BR171" s="20">
        <v>0</v>
      </c>
      <c r="BS171" s="20">
        <v>56</v>
      </c>
      <c r="BT171" s="20">
        <v>1988</v>
      </c>
      <c r="BU171" s="20">
        <v>514</v>
      </c>
      <c r="BV171" s="20">
        <v>9117</v>
      </c>
    </row>
    <row r="172" spans="1:74" x14ac:dyDescent="0.25">
      <c r="A172" s="20" t="s">
        <v>449</v>
      </c>
      <c r="B172" s="20" t="s">
        <v>544</v>
      </c>
      <c r="C172" s="20" t="s">
        <v>563</v>
      </c>
      <c r="D172" s="1">
        <v>44605</v>
      </c>
      <c r="E172">
        <v>167</v>
      </c>
      <c r="F172">
        <v>4</v>
      </c>
      <c r="G172">
        <v>2</v>
      </c>
      <c r="H172">
        <v>0</v>
      </c>
      <c r="I172">
        <v>0</v>
      </c>
      <c r="J172">
        <v>101</v>
      </c>
      <c r="K172">
        <v>9</v>
      </c>
      <c r="L172">
        <v>15</v>
      </c>
      <c r="M172">
        <v>2</v>
      </c>
      <c r="N172">
        <v>1</v>
      </c>
      <c r="O172">
        <v>0</v>
      </c>
      <c r="P172">
        <v>1</v>
      </c>
      <c r="Q172">
        <v>0</v>
      </c>
      <c r="R172">
        <v>256</v>
      </c>
      <c r="S172">
        <v>190</v>
      </c>
      <c r="T172">
        <v>22</v>
      </c>
      <c r="U172">
        <v>7</v>
      </c>
      <c r="V172">
        <v>3</v>
      </c>
      <c r="W172">
        <v>1220</v>
      </c>
      <c r="X172">
        <v>744</v>
      </c>
      <c r="Y172">
        <v>38</v>
      </c>
      <c r="Z172">
        <v>137</v>
      </c>
      <c r="AA172">
        <v>25</v>
      </c>
      <c r="AB172">
        <v>783</v>
      </c>
      <c r="AC172">
        <v>429</v>
      </c>
      <c r="AD172">
        <v>26</v>
      </c>
      <c r="AE172">
        <v>103</v>
      </c>
      <c r="AF172">
        <v>29</v>
      </c>
      <c r="AG172">
        <v>444</v>
      </c>
      <c r="AH172">
        <v>315</v>
      </c>
      <c r="AI172">
        <v>2</v>
      </c>
      <c r="AJ172">
        <v>37</v>
      </c>
      <c r="AK172">
        <v>5</v>
      </c>
      <c r="AL172">
        <v>42</v>
      </c>
      <c r="AM172">
        <v>27</v>
      </c>
      <c r="AN172">
        <v>4</v>
      </c>
      <c r="AO172">
        <v>2</v>
      </c>
      <c r="AP172">
        <v>0</v>
      </c>
      <c r="AQ172">
        <v>0</v>
      </c>
      <c r="AR172">
        <v>0</v>
      </c>
      <c r="AS172">
        <v>2</v>
      </c>
      <c r="AT172">
        <v>0</v>
      </c>
      <c r="AU172">
        <v>0</v>
      </c>
      <c r="AV172">
        <v>0</v>
      </c>
      <c r="AW172">
        <v>0</v>
      </c>
      <c r="AX172">
        <v>0</v>
      </c>
      <c r="AY172">
        <v>0</v>
      </c>
      <c r="AZ172">
        <v>0</v>
      </c>
      <c r="BA172">
        <v>0</v>
      </c>
      <c r="BB172">
        <v>0</v>
      </c>
      <c r="BC172">
        <v>0</v>
      </c>
      <c r="BD172">
        <v>0</v>
      </c>
      <c r="BE172">
        <v>0</v>
      </c>
      <c r="BF172">
        <v>0</v>
      </c>
      <c r="BG172" s="20">
        <v>2</v>
      </c>
      <c r="BH172" s="20">
        <v>0</v>
      </c>
      <c r="BI172" s="20">
        <v>126</v>
      </c>
      <c r="BJ172" s="20">
        <v>0</v>
      </c>
      <c r="BK172" s="20">
        <v>214</v>
      </c>
      <c r="BL172" s="20">
        <v>967</v>
      </c>
      <c r="BM172" s="20">
        <v>545</v>
      </c>
      <c r="BN172" s="20">
        <v>390</v>
      </c>
      <c r="BO172" s="20">
        <v>35</v>
      </c>
      <c r="BP172" s="20">
        <v>12141</v>
      </c>
      <c r="BQ172" s="20">
        <v>6452</v>
      </c>
      <c r="BR172" s="20">
        <v>0</v>
      </c>
      <c r="BS172" s="20">
        <v>56</v>
      </c>
      <c r="BT172" s="20">
        <v>1977</v>
      </c>
      <c r="BU172" s="20">
        <v>504</v>
      </c>
      <c r="BV172" s="20">
        <v>9166</v>
      </c>
    </row>
    <row r="173" spans="1:74" x14ac:dyDescent="0.25">
      <c r="A173" s="20" t="s">
        <v>449</v>
      </c>
      <c r="B173" s="20" t="s">
        <v>544</v>
      </c>
      <c r="C173" s="20" t="s">
        <v>563</v>
      </c>
      <c r="D173" s="1">
        <v>44613</v>
      </c>
      <c r="E173">
        <v>166</v>
      </c>
      <c r="F173">
        <v>4</v>
      </c>
      <c r="G173">
        <v>2</v>
      </c>
      <c r="H173">
        <v>0</v>
      </c>
      <c r="I173">
        <v>0</v>
      </c>
      <c r="J173">
        <v>100</v>
      </c>
      <c r="K173">
        <v>9</v>
      </c>
      <c r="L173">
        <v>15</v>
      </c>
      <c r="M173">
        <v>2</v>
      </c>
      <c r="N173">
        <v>1</v>
      </c>
      <c r="O173">
        <v>0</v>
      </c>
      <c r="P173">
        <v>1</v>
      </c>
      <c r="Q173">
        <v>0</v>
      </c>
      <c r="R173">
        <v>260</v>
      </c>
      <c r="S173">
        <v>195</v>
      </c>
      <c r="T173">
        <v>22</v>
      </c>
      <c r="U173">
        <v>7</v>
      </c>
      <c r="V173">
        <v>3</v>
      </c>
      <c r="W173">
        <v>1226</v>
      </c>
      <c r="X173">
        <v>748</v>
      </c>
      <c r="Y173">
        <v>38</v>
      </c>
      <c r="Z173">
        <v>137</v>
      </c>
      <c r="AA173">
        <v>25</v>
      </c>
      <c r="AB173">
        <v>785</v>
      </c>
      <c r="AC173">
        <v>430</v>
      </c>
      <c r="AD173">
        <v>26</v>
      </c>
      <c r="AE173">
        <v>105</v>
      </c>
      <c r="AF173">
        <v>27</v>
      </c>
      <c r="AG173">
        <v>454</v>
      </c>
      <c r="AH173">
        <v>329</v>
      </c>
      <c r="AI173">
        <v>2</v>
      </c>
      <c r="AJ173">
        <v>37</v>
      </c>
      <c r="AK173">
        <v>5</v>
      </c>
      <c r="AL173">
        <v>43</v>
      </c>
      <c r="AM173">
        <v>27</v>
      </c>
      <c r="AN173">
        <v>4</v>
      </c>
      <c r="AO173">
        <v>2</v>
      </c>
      <c r="AP173">
        <v>0</v>
      </c>
      <c r="AQ173">
        <v>0</v>
      </c>
      <c r="AR173">
        <v>0</v>
      </c>
      <c r="AS173">
        <v>2</v>
      </c>
      <c r="AT173">
        <v>0</v>
      </c>
      <c r="AU173">
        <v>0</v>
      </c>
      <c r="AV173">
        <v>0</v>
      </c>
      <c r="AW173">
        <v>0</v>
      </c>
      <c r="AX173">
        <v>0</v>
      </c>
      <c r="AY173">
        <v>0</v>
      </c>
      <c r="AZ173">
        <v>0</v>
      </c>
      <c r="BA173">
        <v>0</v>
      </c>
      <c r="BB173">
        <v>0</v>
      </c>
      <c r="BC173">
        <v>0</v>
      </c>
      <c r="BD173">
        <v>0</v>
      </c>
      <c r="BE173">
        <v>0</v>
      </c>
      <c r="BF173">
        <v>0</v>
      </c>
      <c r="BG173" s="20">
        <v>2</v>
      </c>
      <c r="BH173" s="20">
        <v>0</v>
      </c>
      <c r="BI173" s="20">
        <v>125</v>
      </c>
      <c r="BJ173" s="20">
        <v>0</v>
      </c>
      <c r="BK173" s="20">
        <v>218</v>
      </c>
      <c r="BL173" s="20">
        <v>972</v>
      </c>
      <c r="BM173" s="20">
        <v>546</v>
      </c>
      <c r="BN173" s="20">
        <v>400</v>
      </c>
      <c r="BO173" s="20">
        <v>36</v>
      </c>
      <c r="BP173" s="20">
        <v>12200</v>
      </c>
      <c r="BQ173" s="20">
        <v>6598</v>
      </c>
      <c r="BR173" s="20">
        <v>0</v>
      </c>
      <c r="BS173" s="20">
        <v>58</v>
      </c>
      <c r="BT173" s="20">
        <v>1974</v>
      </c>
      <c r="BU173" s="20">
        <v>512</v>
      </c>
      <c r="BV173" s="20">
        <v>9211</v>
      </c>
    </row>
    <row r="174" spans="1:74" x14ac:dyDescent="0.25">
      <c r="A174" s="20" t="s">
        <v>449</v>
      </c>
      <c r="B174" s="20" t="s">
        <v>544</v>
      </c>
      <c r="C174" s="20" t="s">
        <v>563</v>
      </c>
      <c r="D174" s="1">
        <v>44613</v>
      </c>
      <c r="E174">
        <v>166</v>
      </c>
      <c r="F174">
        <v>4</v>
      </c>
      <c r="G174">
        <v>2</v>
      </c>
      <c r="H174">
        <v>0</v>
      </c>
      <c r="I174">
        <v>0</v>
      </c>
      <c r="J174">
        <v>100</v>
      </c>
      <c r="K174">
        <v>9</v>
      </c>
      <c r="L174">
        <v>15</v>
      </c>
      <c r="M174">
        <v>2</v>
      </c>
      <c r="N174">
        <v>1</v>
      </c>
      <c r="O174">
        <v>0</v>
      </c>
      <c r="P174">
        <v>1</v>
      </c>
      <c r="Q174">
        <v>0</v>
      </c>
      <c r="R174">
        <v>260</v>
      </c>
      <c r="S174">
        <v>195</v>
      </c>
      <c r="T174">
        <v>22</v>
      </c>
      <c r="U174">
        <v>7</v>
      </c>
      <c r="V174">
        <v>3</v>
      </c>
      <c r="W174">
        <v>1227</v>
      </c>
      <c r="X174">
        <v>749</v>
      </c>
      <c r="Y174">
        <v>38</v>
      </c>
      <c r="Z174">
        <v>137</v>
      </c>
      <c r="AA174">
        <v>25</v>
      </c>
      <c r="AB174">
        <v>785</v>
      </c>
      <c r="AC174">
        <v>430</v>
      </c>
      <c r="AD174">
        <v>26</v>
      </c>
      <c r="AE174">
        <v>105</v>
      </c>
      <c r="AF174">
        <v>27</v>
      </c>
      <c r="AG174">
        <v>454</v>
      </c>
      <c r="AH174">
        <v>329</v>
      </c>
      <c r="AI174">
        <v>2</v>
      </c>
      <c r="AJ174">
        <v>37</v>
      </c>
      <c r="AK174">
        <v>5</v>
      </c>
      <c r="AL174">
        <v>43</v>
      </c>
      <c r="AM174">
        <v>27</v>
      </c>
      <c r="AN174">
        <v>4</v>
      </c>
      <c r="AO174">
        <v>2</v>
      </c>
      <c r="AP174">
        <v>0</v>
      </c>
      <c r="AQ174">
        <v>0</v>
      </c>
      <c r="AR174">
        <v>0</v>
      </c>
      <c r="AS174">
        <v>2</v>
      </c>
      <c r="AT174">
        <v>0</v>
      </c>
      <c r="AU174">
        <v>0</v>
      </c>
      <c r="AV174">
        <v>0</v>
      </c>
      <c r="AW174">
        <v>0</v>
      </c>
      <c r="AX174">
        <v>0</v>
      </c>
      <c r="AY174">
        <v>0</v>
      </c>
      <c r="AZ174">
        <v>0</v>
      </c>
      <c r="BA174">
        <v>0</v>
      </c>
      <c r="BB174">
        <v>0</v>
      </c>
      <c r="BC174">
        <v>0</v>
      </c>
      <c r="BD174">
        <v>0</v>
      </c>
      <c r="BE174">
        <v>0</v>
      </c>
      <c r="BF174">
        <v>0</v>
      </c>
      <c r="BG174" s="20">
        <v>2</v>
      </c>
      <c r="BH174" s="20">
        <v>0</v>
      </c>
      <c r="BI174" s="20">
        <v>125</v>
      </c>
      <c r="BJ174" s="20">
        <v>0</v>
      </c>
      <c r="BK174" s="20">
        <v>218</v>
      </c>
      <c r="BL174" s="20">
        <v>973</v>
      </c>
      <c r="BM174" s="20">
        <v>546</v>
      </c>
      <c r="BN174" s="20">
        <v>400</v>
      </c>
      <c r="BO174" s="20">
        <v>36</v>
      </c>
      <c r="BP174" s="20">
        <v>12199</v>
      </c>
      <c r="BQ174" s="20">
        <v>6597</v>
      </c>
      <c r="BR174" s="20">
        <v>0</v>
      </c>
      <c r="BS174" s="20">
        <v>58</v>
      </c>
      <c r="BT174" s="20">
        <v>1974</v>
      </c>
      <c r="BU174" s="20">
        <v>512</v>
      </c>
      <c r="BV174" s="20">
        <v>9210</v>
      </c>
    </row>
    <row r="175" spans="1:74" x14ac:dyDescent="0.25">
      <c r="A175" s="20" t="s">
        <v>449</v>
      </c>
      <c r="B175" s="20" t="s">
        <v>547</v>
      </c>
      <c r="C175" s="20" t="s">
        <v>564</v>
      </c>
      <c r="D175" s="1">
        <v>44598</v>
      </c>
      <c r="E175">
        <v>42</v>
      </c>
      <c r="F175">
        <v>2</v>
      </c>
      <c r="G175">
        <v>2</v>
      </c>
      <c r="H175">
        <v>0</v>
      </c>
      <c r="I175">
        <v>0</v>
      </c>
      <c r="J175">
        <v>25</v>
      </c>
      <c r="K175">
        <v>4</v>
      </c>
      <c r="L175">
        <v>1</v>
      </c>
      <c r="M175">
        <v>0</v>
      </c>
      <c r="N175">
        <v>0</v>
      </c>
      <c r="O175">
        <v>0</v>
      </c>
      <c r="P175">
        <v>0</v>
      </c>
      <c r="Q175">
        <v>0</v>
      </c>
      <c r="R175">
        <v>87</v>
      </c>
      <c r="S175">
        <v>65</v>
      </c>
      <c r="T175">
        <v>4</v>
      </c>
      <c r="U175">
        <v>3</v>
      </c>
      <c r="V175">
        <v>0</v>
      </c>
      <c r="W175">
        <v>265</v>
      </c>
      <c r="X175">
        <v>146</v>
      </c>
      <c r="Y175">
        <v>25</v>
      </c>
      <c r="Z175">
        <v>24</v>
      </c>
      <c r="AA175">
        <v>1</v>
      </c>
      <c r="AB175">
        <v>219</v>
      </c>
      <c r="AC175">
        <v>100</v>
      </c>
      <c r="AD175">
        <v>25</v>
      </c>
      <c r="AE175">
        <v>34</v>
      </c>
      <c r="AF175">
        <v>1</v>
      </c>
      <c r="AG175">
        <v>33</v>
      </c>
      <c r="AH175">
        <v>12</v>
      </c>
      <c r="AI175">
        <v>4</v>
      </c>
      <c r="AJ175">
        <v>7</v>
      </c>
      <c r="AK175">
        <v>1</v>
      </c>
      <c r="AL175">
        <v>29</v>
      </c>
      <c r="AM175">
        <v>21</v>
      </c>
      <c r="AN175">
        <v>1</v>
      </c>
      <c r="AO175">
        <v>0</v>
      </c>
      <c r="AP175">
        <v>0</v>
      </c>
      <c r="AQ175">
        <v>0</v>
      </c>
      <c r="AR175">
        <v>0</v>
      </c>
      <c r="AS175">
        <v>0</v>
      </c>
      <c r="AT175">
        <v>0</v>
      </c>
      <c r="AU175">
        <v>0</v>
      </c>
      <c r="AV175">
        <v>0</v>
      </c>
      <c r="AW175">
        <v>0</v>
      </c>
      <c r="AX175">
        <v>0</v>
      </c>
      <c r="AY175">
        <v>0</v>
      </c>
      <c r="AZ175">
        <v>0</v>
      </c>
      <c r="BA175">
        <v>0</v>
      </c>
      <c r="BB175">
        <v>0</v>
      </c>
      <c r="BC175">
        <v>0</v>
      </c>
      <c r="BD175">
        <v>0</v>
      </c>
      <c r="BE175">
        <v>0</v>
      </c>
      <c r="BF175">
        <v>0</v>
      </c>
      <c r="BG175" s="20">
        <v>2</v>
      </c>
      <c r="BH175" s="20">
        <v>0</v>
      </c>
      <c r="BI175" s="20">
        <v>36</v>
      </c>
      <c r="BJ175" s="20">
        <v>0</v>
      </c>
      <c r="BK175" s="20">
        <v>79</v>
      </c>
      <c r="BL175" s="20">
        <v>207</v>
      </c>
      <c r="BM175" s="20">
        <v>152</v>
      </c>
      <c r="BN175" s="20">
        <v>20</v>
      </c>
      <c r="BO175" s="20">
        <v>28</v>
      </c>
      <c r="BP175" s="20">
        <v>1120</v>
      </c>
      <c r="BQ175" s="20">
        <v>311</v>
      </c>
      <c r="BR175" s="20">
        <v>0</v>
      </c>
      <c r="BS175" s="20">
        <v>63</v>
      </c>
      <c r="BT175" s="20">
        <v>317</v>
      </c>
      <c r="BU175" s="20">
        <v>64</v>
      </c>
      <c r="BV175" s="20">
        <v>623</v>
      </c>
    </row>
    <row r="176" spans="1:74" x14ac:dyDescent="0.25">
      <c r="A176" s="20" t="s">
        <v>449</v>
      </c>
      <c r="B176" s="20" t="s">
        <v>547</v>
      </c>
      <c r="C176" s="20" t="s">
        <v>564</v>
      </c>
      <c r="D176" s="1">
        <v>44605</v>
      </c>
      <c r="E176">
        <v>42</v>
      </c>
      <c r="F176">
        <v>2</v>
      </c>
      <c r="G176">
        <v>2</v>
      </c>
      <c r="H176">
        <v>0</v>
      </c>
      <c r="I176">
        <v>0</v>
      </c>
      <c r="J176">
        <v>25</v>
      </c>
      <c r="K176">
        <v>4</v>
      </c>
      <c r="L176">
        <v>1</v>
      </c>
      <c r="M176">
        <v>0</v>
      </c>
      <c r="N176">
        <v>0</v>
      </c>
      <c r="O176">
        <v>0</v>
      </c>
      <c r="P176">
        <v>0</v>
      </c>
      <c r="Q176">
        <v>0</v>
      </c>
      <c r="R176">
        <v>87</v>
      </c>
      <c r="S176">
        <v>65</v>
      </c>
      <c r="T176">
        <v>4</v>
      </c>
      <c r="U176">
        <v>3</v>
      </c>
      <c r="V176">
        <v>0</v>
      </c>
      <c r="W176">
        <v>264</v>
      </c>
      <c r="X176">
        <v>149</v>
      </c>
      <c r="Y176">
        <v>25</v>
      </c>
      <c r="Z176">
        <v>24</v>
      </c>
      <c r="AA176">
        <v>1</v>
      </c>
      <c r="AB176">
        <v>220</v>
      </c>
      <c r="AC176">
        <v>100</v>
      </c>
      <c r="AD176">
        <v>25</v>
      </c>
      <c r="AE176">
        <v>34</v>
      </c>
      <c r="AF176">
        <v>1</v>
      </c>
      <c r="AG176">
        <v>33</v>
      </c>
      <c r="AH176">
        <v>13</v>
      </c>
      <c r="AI176">
        <v>4</v>
      </c>
      <c r="AJ176">
        <v>7</v>
      </c>
      <c r="AK176">
        <v>1</v>
      </c>
      <c r="AL176">
        <v>29</v>
      </c>
      <c r="AM176">
        <v>21</v>
      </c>
      <c r="AN176">
        <v>1</v>
      </c>
      <c r="AO176">
        <v>0</v>
      </c>
      <c r="AP176">
        <v>0</v>
      </c>
      <c r="AQ176">
        <v>0</v>
      </c>
      <c r="AR176">
        <v>0</v>
      </c>
      <c r="AS176">
        <v>0</v>
      </c>
      <c r="AT176">
        <v>0</v>
      </c>
      <c r="AU176">
        <v>0</v>
      </c>
      <c r="AV176">
        <v>0</v>
      </c>
      <c r="AW176">
        <v>0</v>
      </c>
      <c r="AX176">
        <v>0</v>
      </c>
      <c r="AY176">
        <v>0</v>
      </c>
      <c r="AZ176">
        <v>0</v>
      </c>
      <c r="BA176">
        <v>0</v>
      </c>
      <c r="BB176">
        <v>0</v>
      </c>
      <c r="BC176">
        <v>0</v>
      </c>
      <c r="BD176">
        <v>0</v>
      </c>
      <c r="BE176">
        <v>0</v>
      </c>
      <c r="BF176">
        <v>0</v>
      </c>
      <c r="BG176" s="20">
        <v>2</v>
      </c>
      <c r="BH176" s="20">
        <v>0</v>
      </c>
      <c r="BI176" s="20">
        <v>36</v>
      </c>
      <c r="BJ176" s="20">
        <v>0</v>
      </c>
      <c r="BK176" s="20">
        <v>79</v>
      </c>
      <c r="BL176" s="20">
        <v>206</v>
      </c>
      <c r="BM176" s="20">
        <v>154</v>
      </c>
      <c r="BN176" s="20">
        <v>20</v>
      </c>
      <c r="BO176" s="20">
        <v>28</v>
      </c>
      <c r="BP176" s="20">
        <v>1116</v>
      </c>
      <c r="BQ176" s="20">
        <v>315</v>
      </c>
      <c r="BR176" s="20">
        <v>0</v>
      </c>
      <c r="BS176" s="20">
        <v>63</v>
      </c>
      <c r="BT176" s="20">
        <v>316</v>
      </c>
      <c r="BU176" s="20">
        <v>64</v>
      </c>
      <c r="BV176" s="20">
        <v>621</v>
      </c>
    </row>
    <row r="177" spans="1:74" x14ac:dyDescent="0.25">
      <c r="A177" s="20" t="s">
        <v>449</v>
      </c>
      <c r="B177" s="20" t="s">
        <v>547</v>
      </c>
      <c r="C177" s="20" t="s">
        <v>564</v>
      </c>
      <c r="D177" s="1">
        <v>44613</v>
      </c>
      <c r="E177">
        <v>42</v>
      </c>
      <c r="F177">
        <v>2</v>
      </c>
      <c r="G177">
        <v>2</v>
      </c>
      <c r="H177">
        <v>0</v>
      </c>
      <c r="I177">
        <v>0</v>
      </c>
      <c r="J177">
        <v>26</v>
      </c>
      <c r="K177">
        <v>4</v>
      </c>
      <c r="L177">
        <v>1</v>
      </c>
      <c r="M177">
        <v>0</v>
      </c>
      <c r="N177">
        <v>0</v>
      </c>
      <c r="O177">
        <v>0</v>
      </c>
      <c r="P177">
        <v>0</v>
      </c>
      <c r="Q177">
        <v>0</v>
      </c>
      <c r="R177">
        <v>87</v>
      </c>
      <c r="S177">
        <v>66</v>
      </c>
      <c r="T177">
        <v>4</v>
      </c>
      <c r="U177">
        <v>3</v>
      </c>
      <c r="V177">
        <v>0</v>
      </c>
      <c r="W177">
        <v>267</v>
      </c>
      <c r="X177">
        <v>149</v>
      </c>
      <c r="Y177">
        <v>25</v>
      </c>
      <c r="Z177">
        <v>25</v>
      </c>
      <c r="AA177">
        <v>1</v>
      </c>
      <c r="AB177">
        <v>220</v>
      </c>
      <c r="AC177">
        <v>101</v>
      </c>
      <c r="AD177">
        <v>25</v>
      </c>
      <c r="AE177">
        <v>34</v>
      </c>
      <c r="AF177">
        <v>1</v>
      </c>
      <c r="AG177">
        <v>33</v>
      </c>
      <c r="AH177">
        <v>13</v>
      </c>
      <c r="AI177">
        <v>4</v>
      </c>
      <c r="AJ177">
        <v>7</v>
      </c>
      <c r="AK177">
        <v>1</v>
      </c>
      <c r="AL177">
        <v>29</v>
      </c>
      <c r="AM177">
        <v>21</v>
      </c>
      <c r="AN177">
        <v>1</v>
      </c>
      <c r="AO177">
        <v>0</v>
      </c>
      <c r="AP177">
        <v>0</v>
      </c>
      <c r="AQ177">
        <v>0</v>
      </c>
      <c r="AR177">
        <v>0</v>
      </c>
      <c r="AS177">
        <v>0</v>
      </c>
      <c r="AT177">
        <v>0</v>
      </c>
      <c r="AU177">
        <v>0</v>
      </c>
      <c r="AV177">
        <v>0</v>
      </c>
      <c r="AW177">
        <v>0</v>
      </c>
      <c r="AX177">
        <v>0</v>
      </c>
      <c r="AY177">
        <v>0</v>
      </c>
      <c r="AZ177">
        <v>0</v>
      </c>
      <c r="BA177">
        <v>0</v>
      </c>
      <c r="BB177">
        <v>0</v>
      </c>
      <c r="BC177">
        <v>0</v>
      </c>
      <c r="BD177">
        <v>0</v>
      </c>
      <c r="BE177">
        <v>0</v>
      </c>
      <c r="BF177">
        <v>0</v>
      </c>
      <c r="BG177" s="20">
        <v>2</v>
      </c>
      <c r="BH177" s="20">
        <v>0</v>
      </c>
      <c r="BI177" s="20">
        <v>36</v>
      </c>
      <c r="BJ177" s="20">
        <v>0</v>
      </c>
      <c r="BK177" s="20">
        <v>79</v>
      </c>
      <c r="BL177" s="20">
        <v>207</v>
      </c>
      <c r="BM177" s="20">
        <v>154</v>
      </c>
      <c r="BN177" s="20">
        <v>20</v>
      </c>
      <c r="BO177" s="20">
        <v>28</v>
      </c>
      <c r="BP177" s="20">
        <v>1112</v>
      </c>
      <c r="BQ177" s="20">
        <v>316</v>
      </c>
      <c r="BR177" s="20">
        <v>0</v>
      </c>
      <c r="BS177" s="20">
        <v>64</v>
      </c>
      <c r="BT177" s="20">
        <v>314</v>
      </c>
      <c r="BU177" s="20">
        <v>64</v>
      </c>
      <c r="BV177" s="20">
        <v>619</v>
      </c>
    </row>
    <row r="178" spans="1:74" x14ac:dyDescent="0.25">
      <c r="A178" s="20" t="s">
        <v>449</v>
      </c>
      <c r="B178" s="20" t="s">
        <v>552</v>
      </c>
      <c r="C178" s="20" t="s">
        <v>565</v>
      </c>
      <c r="D178" s="1">
        <v>44598</v>
      </c>
      <c r="E178">
        <v>160</v>
      </c>
      <c r="F178">
        <v>1</v>
      </c>
      <c r="G178">
        <v>1</v>
      </c>
      <c r="H178">
        <v>0</v>
      </c>
      <c r="I178">
        <v>0</v>
      </c>
      <c r="J178">
        <v>107</v>
      </c>
      <c r="K178">
        <v>0</v>
      </c>
      <c r="L178">
        <v>21</v>
      </c>
      <c r="M178">
        <v>2</v>
      </c>
      <c r="N178">
        <v>2</v>
      </c>
      <c r="O178">
        <v>1</v>
      </c>
      <c r="P178">
        <v>0</v>
      </c>
      <c r="Q178">
        <v>0</v>
      </c>
      <c r="R178">
        <v>284</v>
      </c>
      <c r="S178">
        <v>218</v>
      </c>
      <c r="T178">
        <v>7</v>
      </c>
      <c r="U178">
        <v>30</v>
      </c>
      <c r="V178">
        <v>0</v>
      </c>
      <c r="W178">
        <v>1166</v>
      </c>
      <c r="X178">
        <v>588</v>
      </c>
      <c r="Y178">
        <v>25</v>
      </c>
      <c r="Z178">
        <v>221</v>
      </c>
      <c r="AA178">
        <v>26</v>
      </c>
      <c r="AB178">
        <v>875</v>
      </c>
      <c r="AC178">
        <v>488</v>
      </c>
      <c r="AD178">
        <v>10</v>
      </c>
      <c r="AE178">
        <v>156</v>
      </c>
      <c r="AF178">
        <v>7</v>
      </c>
      <c r="AG178">
        <v>175</v>
      </c>
      <c r="AH178">
        <v>84</v>
      </c>
      <c r="AI178">
        <v>1</v>
      </c>
      <c r="AJ178">
        <v>32</v>
      </c>
      <c r="AK178">
        <v>14</v>
      </c>
      <c r="AL178">
        <v>45</v>
      </c>
      <c r="AM178">
        <v>28</v>
      </c>
      <c r="AN178">
        <v>4</v>
      </c>
      <c r="AO178">
        <v>1</v>
      </c>
      <c r="AP178">
        <v>0</v>
      </c>
      <c r="AQ178">
        <v>0</v>
      </c>
      <c r="AR178">
        <v>0</v>
      </c>
      <c r="AS178">
        <v>0</v>
      </c>
      <c r="AT178">
        <v>0</v>
      </c>
      <c r="AU178">
        <v>0</v>
      </c>
      <c r="AV178">
        <v>0</v>
      </c>
      <c r="AW178">
        <v>0</v>
      </c>
      <c r="AX178">
        <v>0</v>
      </c>
      <c r="AY178">
        <v>0</v>
      </c>
      <c r="AZ178">
        <v>0</v>
      </c>
      <c r="BA178">
        <v>0</v>
      </c>
      <c r="BB178">
        <v>0</v>
      </c>
      <c r="BC178">
        <v>0</v>
      </c>
      <c r="BD178">
        <v>0</v>
      </c>
      <c r="BE178">
        <v>0</v>
      </c>
      <c r="BF178">
        <v>0</v>
      </c>
      <c r="BG178" s="20">
        <v>1</v>
      </c>
      <c r="BH178" s="20">
        <v>0</v>
      </c>
      <c r="BI178" s="20">
        <v>134</v>
      </c>
      <c r="BJ178" s="20">
        <v>2</v>
      </c>
      <c r="BK178" s="20">
        <v>238</v>
      </c>
      <c r="BL178" s="20">
        <v>847</v>
      </c>
      <c r="BM178" s="20">
        <v>674</v>
      </c>
      <c r="BN178" s="20">
        <v>122</v>
      </c>
      <c r="BO178" s="20">
        <v>38</v>
      </c>
      <c r="BP178" s="20">
        <v>7076</v>
      </c>
      <c r="BQ178" s="20">
        <v>2531</v>
      </c>
      <c r="BR178" s="20">
        <v>0</v>
      </c>
      <c r="BS178" s="20">
        <v>52</v>
      </c>
      <c r="BT178" s="20">
        <v>1978</v>
      </c>
      <c r="BU178" s="20">
        <v>491</v>
      </c>
      <c r="BV178" s="20">
        <v>4178</v>
      </c>
    </row>
    <row r="179" spans="1:74" x14ac:dyDescent="0.25">
      <c r="A179" s="20" t="s">
        <v>449</v>
      </c>
      <c r="B179" s="20" t="s">
        <v>552</v>
      </c>
      <c r="C179" s="20" t="s">
        <v>565</v>
      </c>
      <c r="D179" s="1">
        <v>44605</v>
      </c>
      <c r="E179">
        <v>158</v>
      </c>
      <c r="F179">
        <v>1</v>
      </c>
      <c r="G179">
        <v>1</v>
      </c>
      <c r="H179">
        <v>0</v>
      </c>
      <c r="I179">
        <v>0</v>
      </c>
      <c r="J179">
        <v>107</v>
      </c>
      <c r="K179">
        <v>0</v>
      </c>
      <c r="L179">
        <v>21</v>
      </c>
      <c r="M179">
        <v>2</v>
      </c>
      <c r="N179">
        <v>2</v>
      </c>
      <c r="O179">
        <v>1</v>
      </c>
      <c r="P179">
        <v>0</v>
      </c>
      <c r="Q179">
        <v>0</v>
      </c>
      <c r="R179">
        <v>284</v>
      </c>
      <c r="S179">
        <v>218</v>
      </c>
      <c r="T179">
        <v>7</v>
      </c>
      <c r="U179">
        <v>30</v>
      </c>
      <c r="V179">
        <v>0</v>
      </c>
      <c r="W179">
        <v>1161</v>
      </c>
      <c r="X179">
        <v>589</v>
      </c>
      <c r="Y179">
        <v>25</v>
      </c>
      <c r="Z179">
        <v>216</v>
      </c>
      <c r="AA179">
        <v>26</v>
      </c>
      <c r="AB179">
        <v>873</v>
      </c>
      <c r="AC179">
        <v>491</v>
      </c>
      <c r="AD179">
        <v>10</v>
      </c>
      <c r="AE179">
        <v>153</v>
      </c>
      <c r="AF179">
        <v>7</v>
      </c>
      <c r="AG179">
        <v>177</v>
      </c>
      <c r="AH179">
        <v>85</v>
      </c>
      <c r="AI179">
        <v>1</v>
      </c>
      <c r="AJ179">
        <v>32</v>
      </c>
      <c r="AK179">
        <v>14</v>
      </c>
      <c r="AL179">
        <v>45</v>
      </c>
      <c r="AM179">
        <v>28</v>
      </c>
      <c r="AN179">
        <v>4</v>
      </c>
      <c r="AO179">
        <v>1</v>
      </c>
      <c r="AP179">
        <v>0</v>
      </c>
      <c r="AQ179">
        <v>0</v>
      </c>
      <c r="AR179">
        <v>0</v>
      </c>
      <c r="AS179">
        <v>0</v>
      </c>
      <c r="AT179">
        <v>0</v>
      </c>
      <c r="AU179">
        <v>0</v>
      </c>
      <c r="AV179">
        <v>0</v>
      </c>
      <c r="AW179">
        <v>0</v>
      </c>
      <c r="AX179">
        <v>0</v>
      </c>
      <c r="AY179">
        <v>0</v>
      </c>
      <c r="AZ179">
        <v>0</v>
      </c>
      <c r="BA179">
        <v>0</v>
      </c>
      <c r="BB179">
        <v>0</v>
      </c>
      <c r="BC179">
        <v>0</v>
      </c>
      <c r="BD179">
        <v>0</v>
      </c>
      <c r="BE179">
        <v>0</v>
      </c>
      <c r="BF179">
        <v>0</v>
      </c>
      <c r="BG179" s="20">
        <v>1</v>
      </c>
      <c r="BH179" s="20">
        <v>0</v>
      </c>
      <c r="BI179" s="20">
        <v>132</v>
      </c>
      <c r="BJ179" s="20">
        <v>2</v>
      </c>
      <c r="BK179" s="20">
        <v>239</v>
      </c>
      <c r="BL179" s="20">
        <v>847</v>
      </c>
      <c r="BM179" s="20">
        <v>673</v>
      </c>
      <c r="BN179" s="20">
        <v>125</v>
      </c>
      <c r="BO179" s="20">
        <v>38</v>
      </c>
      <c r="BP179" s="20">
        <v>7039</v>
      </c>
      <c r="BQ179" s="20">
        <v>2566</v>
      </c>
      <c r="BR179" s="20">
        <v>0</v>
      </c>
      <c r="BS179" s="20">
        <v>52</v>
      </c>
      <c r="BT179" s="20">
        <v>1963</v>
      </c>
      <c r="BU179" s="20">
        <v>483</v>
      </c>
      <c r="BV179" s="20">
        <v>4160</v>
      </c>
    </row>
    <row r="180" spans="1:74" x14ac:dyDescent="0.25">
      <c r="A180" s="20" t="s">
        <v>449</v>
      </c>
      <c r="B180" s="20" t="s">
        <v>552</v>
      </c>
      <c r="C180" s="20" t="s">
        <v>565</v>
      </c>
      <c r="D180" s="1">
        <v>44613</v>
      </c>
      <c r="E180">
        <v>158</v>
      </c>
      <c r="F180">
        <v>1</v>
      </c>
      <c r="G180">
        <v>1</v>
      </c>
      <c r="H180">
        <v>0</v>
      </c>
      <c r="I180">
        <v>0</v>
      </c>
      <c r="J180">
        <v>107</v>
      </c>
      <c r="K180">
        <v>0</v>
      </c>
      <c r="L180">
        <v>21</v>
      </c>
      <c r="M180">
        <v>2</v>
      </c>
      <c r="N180">
        <v>2</v>
      </c>
      <c r="O180">
        <v>1</v>
      </c>
      <c r="P180">
        <v>0</v>
      </c>
      <c r="Q180">
        <v>0</v>
      </c>
      <c r="R180">
        <v>284</v>
      </c>
      <c r="S180">
        <v>219</v>
      </c>
      <c r="T180">
        <v>7</v>
      </c>
      <c r="U180">
        <v>30</v>
      </c>
      <c r="V180">
        <v>0</v>
      </c>
      <c r="W180">
        <v>1163</v>
      </c>
      <c r="X180">
        <v>592</v>
      </c>
      <c r="Y180">
        <v>25</v>
      </c>
      <c r="Z180">
        <v>217</v>
      </c>
      <c r="AA180">
        <v>27</v>
      </c>
      <c r="AB180">
        <v>871</v>
      </c>
      <c r="AC180">
        <v>491</v>
      </c>
      <c r="AD180">
        <v>11</v>
      </c>
      <c r="AE180">
        <v>152</v>
      </c>
      <c r="AF180">
        <v>6</v>
      </c>
      <c r="AG180">
        <v>176</v>
      </c>
      <c r="AH180">
        <v>85</v>
      </c>
      <c r="AI180">
        <v>1</v>
      </c>
      <c r="AJ180">
        <v>32</v>
      </c>
      <c r="AK180">
        <v>13</v>
      </c>
      <c r="AL180">
        <v>45</v>
      </c>
      <c r="AM180">
        <v>28</v>
      </c>
      <c r="AN180">
        <v>4</v>
      </c>
      <c r="AO180">
        <v>1</v>
      </c>
      <c r="AP180">
        <v>0</v>
      </c>
      <c r="AQ180">
        <v>0</v>
      </c>
      <c r="AR180">
        <v>0</v>
      </c>
      <c r="AS180">
        <v>0</v>
      </c>
      <c r="AT180">
        <v>0</v>
      </c>
      <c r="AU180">
        <v>0</v>
      </c>
      <c r="AV180">
        <v>0</v>
      </c>
      <c r="AW180">
        <v>0</v>
      </c>
      <c r="AX180">
        <v>0</v>
      </c>
      <c r="AY180">
        <v>0</v>
      </c>
      <c r="AZ180">
        <v>0</v>
      </c>
      <c r="BA180">
        <v>0</v>
      </c>
      <c r="BB180">
        <v>0</v>
      </c>
      <c r="BC180">
        <v>0</v>
      </c>
      <c r="BD180">
        <v>0</v>
      </c>
      <c r="BE180">
        <v>0</v>
      </c>
      <c r="BF180">
        <v>0</v>
      </c>
      <c r="BG180" s="20">
        <v>1</v>
      </c>
      <c r="BH180" s="20">
        <v>0</v>
      </c>
      <c r="BI180" s="20">
        <v>132</v>
      </c>
      <c r="BJ180" s="20">
        <v>2</v>
      </c>
      <c r="BK180" s="20">
        <v>239</v>
      </c>
      <c r="BL180" s="20">
        <v>848</v>
      </c>
      <c r="BM180" s="20">
        <v>674</v>
      </c>
      <c r="BN180" s="20">
        <v>124</v>
      </c>
      <c r="BO180" s="20">
        <v>38</v>
      </c>
      <c r="BP180" s="20">
        <v>7033</v>
      </c>
      <c r="BQ180" s="20">
        <v>2606</v>
      </c>
      <c r="BR180" s="20">
        <v>0</v>
      </c>
      <c r="BS180" s="20">
        <v>53</v>
      </c>
      <c r="BT180" s="20">
        <v>1958</v>
      </c>
      <c r="BU180" s="20">
        <v>482</v>
      </c>
      <c r="BV180" s="20">
        <v>4164</v>
      </c>
    </row>
    <row r="181" spans="1:74" x14ac:dyDescent="0.25">
      <c r="A181" s="20" t="s">
        <v>449</v>
      </c>
      <c r="B181" s="20" t="s">
        <v>552</v>
      </c>
      <c r="C181" s="20" t="s">
        <v>565</v>
      </c>
      <c r="D181" s="1">
        <v>44613</v>
      </c>
      <c r="E181">
        <v>158</v>
      </c>
      <c r="F181">
        <v>1</v>
      </c>
      <c r="G181">
        <v>1</v>
      </c>
      <c r="H181">
        <v>0</v>
      </c>
      <c r="I181">
        <v>0</v>
      </c>
      <c r="J181">
        <v>107</v>
      </c>
      <c r="K181">
        <v>0</v>
      </c>
      <c r="L181">
        <v>21</v>
      </c>
      <c r="M181">
        <v>2</v>
      </c>
      <c r="N181">
        <v>2</v>
      </c>
      <c r="O181">
        <v>1</v>
      </c>
      <c r="P181">
        <v>0</v>
      </c>
      <c r="Q181">
        <v>0</v>
      </c>
      <c r="R181">
        <v>284</v>
      </c>
      <c r="S181">
        <v>219</v>
      </c>
      <c r="T181">
        <v>7</v>
      </c>
      <c r="U181">
        <v>30</v>
      </c>
      <c r="V181">
        <v>0</v>
      </c>
      <c r="W181">
        <v>1164</v>
      </c>
      <c r="X181">
        <v>593</v>
      </c>
      <c r="Y181">
        <v>25</v>
      </c>
      <c r="Z181">
        <v>217</v>
      </c>
      <c r="AA181">
        <v>27</v>
      </c>
      <c r="AB181">
        <v>871</v>
      </c>
      <c r="AC181">
        <v>491</v>
      </c>
      <c r="AD181">
        <v>11</v>
      </c>
      <c r="AE181">
        <v>152</v>
      </c>
      <c r="AF181">
        <v>6</v>
      </c>
      <c r="AG181">
        <v>175</v>
      </c>
      <c r="AH181">
        <v>84</v>
      </c>
      <c r="AI181">
        <v>1</v>
      </c>
      <c r="AJ181">
        <v>32</v>
      </c>
      <c r="AK181">
        <v>13</v>
      </c>
      <c r="AL181">
        <v>45</v>
      </c>
      <c r="AM181">
        <v>28</v>
      </c>
      <c r="AN181">
        <v>4</v>
      </c>
      <c r="AO181">
        <v>1</v>
      </c>
      <c r="AP181">
        <v>0</v>
      </c>
      <c r="AQ181">
        <v>0</v>
      </c>
      <c r="AR181">
        <v>0</v>
      </c>
      <c r="AS181">
        <v>0</v>
      </c>
      <c r="AT181">
        <v>0</v>
      </c>
      <c r="AU181">
        <v>0</v>
      </c>
      <c r="AV181">
        <v>0</v>
      </c>
      <c r="AW181">
        <v>0</v>
      </c>
      <c r="AX181">
        <v>0</v>
      </c>
      <c r="AY181">
        <v>0</v>
      </c>
      <c r="AZ181">
        <v>0</v>
      </c>
      <c r="BA181">
        <v>0</v>
      </c>
      <c r="BB181">
        <v>0</v>
      </c>
      <c r="BC181">
        <v>0</v>
      </c>
      <c r="BD181">
        <v>0</v>
      </c>
      <c r="BE181">
        <v>0</v>
      </c>
      <c r="BF181">
        <v>0</v>
      </c>
      <c r="BG181" s="20">
        <v>1</v>
      </c>
      <c r="BH181" s="20">
        <v>0</v>
      </c>
      <c r="BI181" s="20">
        <v>132</v>
      </c>
      <c r="BJ181" s="20">
        <v>2</v>
      </c>
      <c r="BK181" s="20">
        <v>239</v>
      </c>
      <c r="BL181" s="20">
        <v>849</v>
      </c>
      <c r="BM181" s="20">
        <v>674</v>
      </c>
      <c r="BN181" s="20">
        <v>123</v>
      </c>
      <c r="BO181" s="20">
        <v>38</v>
      </c>
      <c r="BP181" s="20">
        <v>7031</v>
      </c>
      <c r="BQ181" s="20">
        <v>2605</v>
      </c>
      <c r="BR181" s="20">
        <v>0</v>
      </c>
      <c r="BS181" s="20">
        <v>53</v>
      </c>
      <c r="BT181" s="20">
        <v>1958</v>
      </c>
      <c r="BU181" s="20">
        <v>482</v>
      </c>
      <c r="BV181" s="20">
        <v>4162</v>
      </c>
    </row>
    <row r="182" spans="1:74" x14ac:dyDescent="0.25">
      <c r="A182" s="20" t="s">
        <v>449</v>
      </c>
      <c r="B182" s="20" t="s">
        <v>541</v>
      </c>
      <c r="C182" s="20" t="s">
        <v>566</v>
      </c>
      <c r="D182" s="1">
        <v>44598</v>
      </c>
      <c r="E182">
        <v>199</v>
      </c>
      <c r="F182">
        <v>8</v>
      </c>
      <c r="G182">
        <v>5</v>
      </c>
      <c r="H182">
        <v>0</v>
      </c>
      <c r="I182">
        <v>0</v>
      </c>
      <c r="J182">
        <v>116</v>
      </c>
      <c r="K182">
        <v>18</v>
      </c>
      <c r="L182">
        <v>23</v>
      </c>
      <c r="M182">
        <v>2</v>
      </c>
      <c r="N182">
        <v>0</v>
      </c>
      <c r="O182">
        <v>0</v>
      </c>
      <c r="P182">
        <v>0</v>
      </c>
      <c r="Q182">
        <v>0</v>
      </c>
      <c r="R182">
        <v>517</v>
      </c>
      <c r="S182">
        <v>372</v>
      </c>
      <c r="T182">
        <v>40</v>
      </c>
      <c r="U182">
        <v>38</v>
      </c>
      <c r="V182">
        <v>2</v>
      </c>
      <c r="W182">
        <v>1652</v>
      </c>
      <c r="X182">
        <v>805</v>
      </c>
      <c r="Y182">
        <v>125</v>
      </c>
      <c r="Z182">
        <v>260</v>
      </c>
      <c r="AA182">
        <v>12</v>
      </c>
      <c r="AB182">
        <v>1430</v>
      </c>
      <c r="AC182">
        <v>780</v>
      </c>
      <c r="AD182">
        <v>105</v>
      </c>
      <c r="AE182">
        <v>248</v>
      </c>
      <c r="AF182">
        <v>6</v>
      </c>
      <c r="AG182">
        <v>250</v>
      </c>
      <c r="AH182">
        <v>105</v>
      </c>
      <c r="AI182">
        <v>3</v>
      </c>
      <c r="AJ182">
        <v>60</v>
      </c>
      <c r="AK182">
        <v>6</v>
      </c>
      <c r="AL182">
        <v>53</v>
      </c>
      <c r="AM182">
        <v>27</v>
      </c>
      <c r="AN182">
        <v>12</v>
      </c>
      <c r="AO182">
        <v>3</v>
      </c>
      <c r="AP182">
        <v>0</v>
      </c>
      <c r="AQ182">
        <v>0</v>
      </c>
      <c r="AR182">
        <v>0</v>
      </c>
      <c r="AS182">
        <v>0</v>
      </c>
      <c r="AT182">
        <v>0</v>
      </c>
      <c r="AU182">
        <v>0</v>
      </c>
      <c r="AV182">
        <v>0</v>
      </c>
      <c r="AW182">
        <v>0</v>
      </c>
      <c r="AX182">
        <v>0</v>
      </c>
      <c r="AY182">
        <v>0</v>
      </c>
      <c r="AZ182">
        <v>0</v>
      </c>
      <c r="BA182">
        <v>0</v>
      </c>
      <c r="BB182">
        <v>0</v>
      </c>
      <c r="BC182">
        <v>0</v>
      </c>
      <c r="BD182">
        <v>0</v>
      </c>
      <c r="BE182">
        <v>0</v>
      </c>
      <c r="BF182">
        <v>0</v>
      </c>
      <c r="BG182" s="20">
        <v>6</v>
      </c>
      <c r="BH182" s="20">
        <v>0</v>
      </c>
      <c r="BI182" s="20">
        <v>149</v>
      </c>
      <c r="BJ182" s="20">
        <v>0</v>
      </c>
      <c r="BK182" s="20">
        <v>435</v>
      </c>
      <c r="BL182" s="20">
        <v>1193</v>
      </c>
      <c r="BM182" s="20">
        <v>1037</v>
      </c>
      <c r="BN182" s="20">
        <v>165</v>
      </c>
      <c r="BO182" s="20">
        <v>37</v>
      </c>
      <c r="BP182" s="20">
        <v>7535</v>
      </c>
      <c r="BQ182" s="20">
        <v>2616</v>
      </c>
      <c r="BR182" s="20">
        <v>0</v>
      </c>
      <c r="BS182" s="20">
        <v>156</v>
      </c>
      <c r="BT182" s="20">
        <v>2537</v>
      </c>
      <c r="BU182" s="20">
        <v>198</v>
      </c>
      <c r="BV182" s="20">
        <v>4326</v>
      </c>
    </row>
    <row r="183" spans="1:74" x14ac:dyDescent="0.25">
      <c r="A183" s="20" t="s">
        <v>449</v>
      </c>
      <c r="B183" s="20" t="s">
        <v>541</v>
      </c>
      <c r="C183" s="20" t="s">
        <v>566</v>
      </c>
      <c r="D183" s="1">
        <v>44605</v>
      </c>
      <c r="E183">
        <v>199</v>
      </c>
      <c r="F183">
        <v>8</v>
      </c>
      <c r="G183">
        <v>5</v>
      </c>
      <c r="H183">
        <v>0</v>
      </c>
      <c r="I183">
        <v>0</v>
      </c>
      <c r="J183">
        <v>116</v>
      </c>
      <c r="K183">
        <v>18</v>
      </c>
      <c r="L183">
        <v>23</v>
      </c>
      <c r="M183">
        <v>2</v>
      </c>
      <c r="N183">
        <v>0</v>
      </c>
      <c r="O183">
        <v>0</v>
      </c>
      <c r="P183">
        <v>0</v>
      </c>
      <c r="Q183">
        <v>0</v>
      </c>
      <c r="R183">
        <v>517</v>
      </c>
      <c r="S183">
        <v>371</v>
      </c>
      <c r="T183">
        <v>40</v>
      </c>
      <c r="U183">
        <v>38</v>
      </c>
      <c r="V183">
        <v>3</v>
      </c>
      <c r="W183">
        <v>1653</v>
      </c>
      <c r="X183">
        <v>816</v>
      </c>
      <c r="Y183">
        <v>125</v>
      </c>
      <c r="Z183">
        <v>258</v>
      </c>
      <c r="AA183">
        <v>13</v>
      </c>
      <c r="AB183">
        <v>1439</v>
      </c>
      <c r="AC183">
        <v>791</v>
      </c>
      <c r="AD183">
        <v>105</v>
      </c>
      <c r="AE183">
        <v>249</v>
      </c>
      <c r="AF183">
        <v>9</v>
      </c>
      <c r="AG183">
        <v>249</v>
      </c>
      <c r="AH183">
        <v>105</v>
      </c>
      <c r="AI183">
        <v>3</v>
      </c>
      <c r="AJ183">
        <v>60</v>
      </c>
      <c r="AK183">
        <v>6</v>
      </c>
      <c r="AL183">
        <v>53</v>
      </c>
      <c r="AM183">
        <v>28</v>
      </c>
      <c r="AN183">
        <v>12</v>
      </c>
      <c r="AO183">
        <v>3</v>
      </c>
      <c r="AP183">
        <v>0</v>
      </c>
      <c r="AQ183">
        <v>0</v>
      </c>
      <c r="AR183">
        <v>0</v>
      </c>
      <c r="AS183">
        <v>0</v>
      </c>
      <c r="AT183">
        <v>0</v>
      </c>
      <c r="AU183">
        <v>0</v>
      </c>
      <c r="AV183">
        <v>0</v>
      </c>
      <c r="AW183">
        <v>0</v>
      </c>
      <c r="AX183">
        <v>0</v>
      </c>
      <c r="AY183">
        <v>0</v>
      </c>
      <c r="AZ183">
        <v>0</v>
      </c>
      <c r="BA183">
        <v>0</v>
      </c>
      <c r="BB183">
        <v>0</v>
      </c>
      <c r="BC183">
        <v>0</v>
      </c>
      <c r="BD183">
        <v>0</v>
      </c>
      <c r="BE183">
        <v>0</v>
      </c>
      <c r="BF183">
        <v>0</v>
      </c>
      <c r="BG183" s="20">
        <v>6</v>
      </c>
      <c r="BH183" s="20">
        <v>0</v>
      </c>
      <c r="BI183" s="20">
        <v>149</v>
      </c>
      <c r="BJ183" s="20">
        <v>0</v>
      </c>
      <c r="BK183" s="20">
        <v>434</v>
      </c>
      <c r="BL183" s="20">
        <v>1196</v>
      </c>
      <c r="BM183" s="20">
        <v>1042</v>
      </c>
      <c r="BN183" s="20">
        <v>164</v>
      </c>
      <c r="BO183" s="20">
        <v>37</v>
      </c>
      <c r="BP183" s="20">
        <v>7548</v>
      </c>
      <c r="BQ183" s="20">
        <v>2672</v>
      </c>
      <c r="BR183" s="20">
        <v>0</v>
      </c>
      <c r="BS183" s="20">
        <v>156</v>
      </c>
      <c r="BT183" s="20">
        <v>2530</v>
      </c>
      <c r="BU183" s="20">
        <v>203</v>
      </c>
      <c r="BV183" s="20">
        <v>4344</v>
      </c>
    </row>
    <row r="184" spans="1:74" x14ac:dyDescent="0.25">
      <c r="A184" s="20" t="s">
        <v>449</v>
      </c>
      <c r="B184" s="20" t="s">
        <v>541</v>
      </c>
      <c r="C184" s="20" t="s">
        <v>566</v>
      </c>
      <c r="D184" s="1">
        <v>44613</v>
      </c>
      <c r="E184">
        <v>201</v>
      </c>
      <c r="F184">
        <v>8</v>
      </c>
      <c r="G184">
        <v>5</v>
      </c>
      <c r="H184">
        <v>0</v>
      </c>
      <c r="I184">
        <v>0</v>
      </c>
      <c r="J184">
        <v>117</v>
      </c>
      <c r="K184">
        <v>18</v>
      </c>
      <c r="L184">
        <v>23</v>
      </c>
      <c r="M184">
        <v>2</v>
      </c>
      <c r="N184">
        <v>0</v>
      </c>
      <c r="O184">
        <v>0</v>
      </c>
      <c r="P184">
        <v>0</v>
      </c>
      <c r="Q184">
        <v>0</v>
      </c>
      <c r="R184">
        <v>518</v>
      </c>
      <c r="S184">
        <v>373</v>
      </c>
      <c r="T184">
        <v>40</v>
      </c>
      <c r="U184">
        <v>38</v>
      </c>
      <c r="V184">
        <v>3</v>
      </c>
      <c r="W184">
        <v>1653</v>
      </c>
      <c r="X184">
        <v>817</v>
      </c>
      <c r="Y184">
        <v>125</v>
      </c>
      <c r="Z184">
        <v>257</v>
      </c>
      <c r="AA184">
        <v>14</v>
      </c>
      <c r="AB184">
        <v>1442</v>
      </c>
      <c r="AC184">
        <v>800</v>
      </c>
      <c r="AD184">
        <v>104</v>
      </c>
      <c r="AE184">
        <v>248</v>
      </c>
      <c r="AF184">
        <v>9</v>
      </c>
      <c r="AG184">
        <v>251</v>
      </c>
      <c r="AH184">
        <v>106</v>
      </c>
      <c r="AI184">
        <v>3</v>
      </c>
      <c r="AJ184">
        <v>60</v>
      </c>
      <c r="AK184">
        <v>6</v>
      </c>
      <c r="AL184">
        <v>53</v>
      </c>
      <c r="AM184">
        <v>28</v>
      </c>
      <c r="AN184">
        <v>12</v>
      </c>
      <c r="AO184">
        <v>3</v>
      </c>
      <c r="AP184">
        <v>0</v>
      </c>
      <c r="AQ184">
        <v>0</v>
      </c>
      <c r="AR184">
        <v>0</v>
      </c>
      <c r="AS184">
        <v>0</v>
      </c>
      <c r="AT184">
        <v>0</v>
      </c>
      <c r="AU184">
        <v>0</v>
      </c>
      <c r="AV184">
        <v>0</v>
      </c>
      <c r="AW184">
        <v>0</v>
      </c>
      <c r="AX184">
        <v>0</v>
      </c>
      <c r="AY184">
        <v>0</v>
      </c>
      <c r="AZ184">
        <v>0</v>
      </c>
      <c r="BA184">
        <v>0</v>
      </c>
      <c r="BB184">
        <v>0</v>
      </c>
      <c r="BC184">
        <v>0</v>
      </c>
      <c r="BD184">
        <v>0</v>
      </c>
      <c r="BE184">
        <v>0</v>
      </c>
      <c r="BF184">
        <v>0</v>
      </c>
      <c r="BG184" s="20">
        <v>6</v>
      </c>
      <c r="BH184" s="20">
        <v>0</v>
      </c>
      <c r="BI184" s="20">
        <v>151</v>
      </c>
      <c r="BJ184" s="20">
        <v>0</v>
      </c>
      <c r="BK184" s="20">
        <v>435</v>
      </c>
      <c r="BL184" s="20">
        <v>1198</v>
      </c>
      <c r="BM184" s="20">
        <v>1046</v>
      </c>
      <c r="BN184" s="20">
        <v>166</v>
      </c>
      <c r="BO184" s="20">
        <v>37</v>
      </c>
      <c r="BP184" s="20">
        <v>7542</v>
      </c>
      <c r="BQ184" s="20">
        <v>2715</v>
      </c>
      <c r="BR184" s="20">
        <v>0</v>
      </c>
      <c r="BS184" s="20">
        <v>156</v>
      </c>
      <c r="BT184" s="20">
        <v>2517</v>
      </c>
      <c r="BU184" s="20">
        <v>205</v>
      </c>
      <c r="BV184" s="20">
        <v>4353</v>
      </c>
    </row>
    <row r="185" spans="1:74" x14ac:dyDescent="0.25">
      <c r="A185" s="20" t="s">
        <v>449</v>
      </c>
      <c r="B185" s="20" t="s">
        <v>552</v>
      </c>
      <c r="C185" s="20" t="s">
        <v>567</v>
      </c>
      <c r="D185" s="1">
        <v>44598</v>
      </c>
      <c r="E185">
        <v>68</v>
      </c>
      <c r="F185">
        <v>2</v>
      </c>
      <c r="G185">
        <v>0</v>
      </c>
      <c r="H185">
        <v>0</v>
      </c>
      <c r="I185">
        <v>0</v>
      </c>
      <c r="J185">
        <v>39</v>
      </c>
      <c r="K185">
        <v>1</v>
      </c>
      <c r="L185">
        <v>11</v>
      </c>
      <c r="M185">
        <v>0</v>
      </c>
      <c r="N185">
        <v>1</v>
      </c>
      <c r="O185">
        <v>1</v>
      </c>
      <c r="P185">
        <v>0</v>
      </c>
      <c r="Q185">
        <v>0</v>
      </c>
      <c r="R185">
        <v>171</v>
      </c>
      <c r="S185">
        <v>75</v>
      </c>
      <c r="T185">
        <v>12</v>
      </c>
      <c r="U185">
        <v>44</v>
      </c>
      <c r="V185">
        <v>0</v>
      </c>
      <c r="W185">
        <v>554</v>
      </c>
      <c r="X185">
        <v>236</v>
      </c>
      <c r="Y185">
        <v>32</v>
      </c>
      <c r="Z185">
        <v>123</v>
      </c>
      <c r="AA185">
        <v>7</v>
      </c>
      <c r="AB185">
        <v>489</v>
      </c>
      <c r="AC185">
        <v>210</v>
      </c>
      <c r="AD185">
        <v>17</v>
      </c>
      <c r="AE185">
        <v>153</v>
      </c>
      <c r="AF185">
        <v>3</v>
      </c>
      <c r="AG185">
        <v>77</v>
      </c>
      <c r="AH185">
        <v>27</v>
      </c>
      <c r="AI185">
        <v>1</v>
      </c>
      <c r="AJ185">
        <v>17</v>
      </c>
      <c r="AK185">
        <v>6</v>
      </c>
      <c r="AL185">
        <v>18</v>
      </c>
      <c r="AM185">
        <v>7</v>
      </c>
      <c r="AN185">
        <v>1</v>
      </c>
      <c r="AO185">
        <v>4</v>
      </c>
      <c r="AP185">
        <v>1</v>
      </c>
      <c r="AQ185">
        <v>0</v>
      </c>
      <c r="AR185">
        <v>1</v>
      </c>
      <c r="AS185">
        <v>0</v>
      </c>
      <c r="AT185">
        <v>0</v>
      </c>
      <c r="AU185">
        <v>0</v>
      </c>
      <c r="AV185">
        <v>0</v>
      </c>
      <c r="AW185">
        <v>0</v>
      </c>
      <c r="AX185">
        <v>0</v>
      </c>
      <c r="AY185">
        <v>0</v>
      </c>
      <c r="AZ185">
        <v>0</v>
      </c>
      <c r="BA185">
        <v>0</v>
      </c>
      <c r="BB185">
        <v>0</v>
      </c>
      <c r="BC185">
        <v>0</v>
      </c>
      <c r="BD185">
        <v>0</v>
      </c>
      <c r="BE185">
        <v>0</v>
      </c>
      <c r="BF185">
        <v>0</v>
      </c>
      <c r="BG185" s="20">
        <v>1</v>
      </c>
      <c r="BH185" s="20">
        <v>0</v>
      </c>
      <c r="BI185" s="20">
        <v>53</v>
      </c>
      <c r="BJ185" s="20">
        <v>1</v>
      </c>
      <c r="BK185" s="20">
        <v>110</v>
      </c>
      <c r="BL185" s="20">
        <v>364</v>
      </c>
      <c r="BM185" s="20">
        <v>298</v>
      </c>
      <c r="BN185" s="20">
        <v>52</v>
      </c>
      <c r="BO185" s="20">
        <v>12</v>
      </c>
      <c r="BP185" s="20">
        <v>2882</v>
      </c>
      <c r="BQ185" s="20">
        <v>838</v>
      </c>
      <c r="BR185" s="20">
        <v>0</v>
      </c>
      <c r="BS185" s="20">
        <v>32</v>
      </c>
      <c r="BT185" s="20">
        <v>1149</v>
      </c>
      <c r="BU185" s="20">
        <v>168</v>
      </c>
      <c r="BV185" s="20">
        <v>1417</v>
      </c>
    </row>
    <row r="186" spans="1:74" x14ac:dyDescent="0.25">
      <c r="A186" s="20" t="s">
        <v>449</v>
      </c>
      <c r="B186" s="20" t="s">
        <v>552</v>
      </c>
      <c r="C186" s="20" t="s">
        <v>567</v>
      </c>
      <c r="D186" s="1">
        <v>44605</v>
      </c>
      <c r="E186">
        <v>60</v>
      </c>
      <c r="F186">
        <v>2</v>
      </c>
      <c r="G186">
        <v>0</v>
      </c>
      <c r="H186">
        <v>0</v>
      </c>
      <c r="I186">
        <v>0</v>
      </c>
      <c r="J186">
        <v>31</v>
      </c>
      <c r="K186">
        <v>1</v>
      </c>
      <c r="L186">
        <v>11</v>
      </c>
      <c r="M186">
        <v>0</v>
      </c>
      <c r="N186">
        <v>0</v>
      </c>
      <c r="O186">
        <v>0</v>
      </c>
      <c r="P186">
        <v>0</v>
      </c>
      <c r="Q186">
        <v>0</v>
      </c>
      <c r="R186">
        <v>158</v>
      </c>
      <c r="S186">
        <v>67</v>
      </c>
      <c r="T186">
        <v>11</v>
      </c>
      <c r="U186">
        <v>42</v>
      </c>
      <c r="V186">
        <v>0</v>
      </c>
      <c r="W186">
        <v>494</v>
      </c>
      <c r="X186">
        <v>207</v>
      </c>
      <c r="Y186">
        <v>28</v>
      </c>
      <c r="Z186">
        <v>115</v>
      </c>
      <c r="AA186">
        <v>6</v>
      </c>
      <c r="AB186">
        <v>448</v>
      </c>
      <c r="AC186">
        <v>190</v>
      </c>
      <c r="AD186">
        <v>15</v>
      </c>
      <c r="AE186">
        <v>142</v>
      </c>
      <c r="AF186">
        <v>1</v>
      </c>
      <c r="AG186">
        <v>74</v>
      </c>
      <c r="AH186">
        <v>27</v>
      </c>
      <c r="AI186">
        <v>0</v>
      </c>
      <c r="AJ186">
        <v>18</v>
      </c>
      <c r="AK186">
        <v>6</v>
      </c>
      <c r="AL186">
        <v>12</v>
      </c>
      <c r="AM186">
        <v>6</v>
      </c>
      <c r="AN186">
        <v>0</v>
      </c>
      <c r="AO186">
        <v>3</v>
      </c>
      <c r="AP186">
        <v>1</v>
      </c>
      <c r="AQ186">
        <v>0</v>
      </c>
      <c r="AR186">
        <v>1</v>
      </c>
      <c r="AS186">
        <v>0</v>
      </c>
      <c r="AT186">
        <v>0</v>
      </c>
      <c r="AU186">
        <v>0</v>
      </c>
      <c r="AV186">
        <v>0</v>
      </c>
      <c r="AW186">
        <v>0</v>
      </c>
      <c r="AX186">
        <v>0</v>
      </c>
      <c r="AY186">
        <v>0</v>
      </c>
      <c r="AZ186">
        <v>0</v>
      </c>
      <c r="BA186">
        <v>0</v>
      </c>
      <c r="BB186">
        <v>0</v>
      </c>
      <c r="BC186">
        <v>0</v>
      </c>
      <c r="BD186">
        <v>0</v>
      </c>
      <c r="BE186">
        <v>0</v>
      </c>
      <c r="BF186">
        <v>0</v>
      </c>
      <c r="BG186" s="20">
        <v>1</v>
      </c>
      <c r="BH186" s="20">
        <v>0</v>
      </c>
      <c r="BI186" s="20">
        <v>45</v>
      </c>
      <c r="BJ186" s="20">
        <v>0</v>
      </c>
      <c r="BK186" s="20">
        <v>100</v>
      </c>
      <c r="BL186" s="20">
        <v>319</v>
      </c>
      <c r="BM186" s="20">
        <v>271</v>
      </c>
      <c r="BN186" s="20">
        <v>49</v>
      </c>
      <c r="BO186" s="20">
        <v>8</v>
      </c>
      <c r="BP186" s="20">
        <v>2631</v>
      </c>
      <c r="BQ186" s="20">
        <v>780</v>
      </c>
      <c r="BR186" s="20">
        <v>0</v>
      </c>
      <c r="BS186" s="20">
        <v>29</v>
      </c>
      <c r="BT186" s="20">
        <v>1073</v>
      </c>
      <c r="BU186" s="20">
        <v>110</v>
      </c>
      <c r="BV186" s="20">
        <v>1309</v>
      </c>
    </row>
    <row r="187" spans="1:74" x14ac:dyDescent="0.25">
      <c r="A187" s="20" t="s">
        <v>449</v>
      </c>
      <c r="B187" s="20" t="s">
        <v>552</v>
      </c>
      <c r="C187" s="20" t="s">
        <v>567</v>
      </c>
      <c r="D187" s="1">
        <v>44613</v>
      </c>
      <c r="E187">
        <v>52</v>
      </c>
      <c r="F187">
        <v>1</v>
      </c>
      <c r="G187">
        <v>0</v>
      </c>
      <c r="H187">
        <v>0</v>
      </c>
      <c r="I187">
        <v>0</v>
      </c>
      <c r="J187">
        <v>27</v>
      </c>
      <c r="K187">
        <v>1</v>
      </c>
      <c r="L187">
        <v>11</v>
      </c>
      <c r="M187">
        <v>0</v>
      </c>
      <c r="N187">
        <v>0</v>
      </c>
      <c r="O187">
        <v>0</v>
      </c>
      <c r="P187">
        <v>0</v>
      </c>
      <c r="Q187">
        <v>0</v>
      </c>
      <c r="R187">
        <v>136</v>
      </c>
      <c r="S187">
        <v>53</v>
      </c>
      <c r="T187">
        <v>9</v>
      </c>
      <c r="U187">
        <v>40</v>
      </c>
      <c r="V187">
        <v>0</v>
      </c>
      <c r="W187">
        <v>454</v>
      </c>
      <c r="X187">
        <v>182</v>
      </c>
      <c r="Y187">
        <v>26</v>
      </c>
      <c r="Z187">
        <v>112</v>
      </c>
      <c r="AA187">
        <v>5</v>
      </c>
      <c r="AB187">
        <v>417</v>
      </c>
      <c r="AC187">
        <v>171</v>
      </c>
      <c r="AD187">
        <v>14</v>
      </c>
      <c r="AE187">
        <v>139</v>
      </c>
      <c r="AF187">
        <v>1</v>
      </c>
      <c r="AG187">
        <v>63</v>
      </c>
      <c r="AH187">
        <v>22</v>
      </c>
      <c r="AI187">
        <v>0</v>
      </c>
      <c r="AJ187">
        <v>14</v>
      </c>
      <c r="AK187">
        <v>5</v>
      </c>
      <c r="AL187">
        <v>10</v>
      </c>
      <c r="AM187">
        <v>4</v>
      </c>
      <c r="AN187">
        <v>0</v>
      </c>
      <c r="AO187">
        <v>3</v>
      </c>
      <c r="AP187">
        <v>1</v>
      </c>
      <c r="AQ187">
        <v>0</v>
      </c>
      <c r="AR187">
        <v>1</v>
      </c>
      <c r="AS187">
        <v>0</v>
      </c>
      <c r="AT187">
        <v>0</v>
      </c>
      <c r="AU187">
        <v>0</v>
      </c>
      <c r="AV187">
        <v>0</v>
      </c>
      <c r="AW187">
        <v>0</v>
      </c>
      <c r="AX187">
        <v>0</v>
      </c>
      <c r="AY187">
        <v>0</v>
      </c>
      <c r="AZ187">
        <v>0</v>
      </c>
      <c r="BA187">
        <v>0</v>
      </c>
      <c r="BB187">
        <v>0</v>
      </c>
      <c r="BC187">
        <v>0</v>
      </c>
      <c r="BD187">
        <v>0</v>
      </c>
      <c r="BE187">
        <v>0</v>
      </c>
      <c r="BF187">
        <v>0</v>
      </c>
      <c r="BG187" s="20">
        <v>0</v>
      </c>
      <c r="BH187" s="20">
        <v>0</v>
      </c>
      <c r="BI187" s="20">
        <v>37</v>
      </c>
      <c r="BJ187" s="20">
        <v>0</v>
      </c>
      <c r="BK187" s="20">
        <v>84</v>
      </c>
      <c r="BL187" s="20">
        <v>289</v>
      </c>
      <c r="BM187" s="20">
        <v>245</v>
      </c>
      <c r="BN187" s="20">
        <v>42</v>
      </c>
      <c r="BO187" s="20">
        <v>6</v>
      </c>
      <c r="BP187" s="20">
        <v>2500</v>
      </c>
      <c r="BQ187" s="20">
        <v>725</v>
      </c>
      <c r="BR187" s="20">
        <v>0</v>
      </c>
      <c r="BS187" s="20">
        <v>27</v>
      </c>
      <c r="BT187" s="20">
        <v>1045</v>
      </c>
      <c r="BU187" s="20">
        <v>108</v>
      </c>
      <c r="BV187" s="20">
        <v>1212</v>
      </c>
    </row>
    <row r="188" spans="1:74" x14ac:dyDescent="0.25">
      <c r="A188" s="20" t="s">
        <v>449</v>
      </c>
      <c r="B188" s="20" t="s">
        <v>552</v>
      </c>
      <c r="C188" s="20" t="s">
        <v>567</v>
      </c>
      <c r="D188" s="1">
        <v>44613</v>
      </c>
      <c r="E188">
        <v>52</v>
      </c>
      <c r="F188">
        <v>1</v>
      </c>
      <c r="G188">
        <v>0</v>
      </c>
      <c r="H188">
        <v>0</v>
      </c>
      <c r="I188">
        <v>0</v>
      </c>
      <c r="J188">
        <v>27</v>
      </c>
      <c r="K188">
        <v>1</v>
      </c>
      <c r="L188">
        <v>11</v>
      </c>
      <c r="M188">
        <v>0</v>
      </c>
      <c r="N188">
        <v>0</v>
      </c>
      <c r="O188">
        <v>0</v>
      </c>
      <c r="P188">
        <v>0</v>
      </c>
      <c r="Q188">
        <v>0</v>
      </c>
      <c r="R188">
        <v>136</v>
      </c>
      <c r="S188">
        <v>53</v>
      </c>
      <c r="T188">
        <v>9</v>
      </c>
      <c r="U188">
        <v>40</v>
      </c>
      <c r="V188">
        <v>0</v>
      </c>
      <c r="W188">
        <v>453</v>
      </c>
      <c r="X188">
        <v>182</v>
      </c>
      <c r="Y188">
        <v>26</v>
      </c>
      <c r="Z188">
        <v>112</v>
      </c>
      <c r="AA188">
        <v>5</v>
      </c>
      <c r="AB188">
        <v>417</v>
      </c>
      <c r="AC188">
        <v>171</v>
      </c>
      <c r="AD188">
        <v>14</v>
      </c>
      <c r="AE188">
        <v>139</v>
      </c>
      <c r="AF188">
        <v>1</v>
      </c>
      <c r="AG188">
        <v>63</v>
      </c>
      <c r="AH188">
        <v>22</v>
      </c>
      <c r="AI188">
        <v>0</v>
      </c>
      <c r="AJ188">
        <v>14</v>
      </c>
      <c r="AK188">
        <v>5</v>
      </c>
      <c r="AL188">
        <v>10</v>
      </c>
      <c r="AM188">
        <v>4</v>
      </c>
      <c r="AN188">
        <v>0</v>
      </c>
      <c r="AO188">
        <v>3</v>
      </c>
      <c r="AP188">
        <v>1</v>
      </c>
      <c r="AQ188">
        <v>0</v>
      </c>
      <c r="AR188">
        <v>1</v>
      </c>
      <c r="AS188">
        <v>0</v>
      </c>
      <c r="AT188">
        <v>0</v>
      </c>
      <c r="AU188">
        <v>0</v>
      </c>
      <c r="AV188">
        <v>0</v>
      </c>
      <c r="AW188">
        <v>0</v>
      </c>
      <c r="AX188">
        <v>0</v>
      </c>
      <c r="AY188">
        <v>0</v>
      </c>
      <c r="AZ188">
        <v>0</v>
      </c>
      <c r="BA188">
        <v>0</v>
      </c>
      <c r="BB188">
        <v>0</v>
      </c>
      <c r="BC188">
        <v>0</v>
      </c>
      <c r="BD188">
        <v>0</v>
      </c>
      <c r="BE188">
        <v>0</v>
      </c>
      <c r="BF188">
        <v>0</v>
      </c>
      <c r="BG188" s="20">
        <v>0</v>
      </c>
      <c r="BH188" s="20">
        <v>0</v>
      </c>
      <c r="BI188" s="20">
        <v>37</v>
      </c>
      <c r="BJ188" s="20">
        <v>0</v>
      </c>
      <c r="BK188" s="20">
        <v>84</v>
      </c>
      <c r="BL188" s="20">
        <v>289</v>
      </c>
      <c r="BM188" s="20">
        <v>245</v>
      </c>
      <c r="BN188" s="20">
        <v>42</v>
      </c>
      <c r="BO188" s="20">
        <v>6</v>
      </c>
      <c r="BP188" s="20">
        <v>2501</v>
      </c>
      <c r="BQ188" s="20">
        <v>725</v>
      </c>
      <c r="BR188" s="20">
        <v>0</v>
      </c>
      <c r="BS188" s="20">
        <v>27</v>
      </c>
      <c r="BT188" s="20">
        <v>1045</v>
      </c>
      <c r="BU188" s="20">
        <v>108</v>
      </c>
      <c r="BV188" s="20">
        <v>1212</v>
      </c>
    </row>
    <row r="189" spans="1:74" x14ac:dyDescent="0.25">
      <c r="A189" s="20" t="s">
        <v>449</v>
      </c>
      <c r="B189" s="20" t="s">
        <v>549</v>
      </c>
      <c r="C189" s="20" t="s">
        <v>568</v>
      </c>
      <c r="D189" s="1">
        <v>44598</v>
      </c>
      <c r="E189">
        <v>204</v>
      </c>
      <c r="F189">
        <v>5</v>
      </c>
      <c r="G189">
        <v>4</v>
      </c>
      <c r="H189">
        <v>0</v>
      </c>
      <c r="I189">
        <v>0</v>
      </c>
      <c r="J189">
        <v>113</v>
      </c>
      <c r="K189">
        <v>14</v>
      </c>
      <c r="L189">
        <v>26</v>
      </c>
      <c r="M189">
        <v>3</v>
      </c>
      <c r="N189">
        <v>3</v>
      </c>
      <c r="O189">
        <v>3</v>
      </c>
      <c r="P189">
        <v>0</v>
      </c>
      <c r="Q189">
        <v>0</v>
      </c>
      <c r="R189">
        <v>402</v>
      </c>
      <c r="S189">
        <v>275</v>
      </c>
      <c r="T189">
        <v>41</v>
      </c>
      <c r="U189">
        <v>28</v>
      </c>
      <c r="V189">
        <v>2</v>
      </c>
      <c r="W189">
        <v>1847</v>
      </c>
      <c r="X189">
        <v>788</v>
      </c>
      <c r="Y189">
        <v>196</v>
      </c>
      <c r="Z189">
        <v>321</v>
      </c>
      <c r="AA189">
        <v>20</v>
      </c>
      <c r="AB189">
        <v>1329</v>
      </c>
      <c r="AC189">
        <v>569</v>
      </c>
      <c r="AD189">
        <v>124</v>
      </c>
      <c r="AE189">
        <v>247</v>
      </c>
      <c r="AF189">
        <v>13</v>
      </c>
      <c r="AG189">
        <v>398</v>
      </c>
      <c r="AH189">
        <v>135</v>
      </c>
      <c r="AI189">
        <v>18</v>
      </c>
      <c r="AJ189">
        <v>80</v>
      </c>
      <c r="AK189">
        <v>11</v>
      </c>
      <c r="AL189">
        <v>82</v>
      </c>
      <c r="AM189">
        <v>57</v>
      </c>
      <c r="AN189">
        <v>15</v>
      </c>
      <c r="AO189">
        <v>2</v>
      </c>
      <c r="AP189">
        <v>0</v>
      </c>
      <c r="AQ189">
        <v>0</v>
      </c>
      <c r="AR189">
        <v>0</v>
      </c>
      <c r="AS189">
        <v>0</v>
      </c>
      <c r="AT189">
        <v>0</v>
      </c>
      <c r="AU189">
        <v>0</v>
      </c>
      <c r="AV189">
        <v>0</v>
      </c>
      <c r="AW189">
        <v>0</v>
      </c>
      <c r="AX189">
        <v>0</v>
      </c>
      <c r="AY189">
        <v>0</v>
      </c>
      <c r="AZ189">
        <v>0</v>
      </c>
      <c r="BA189">
        <v>0</v>
      </c>
      <c r="BB189">
        <v>0</v>
      </c>
      <c r="BC189">
        <v>0</v>
      </c>
      <c r="BD189">
        <v>0</v>
      </c>
      <c r="BE189">
        <v>0</v>
      </c>
      <c r="BF189">
        <v>0</v>
      </c>
      <c r="BG189" s="20">
        <v>5</v>
      </c>
      <c r="BH189" s="20">
        <v>0</v>
      </c>
      <c r="BI189" s="20">
        <v>153</v>
      </c>
      <c r="BJ189" s="20">
        <v>3</v>
      </c>
      <c r="BK189" s="20">
        <v>321</v>
      </c>
      <c r="BL189" s="20">
        <v>1233</v>
      </c>
      <c r="BM189" s="20">
        <v>896</v>
      </c>
      <c r="BN189" s="20">
        <v>273</v>
      </c>
      <c r="BO189" s="20">
        <v>63</v>
      </c>
      <c r="BP189" s="20">
        <v>8147</v>
      </c>
      <c r="BQ189" s="20">
        <v>2265</v>
      </c>
      <c r="BR189" s="20">
        <v>0</v>
      </c>
      <c r="BS189" s="20">
        <v>242</v>
      </c>
      <c r="BT189" s="20">
        <v>2990</v>
      </c>
      <c r="BU189" s="20">
        <v>206</v>
      </c>
      <c r="BV189" s="20">
        <v>4313</v>
      </c>
    </row>
    <row r="190" spans="1:74" x14ac:dyDescent="0.25">
      <c r="A190" s="20" t="s">
        <v>449</v>
      </c>
      <c r="B190" s="20" t="s">
        <v>549</v>
      </c>
      <c r="C190" s="20" t="s">
        <v>568</v>
      </c>
      <c r="D190" s="1">
        <v>44605</v>
      </c>
      <c r="E190">
        <v>206</v>
      </c>
      <c r="F190">
        <v>5</v>
      </c>
      <c r="G190">
        <v>4</v>
      </c>
      <c r="H190">
        <v>0</v>
      </c>
      <c r="I190">
        <v>0</v>
      </c>
      <c r="J190">
        <v>114</v>
      </c>
      <c r="K190">
        <v>15</v>
      </c>
      <c r="L190">
        <v>26</v>
      </c>
      <c r="M190">
        <v>3</v>
      </c>
      <c r="N190">
        <v>3</v>
      </c>
      <c r="O190">
        <v>3</v>
      </c>
      <c r="P190">
        <v>0</v>
      </c>
      <c r="Q190">
        <v>0</v>
      </c>
      <c r="R190">
        <v>404</v>
      </c>
      <c r="S190">
        <v>278</v>
      </c>
      <c r="T190">
        <v>41</v>
      </c>
      <c r="U190">
        <v>28</v>
      </c>
      <c r="V190">
        <v>2</v>
      </c>
      <c r="W190">
        <v>1846</v>
      </c>
      <c r="X190">
        <v>803</v>
      </c>
      <c r="Y190">
        <v>195</v>
      </c>
      <c r="Z190">
        <v>319</v>
      </c>
      <c r="AA190">
        <v>21</v>
      </c>
      <c r="AB190">
        <v>1331</v>
      </c>
      <c r="AC190">
        <v>571</v>
      </c>
      <c r="AD190">
        <v>124</v>
      </c>
      <c r="AE190">
        <v>250</v>
      </c>
      <c r="AF190">
        <v>15</v>
      </c>
      <c r="AG190">
        <v>402</v>
      </c>
      <c r="AH190">
        <v>136</v>
      </c>
      <c r="AI190">
        <v>18</v>
      </c>
      <c r="AJ190">
        <v>81</v>
      </c>
      <c r="AK190">
        <v>12</v>
      </c>
      <c r="AL190">
        <v>82</v>
      </c>
      <c r="AM190">
        <v>57</v>
      </c>
      <c r="AN190">
        <v>15</v>
      </c>
      <c r="AO190">
        <v>2</v>
      </c>
      <c r="AP190">
        <v>0</v>
      </c>
      <c r="AQ190">
        <v>0</v>
      </c>
      <c r="AR190">
        <v>0</v>
      </c>
      <c r="AS190">
        <v>0</v>
      </c>
      <c r="AT190">
        <v>0</v>
      </c>
      <c r="AU190">
        <v>0</v>
      </c>
      <c r="AV190">
        <v>0</v>
      </c>
      <c r="AW190">
        <v>0</v>
      </c>
      <c r="AX190">
        <v>0</v>
      </c>
      <c r="AY190">
        <v>0</v>
      </c>
      <c r="AZ190">
        <v>0</v>
      </c>
      <c r="BA190">
        <v>0</v>
      </c>
      <c r="BB190">
        <v>0</v>
      </c>
      <c r="BC190">
        <v>0</v>
      </c>
      <c r="BD190">
        <v>0</v>
      </c>
      <c r="BE190">
        <v>0</v>
      </c>
      <c r="BF190">
        <v>0</v>
      </c>
      <c r="BG190" s="20">
        <v>5</v>
      </c>
      <c r="BH190" s="20">
        <v>0</v>
      </c>
      <c r="BI190" s="20">
        <v>154</v>
      </c>
      <c r="BJ190" s="20">
        <v>3</v>
      </c>
      <c r="BK190" s="20">
        <v>324</v>
      </c>
      <c r="BL190" s="20">
        <v>1237</v>
      </c>
      <c r="BM190" s="20">
        <v>895</v>
      </c>
      <c r="BN190" s="20">
        <v>274</v>
      </c>
      <c r="BO190" s="20">
        <v>63</v>
      </c>
      <c r="BP190" s="20">
        <v>8150</v>
      </c>
      <c r="BQ190" s="20">
        <v>2313</v>
      </c>
      <c r="BR190" s="20">
        <v>0</v>
      </c>
      <c r="BS190" s="20">
        <v>243</v>
      </c>
      <c r="BT190" s="20">
        <v>2979</v>
      </c>
      <c r="BU190" s="20">
        <v>212</v>
      </c>
      <c r="BV190" s="20">
        <v>4332</v>
      </c>
    </row>
    <row r="191" spans="1:74" x14ac:dyDescent="0.25">
      <c r="A191" s="20" t="s">
        <v>449</v>
      </c>
      <c r="B191" s="20" t="s">
        <v>549</v>
      </c>
      <c r="C191" s="20" t="s">
        <v>568</v>
      </c>
      <c r="D191" s="1">
        <v>44613</v>
      </c>
      <c r="E191">
        <v>204</v>
      </c>
      <c r="F191">
        <v>5</v>
      </c>
      <c r="G191">
        <v>4</v>
      </c>
      <c r="H191">
        <v>0</v>
      </c>
      <c r="I191">
        <v>0</v>
      </c>
      <c r="J191">
        <v>113</v>
      </c>
      <c r="K191">
        <v>15</v>
      </c>
      <c r="L191">
        <v>26</v>
      </c>
      <c r="M191">
        <v>3</v>
      </c>
      <c r="N191">
        <v>3</v>
      </c>
      <c r="O191">
        <v>3</v>
      </c>
      <c r="P191">
        <v>0</v>
      </c>
      <c r="Q191">
        <v>0</v>
      </c>
      <c r="R191">
        <v>404</v>
      </c>
      <c r="S191">
        <v>278</v>
      </c>
      <c r="T191">
        <v>41</v>
      </c>
      <c r="U191">
        <v>28</v>
      </c>
      <c r="V191">
        <v>2</v>
      </c>
      <c r="W191">
        <v>1850</v>
      </c>
      <c r="X191">
        <v>807</v>
      </c>
      <c r="Y191">
        <v>195</v>
      </c>
      <c r="Z191">
        <v>320</v>
      </c>
      <c r="AA191">
        <v>21</v>
      </c>
      <c r="AB191">
        <v>1334</v>
      </c>
      <c r="AC191">
        <v>578</v>
      </c>
      <c r="AD191">
        <v>124</v>
      </c>
      <c r="AE191">
        <v>251</v>
      </c>
      <c r="AF191">
        <v>15</v>
      </c>
      <c r="AG191">
        <v>403</v>
      </c>
      <c r="AH191">
        <v>137</v>
      </c>
      <c r="AI191">
        <v>18</v>
      </c>
      <c r="AJ191">
        <v>81</v>
      </c>
      <c r="AK191">
        <v>12</v>
      </c>
      <c r="AL191">
        <v>82</v>
      </c>
      <c r="AM191">
        <v>57</v>
      </c>
      <c r="AN191">
        <v>15</v>
      </c>
      <c r="AO191">
        <v>2</v>
      </c>
      <c r="AP191">
        <v>0</v>
      </c>
      <c r="AQ191">
        <v>0</v>
      </c>
      <c r="AR191">
        <v>0</v>
      </c>
      <c r="AS191">
        <v>0</v>
      </c>
      <c r="AT191">
        <v>0</v>
      </c>
      <c r="AU191">
        <v>0</v>
      </c>
      <c r="AV191">
        <v>0</v>
      </c>
      <c r="AW191">
        <v>0</v>
      </c>
      <c r="AX191">
        <v>0</v>
      </c>
      <c r="AY191">
        <v>0</v>
      </c>
      <c r="AZ191">
        <v>0</v>
      </c>
      <c r="BA191">
        <v>0</v>
      </c>
      <c r="BB191">
        <v>0</v>
      </c>
      <c r="BC191">
        <v>0</v>
      </c>
      <c r="BD191">
        <v>0</v>
      </c>
      <c r="BE191">
        <v>0</v>
      </c>
      <c r="BF191">
        <v>0</v>
      </c>
      <c r="BG191" s="20">
        <v>5</v>
      </c>
      <c r="BH191" s="20">
        <v>0</v>
      </c>
      <c r="BI191" s="20">
        <v>153</v>
      </c>
      <c r="BJ191" s="20">
        <v>3</v>
      </c>
      <c r="BK191" s="20">
        <v>325</v>
      </c>
      <c r="BL191" s="20">
        <v>1240</v>
      </c>
      <c r="BM191" s="20">
        <v>898</v>
      </c>
      <c r="BN191" s="20">
        <v>276</v>
      </c>
      <c r="BO191" s="20">
        <v>63</v>
      </c>
      <c r="BP191" s="20">
        <v>8145</v>
      </c>
      <c r="BQ191" s="20">
        <v>2353</v>
      </c>
      <c r="BR191" s="20">
        <v>0</v>
      </c>
      <c r="BS191" s="20">
        <v>243</v>
      </c>
      <c r="BT191" s="20">
        <v>2959</v>
      </c>
      <c r="BU191" s="20">
        <v>223</v>
      </c>
      <c r="BV191" s="20">
        <v>4337</v>
      </c>
    </row>
    <row r="192" spans="1:74" x14ac:dyDescent="0.25">
      <c r="A192" s="20" t="s">
        <v>449</v>
      </c>
      <c r="B192" s="20" t="s">
        <v>549</v>
      </c>
      <c r="C192" s="20" t="s">
        <v>569</v>
      </c>
      <c r="D192" s="1">
        <v>44598</v>
      </c>
      <c r="E192">
        <v>184</v>
      </c>
      <c r="F192">
        <v>3</v>
      </c>
      <c r="G192">
        <v>2</v>
      </c>
      <c r="H192">
        <v>1</v>
      </c>
      <c r="I192">
        <v>1</v>
      </c>
      <c r="J192">
        <v>85</v>
      </c>
      <c r="K192">
        <v>35</v>
      </c>
      <c r="L192">
        <v>3</v>
      </c>
      <c r="M192">
        <v>10</v>
      </c>
      <c r="N192">
        <v>5</v>
      </c>
      <c r="O192">
        <v>4</v>
      </c>
      <c r="P192">
        <v>1</v>
      </c>
      <c r="Q192">
        <v>0</v>
      </c>
      <c r="R192">
        <v>604</v>
      </c>
      <c r="S192">
        <v>420</v>
      </c>
      <c r="T192">
        <v>76</v>
      </c>
      <c r="U192">
        <v>12</v>
      </c>
      <c r="V192">
        <v>0</v>
      </c>
      <c r="W192">
        <v>1685</v>
      </c>
      <c r="X192">
        <v>485</v>
      </c>
      <c r="Y192">
        <v>532</v>
      </c>
      <c r="Z192">
        <v>136</v>
      </c>
      <c r="AA192">
        <v>14</v>
      </c>
      <c r="AB192">
        <v>1095</v>
      </c>
      <c r="AC192">
        <v>479</v>
      </c>
      <c r="AD192">
        <v>158</v>
      </c>
      <c r="AE192">
        <v>150</v>
      </c>
      <c r="AF192">
        <v>3</v>
      </c>
      <c r="AG192">
        <v>156</v>
      </c>
      <c r="AH192">
        <v>27</v>
      </c>
      <c r="AI192">
        <v>47</v>
      </c>
      <c r="AJ192">
        <v>20</v>
      </c>
      <c r="AK192">
        <v>7</v>
      </c>
      <c r="AL192">
        <v>86</v>
      </c>
      <c r="AM192">
        <v>49</v>
      </c>
      <c r="AN192">
        <v>22</v>
      </c>
      <c r="AO192">
        <v>0</v>
      </c>
      <c r="AP192">
        <v>0</v>
      </c>
      <c r="AQ192">
        <v>0</v>
      </c>
      <c r="AR192">
        <v>0</v>
      </c>
      <c r="AS192">
        <v>0</v>
      </c>
      <c r="AT192">
        <v>0</v>
      </c>
      <c r="AU192">
        <v>0</v>
      </c>
      <c r="AV192">
        <v>0</v>
      </c>
      <c r="AW192">
        <v>0</v>
      </c>
      <c r="AX192">
        <v>0</v>
      </c>
      <c r="AY192">
        <v>0</v>
      </c>
      <c r="AZ192">
        <v>0</v>
      </c>
      <c r="BA192">
        <v>0</v>
      </c>
      <c r="BB192">
        <v>0</v>
      </c>
      <c r="BC192">
        <v>0</v>
      </c>
      <c r="BD192">
        <v>0</v>
      </c>
      <c r="BE192">
        <v>0</v>
      </c>
      <c r="BF192">
        <v>0</v>
      </c>
      <c r="BG192" s="20">
        <v>3</v>
      </c>
      <c r="BH192" s="20">
        <v>1</v>
      </c>
      <c r="BI192" s="20">
        <v>132</v>
      </c>
      <c r="BJ192" s="20">
        <v>4</v>
      </c>
      <c r="BK192" s="20">
        <v>500</v>
      </c>
      <c r="BL192" s="20">
        <v>915</v>
      </c>
      <c r="BM192" s="20">
        <v>741</v>
      </c>
      <c r="BN192" s="20">
        <v>65</v>
      </c>
      <c r="BO192" s="20">
        <v>62</v>
      </c>
      <c r="BP192" s="20">
        <v>6953</v>
      </c>
      <c r="BQ192" s="20">
        <v>1154</v>
      </c>
      <c r="BR192" s="20">
        <v>0</v>
      </c>
      <c r="BS192" s="20">
        <v>1237</v>
      </c>
      <c r="BT192" s="20">
        <v>2126</v>
      </c>
      <c r="BU192" s="20">
        <v>414</v>
      </c>
      <c r="BV192" s="20">
        <v>2773</v>
      </c>
    </row>
    <row r="193" spans="1:74" x14ac:dyDescent="0.25">
      <c r="A193" s="20" t="s">
        <v>449</v>
      </c>
      <c r="B193" s="20" t="s">
        <v>549</v>
      </c>
      <c r="C193" s="20" t="s">
        <v>569</v>
      </c>
      <c r="D193" s="1">
        <v>44605</v>
      </c>
      <c r="E193">
        <v>184</v>
      </c>
      <c r="F193">
        <v>3</v>
      </c>
      <c r="G193">
        <v>2</v>
      </c>
      <c r="H193">
        <v>1</v>
      </c>
      <c r="I193">
        <v>1</v>
      </c>
      <c r="J193">
        <v>87</v>
      </c>
      <c r="K193">
        <v>35</v>
      </c>
      <c r="L193">
        <v>3</v>
      </c>
      <c r="M193">
        <v>10</v>
      </c>
      <c r="N193">
        <v>5</v>
      </c>
      <c r="O193">
        <v>4</v>
      </c>
      <c r="P193">
        <v>1</v>
      </c>
      <c r="Q193">
        <v>0</v>
      </c>
      <c r="R193">
        <v>603</v>
      </c>
      <c r="S193">
        <v>420</v>
      </c>
      <c r="T193">
        <v>76</v>
      </c>
      <c r="U193">
        <v>12</v>
      </c>
      <c r="V193">
        <v>0</v>
      </c>
      <c r="W193">
        <v>1685</v>
      </c>
      <c r="X193">
        <v>489</v>
      </c>
      <c r="Y193">
        <v>531</v>
      </c>
      <c r="Z193">
        <v>138</v>
      </c>
      <c r="AA193">
        <v>14</v>
      </c>
      <c r="AB193">
        <v>1099</v>
      </c>
      <c r="AC193">
        <v>481</v>
      </c>
      <c r="AD193">
        <v>162</v>
      </c>
      <c r="AE193">
        <v>150</v>
      </c>
      <c r="AF193">
        <v>3</v>
      </c>
      <c r="AG193">
        <v>154</v>
      </c>
      <c r="AH193">
        <v>27</v>
      </c>
      <c r="AI193">
        <v>46</v>
      </c>
      <c r="AJ193">
        <v>19</v>
      </c>
      <c r="AK193">
        <v>7</v>
      </c>
      <c r="AL193">
        <v>85</v>
      </c>
      <c r="AM193">
        <v>49</v>
      </c>
      <c r="AN193">
        <v>22</v>
      </c>
      <c r="AO193">
        <v>0</v>
      </c>
      <c r="AP193">
        <v>0</v>
      </c>
      <c r="AQ193">
        <v>0</v>
      </c>
      <c r="AR193">
        <v>0</v>
      </c>
      <c r="AS193">
        <v>0</v>
      </c>
      <c r="AT193">
        <v>0</v>
      </c>
      <c r="AU193">
        <v>0</v>
      </c>
      <c r="AV193">
        <v>0</v>
      </c>
      <c r="AW193">
        <v>0</v>
      </c>
      <c r="AX193">
        <v>0</v>
      </c>
      <c r="AY193">
        <v>0</v>
      </c>
      <c r="AZ193">
        <v>0</v>
      </c>
      <c r="BA193">
        <v>0</v>
      </c>
      <c r="BB193">
        <v>0</v>
      </c>
      <c r="BC193">
        <v>0</v>
      </c>
      <c r="BD193">
        <v>0</v>
      </c>
      <c r="BE193">
        <v>0</v>
      </c>
      <c r="BF193">
        <v>0</v>
      </c>
      <c r="BG193" s="20">
        <v>3</v>
      </c>
      <c r="BH193" s="20">
        <v>1</v>
      </c>
      <c r="BI193" s="20">
        <v>132</v>
      </c>
      <c r="BJ193" s="20">
        <v>4</v>
      </c>
      <c r="BK193" s="20">
        <v>499</v>
      </c>
      <c r="BL193" s="20">
        <v>916</v>
      </c>
      <c r="BM193" s="20">
        <v>744</v>
      </c>
      <c r="BN193" s="20">
        <v>67</v>
      </c>
      <c r="BO193" s="20">
        <v>61</v>
      </c>
      <c r="BP193" s="20">
        <v>6963</v>
      </c>
      <c r="BQ193" s="20">
        <v>1167</v>
      </c>
      <c r="BR193" s="20">
        <v>0</v>
      </c>
      <c r="BS193" s="20">
        <v>1252</v>
      </c>
      <c r="BT193" s="20">
        <v>2111</v>
      </c>
      <c r="BU193" s="20">
        <v>421</v>
      </c>
      <c r="BV193" s="20">
        <v>2790</v>
      </c>
    </row>
    <row r="194" spans="1:74" x14ac:dyDescent="0.25">
      <c r="A194" s="20" t="s">
        <v>449</v>
      </c>
      <c r="B194" s="20" t="s">
        <v>549</v>
      </c>
      <c r="C194" s="20" t="s">
        <v>569</v>
      </c>
      <c r="D194" s="1">
        <v>44613</v>
      </c>
      <c r="E194">
        <v>184</v>
      </c>
      <c r="F194">
        <v>3</v>
      </c>
      <c r="G194">
        <v>2</v>
      </c>
      <c r="H194">
        <v>1</v>
      </c>
      <c r="I194">
        <v>1</v>
      </c>
      <c r="J194">
        <v>86</v>
      </c>
      <c r="K194">
        <v>36</v>
      </c>
      <c r="L194">
        <v>3</v>
      </c>
      <c r="M194">
        <v>10</v>
      </c>
      <c r="N194">
        <v>5</v>
      </c>
      <c r="O194">
        <v>4</v>
      </c>
      <c r="P194">
        <v>1</v>
      </c>
      <c r="Q194">
        <v>0</v>
      </c>
      <c r="R194">
        <v>603</v>
      </c>
      <c r="S194">
        <v>422</v>
      </c>
      <c r="T194">
        <v>76</v>
      </c>
      <c r="U194">
        <v>12</v>
      </c>
      <c r="V194">
        <v>0</v>
      </c>
      <c r="W194">
        <v>1684</v>
      </c>
      <c r="X194">
        <v>498</v>
      </c>
      <c r="Y194">
        <v>532</v>
      </c>
      <c r="Z194">
        <v>133</v>
      </c>
      <c r="AA194">
        <v>15</v>
      </c>
      <c r="AB194">
        <v>1100</v>
      </c>
      <c r="AC194">
        <v>489</v>
      </c>
      <c r="AD194">
        <v>164</v>
      </c>
      <c r="AE194">
        <v>148</v>
      </c>
      <c r="AF194">
        <v>3</v>
      </c>
      <c r="AG194">
        <v>154</v>
      </c>
      <c r="AH194">
        <v>28</v>
      </c>
      <c r="AI194">
        <v>46</v>
      </c>
      <c r="AJ194">
        <v>19</v>
      </c>
      <c r="AK194">
        <v>7</v>
      </c>
      <c r="AL194">
        <v>86</v>
      </c>
      <c r="AM194">
        <v>49</v>
      </c>
      <c r="AN194">
        <v>22</v>
      </c>
      <c r="AO194">
        <v>0</v>
      </c>
      <c r="AP194">
        <v>0</v>
      </c>
      <c r="AQ194">
        <v>0</v>
      </c>
      <c r="AR194">
        <v>0</v>
      </c>
      <c r="AS194">
        <v>0</v>
      </c>
      <c r="AT194">
        <v>0</v>
      </c>
      <c r="AU194">
        <v>0</v>
      </c>
      <c r="AV194">
        <v>0</v>
      </c>
      <c r="AW194">
        <v>0</v>
      </c>
      <c r="AX194">
        <v>0</v>
      </c>
      <c r="AY194">
        <v>0</v>
      </c>
      <c r="AZ194">
        <v>0</v>
      </c>
      <c r="BA194">
        <v>0</v>
      </c>
      <c r="BB194">
        <v>0</v>
      </c>
      <c r="BC194">
        <v>0</v>
      </c>
      <c r="BD194">
        <v>0</v>
      </c>
      <c r="BE194">
        <v>0</v>
      </c>
      <c r="BF194">
        <v>0</v>
      </c>
      <c r="BG194" s="20">
        <v>3</v>
      </c>
      <c r="BH194" s="20">
        <v>1</v>
      </c>
      <c r="BI194" s="20">
        <v>131</v>
      </c>
      <c r="BJ194" s="20">
        <v>4</v>
      </c>
      <c r="BK194" s="20">
        <v>500</v>
      </c>
      <c r="BL194" s="20">
        <v>927</v>
      </c>
      <c r="BM194" s="20">
        <v>746</v>
      </c>
      <c r="BN194" s="20">
        <v>67</v>
      </c>
      <c r="BO194" s="20">
        <v>62</v>
      </c>
      <c r="BP194" s="20">
        <v>6981</v>
      </c>
      <c r="BQ194" s="20">
        <v>1184</v>
      </c>
      <c r="BR194" s="20">
        <v>0</v>
      </c>
      <c r="BS194" s="20">
        <v>1281</v>
      </c>
      <c r="BT194" s="20">
        <v>2087</v>
      </c>
      <c r="BU194" s="20">
        <v>418</v>
      </c>
      <c r="BV194" s="20">
        <v>2811</v>
      </c>
    </row>
    <row r="195" spans="1:74" x14ac:dyDescent="0.25">
      <c r="A195" s="20" t="s">
        <v>449</v>
      </c>
      <c r="B195" s="20" t="s">
        <v>450</v>
      </c>
      <c r="C195" s="20" t="s">
        <v>570</v>
      </c>
      <c r="D195" s="1">
        <v>44598</v>
      </c>
      <c r="E195">
        <v>129</v>
      </c>
      <c r="F195">
        <v>5</v>
      </c>
      <c r="G195">
        <v>3</v>
      </c>
      <c r="H195">
        <v>0</v>
      </c>
      <c r="I195">
        <v>0</v>
      </c>
      <c r="J195">
        <v>96</v>
      </c>
      <c r="K195">
        <v>8</v>
      </c>
      <c r="L195">
        <v>8</v>
      </c>
      <c r="M195">
        <v>1</v>
      </c>
      <c r="N195">
        <v>0</v>
      </c>
      <c r="O195">
        <v>0</v>
      </c>
      <c r="P195">
        <v>0</v>
      </c>
      <c r="Q195">
        <v>0</v>
      </c>
      <c r="R195">
        <v>351</v>
      </c>
      <c r="S195">
        <v>291</v>
      </c>
      <c r="T195">
        <v>24</v>
      </c>
      <c r="U195">
        <v>2</v>
      </c>
      <c r="V195">
        <v>1</v>
      </c>
      <c r="W195">
        <v>1153</v>
      </c>
      <c r="X195">
        <v>726</v>
      </c>
      <c r="Y195">
        <v>82</v>
      </c>
      <c r="Z195">
        <v>99</v>
      </c>
      <c r="AA195">
        <v>6</v>
      </c>
      <c r="AB195">
        <v>1059</v>
      </c>
      <c r="AC195">
        <v>786</v>
      </c>
      <c r="AD195">
        <v>84</v>
      </c>
      <c r="AE195">
        <v>40</v>
      </c>
      <c r="AF195">
        <v>3</v>
      </c>
      <c r="AG195">
        <v>234</v>
      </c>
      <c r="AH195">
        <v>151</v>
      </c>
      <c r="AI195">
        <v>5</v>
      </c>
      <c r="AJ195">
        <v>18</v>
      </c>
      <c r="AK195">
        <v>0</v>
      </c>
      <c r="AL195">
        <v>51</v>
      </c>
      <c r="AM195">
        <v>41</v>
      </c>
      <c r="AN195">
        <v>6</v>
      </c>
      <c r="AO195">
        <v>1</v>
      </c>
      <c r="AP195">
        <v>0</v>
      </c>
      <c r="AQ195">
        <v>0</v>
      </c>
      <c r="AR195">
        <v>0</v>
      </c>
      <c r="AS195">
        <v>0</v>
      </c>
      <c r="AT195">
        <v>0</v>
      </c>
      <c r="AU195">
        <v>0</v>
      </c>
      <c r="AV195">
        <v>0</v>
      </c>
      <c r="AW195">
        <v>0</v>
      </c>
      <c r="AX195">
        <v>0</v>
      </c>
      <c r="AY195">
        <v>0</v>
      </c>
      <c r="AZ195">
        <v>0</v>
      </c>
      <c r="BA195">
        <v>0</v>
      </c>
      <c r="BB195">
        <v>0</v>
      </c>
      <c r="BC195">
        <v>0</v>
      </c>
      <c r="BD195">
        <v>0</v>
      </c>
      <c r="BE195">
        <v>1</v>
      </c>
      <c r="BF195">
        <v>0</v>
      </c>
      <c r="BG195" s="20">
        <v>4</v>
      </c>
      <c r="BH195" s="20">
        <v>0</v>
      </c>
      <c r="BI195" s="20">
        <v>108</v>
      </c>
      <c r="BJ195" s="20">
        <v>0</v>
      </c>
      <c r="BK195" s="20">
        <v>322</v>
      </c>
      <c r="BL195" s="20">
        <v>934</v>
      </c>
      <c r="BM195" s="20">
        <v>914</v>
      </c>
      <c r="BN195" s="20">
        <v>205</v>
      </c>
      <c r="BO195" s="20">
        <v>44</v>
      </c>
      <c r="BP195" s="20">
        <v>5446</v>
      </c>
      <c r="BQ195" s="20">
        <v>3079</v>
      </c>
      <c r="BR195" s="20">
        <v>1</v>
      </c>
      <c r="BS195" s="20">
        <v>256</v>
      </c>
      <c r="BT195" s="20">
        <v>898</v>
      </c>
      <c r="BU195" s="20">
        <v>61</v>
      </c>
      <c r="BV195" s="20">
        <v>4064</v>
      </c>
    </row>
    <row r="196" spans="1:74" x14ac:dyDescent="0.25">
      <c r="A196" s="20" t="s">
        <v>449</v>
      </c>
      <c r="B196" s="20" t="s">
        <v>450</v>
      </c>
      <c r="C196" s="20" t="s">
        <v>570</v>
      </c>
      <c r="D196" s="1">
        <v>44605</v>
      </c>
      <c r="E196">
        <v>130</v>
      </c>
      <c r="F196">
        <v>5</v>
      </c>
      <c r="G196">
        <v>3</v>
      </c>
      <c r="H196">
        <v>0</v>
      </c>
      <c r="I196">
        <v>0</v>
      </c>
      <c r="J196">
        <v>98</v>
      </c>
      <c r="K196">
        <v>8</v>
      </c>
      <c r="L196">
        <v>8</v>
      </c>
      <c r="M196">
        <v>1</v>
      </c>
      <c r="N196">
        <v>0</v>
      </c>
      <c r="O196">
        <v>0</v>
      </c>
      <c r="P196">
        <v>0</v>
      </c>
      <c r="Q196">
        <v>0</v>
      </c>
      <c r="R196">
        <v>354</v>
      </c>
      <c r="S196">
        <v>293</v>
      </c>
      <c r="T196">
        <v>24</v>
      </c>
      <c r="U196">
        <v>2</v>
      </c>
      <c r="V196">
        <v>1</v>
      </c>
      <c r="W196">
        <v>1155</v>
      </c>
      <c r="X196">
        <v>739</v>
      </c>
      <c r="Y196">
        <v>83</v>
      </c>
      <c r="Z196">
        <v>98</v>
      </c>
      <c r="AA196">
        <v>6</v>
      </c>
      <c r="AB196">
        <v>1056</v>
      </c>
      <c r="AC196">
        <v>788</v>
      </c>
      <c r="AD196">
        <v>83</v>
      </c>
      <c r="AE196">
        <v>39</v>
      </c>
      <c r="AF196">
        <v>3</v>
      </c>
      <c r="AG196">
        <v>234</v>
      </c>
      <c r="AH196">
        <v>153</v>
      </c>
      <c r="AI196">
        <v>5</v>
      </c>
      <c r="AJ196">
        <v>16</v>
      </c>
      <c r="AK196">
        <v>0</v>
      </c>
      <c r="AL196">
        <v>51</v>
      </c>
      <c r="AM196">
        <v>41</v>
      </c>
      <c r="AN196">
        <v>6</v>
      </c>
      <c r="AO196">
        <v>1</v>
      </c>
      <c r="AP196">
        <v>0</v>
      </c>
      <c r="AQ196">
        <v>0</v>
      </c>
      <c r="AR196">
        <v>0</v>
      </c>
      <c r="AS196">
        <v>0</v>
      </c>
      <c r="AT196">
        <v>0</v>
      </c>
      <c r="AU196">
        <v>0</v>
      </c>
      <c r="AV196">
        <v>0</v>
      </c>
      <c r="AW196">
        <v>0</v>
      </c>
      <c r="AX196">
        <v>0</v>
      </c>
      <c r="AY196">
        <v>0</v>
      </c>
      <c r="AZ196">
        <v>0</v>
      </c>
      <c r="BA196">
        <v>0</v>
      </c>
      <c r="BB196">
        <v>0</v>
      </c>
      <c r="BC196">
        <v>0</v>
      </c>
      <c r="BD196">
        <v>0</v>
      </c>
      <c r="BE196">
        <v>1</v>
      </c>
      <c r="BF196">
        <v>0</v>
      </c>
      <c r="BG196" s="20">
        <v>4</v>
      </c>
      <c r="BH196" s="20">
        <v>0</v>
      </c>
      <c r="BI196" s="20">
        <v>109</v>
      </c>
      <c r="BJ196" s="20">
        <v>0</v>
      </c>
      <c r="BK196" s="20">
        <v>325</v>
      </c>
      <c r="BL196" s="20">
        <v>938</v>
      </c>
      <c r="BM196" s="20">
        <v>912</v>
      </c>
      <c r="BN196" s="20">
        <v>207</v>
      </c>
      <c r="BO196" s="20">
        <v>44</v>
      </c>
      <c r="BP196" s="20">
        <v>5451</v>
      </c>
      <c r="BQ196" s="20">
        <v>3112</v>
      </c>
      <c r="BR196" s="20">
        <v>1</v>
      </c>
      <c r="BS196" s="20">
        <v>256</v>
      </c>
      <c r="BT196" s="20">
        <v>890</v>
      </c>
      <c r="BU196" s="20">
        <v>66</v>
      </c>
      <c r="BV196" s="20">
        <v>4071</v>
      </c>
    </row>
    <row r="197" spans="1:74" x14ac:dyDescent="0.25">
      <c r="A197" s="20" t="s">
        <v>449</v>
      </c>
      <c r="B197" s="20" t="s">
        <v>450</v>
      </c>
      <c r="C197" s="20" t="s">
        <v>570</v>
      </c>
      <c r="D197" s="1">
        <v>44613</v>
      </c>
      <c r="E197">
        <v>132</v>
      </c>
      <c r="F197">
        <v>6</v>
      </c>
      <c r="G197">
        <v>4</v>
      </c>
      <c r="H197">
        <v>0</v>
      </c>
      <c r="I197">
        <v>0</v>
      </c>
      <c r="J197">
        <v>100</v>
      </c>
      <c r="K197">
        <v>8</v>
      </c>
      <c r="L197">
        <v>9</v>
      </c>
      <c r="M197">
        <v>0</v>
      </c>
      <c r="N197">
        <v>0</v>
      </c>
      <c r="O197">
        <v>0</v>
      </c>
      <c r="P197">
        <v>0</v>
      </c>
      <c r="Q197">
        <v>0</v>
      </c>
      <c r="R197">
        <v>355</v>
      </c>
      <c r="S197">
        <v>295</v>
      </c>
      <c r="T197">
        <v>24</v>
      </c>
      <c r="U197">
        <v>2</v>
      </c>
      <c r="V197">
        <v>1</v>
      </c>
      <c r="W197">
        <v>1153</v>
      </c>
      <c r="X197">
        <v>740</v>
      </c>
      <c r="Y197">
        <v>83</v>
      </c>
      <c r="Z197">
        <v>96</v>
      </c>
      <c r="AA197">
        <v>6</v>
      </c>
      <c r="AB197">
        <v>1055</v>
      </c>
      <c r="AC197">
        <v>787</v>
      </c>
      <c r="AD197">
        <v>83</v>
      </c>
      <c r="AE197">
        <v>40</v>
      </c>
      <c r="AF197">
        <v>3</v>
      </c>
      <c r="AG197">
        <v>233</v>
      </c>
      <c r="AH197">
        <v>154</v>
      </c>
      <c r="AI197">
        <v>5</v>
      </c>
      <c r="AJ197">
        <v>16</v>
      </c>
      <c r="AK197">
        <v>0</v>
      </c>
      <c r="AL197">
        <v>50</v>
      </c>
      <c r="AM197">
        <v>41</v>
      </c>
      <c r="AN197">
        <v>5</v>
      </c>
      <c r="AO197">
        <v>1</v>
      </c>
      <c r="AP197">
        <v>0</v>
      </c>
      <c r="AQ197">
        <v>0</v>
      </c>
      <c r="AR197">
        <v>0</v>
      </c>
      <c r="AS197">
        <v>0</v>
      </c>
      <c r="AT197">
        <v>0</v>
      </c>
      <c r="AU197">
        <v>0</v>
      </c>
      <c r="AV197">
        <v>0</v>
      </c>
      <c r="AW197">
        <v>0</v>
      </c>
      <c r="AX197">
        <v>0</v>
      </c>
      <c r="AY197">
        <v>0</v>
      </c>
      <c r="AZ197">
        <v>0</v>
      </c>
      <c r="BA197">
        <v>0</v>
      </c>
      <c r="BB197">
        <v>0</v>
      </c>
      <c r="BC197">
        <v>0</v>
      </c>
      <c r="BD197">
        <v>0</v>
      </c>
      <c r="BE197">
        <v>1</v>
      </c>
      <c r="BF197">
        <v>0</v>
      </c>
      <c r="BG197" s="20">
        <v>5</v>
      </c>
      <c r="BH197" s="20">
        <v>0</v>
      </c>
      <c r="BI197" s="20">
        <v>112</v>
      </c>
      <c r="BJ197" s="20">
        <v>0</v>
      </c>
      <c r="BK197" s="20">
        <v>326</v>
      </c>
      <c r="BL197" s="20">
        <v>937</v>
      </c>
      <c r="BM197" s="20">
        <v>911</v>
      </c>
      <c r="BN197" s="20">
        <v>206</v>
      </c>
      <c r="BO197" s="20">
        <v>44</v>
      </c>
      <c r="BP197" s="20">
        <v>5449</v>
      </c>
      <c r="BQ197" s="20">
        <v>3155</v>
      </c>
      <c r="BR197" s="20">
        <v>1</v>
      </c>
      <c r="BS197" s="20">
        <v>253</v>
      </c>
      <c r="BT197" s="20">
        <v>881</v>
      </c>
      <c r="BU197" s="20">
        <v>67</v>
      </c>
      <c r="BV197" s="20">
        <v>4083</v>
      </c>
    </row>
    <row r="198" spans="1:74" x14ac:dyDescent="0.25">
      <c r="A198" s="20" t="s">
        <v>449</v>
      </c>
      <c r="B198" s="20" t="s">
        <v>547</v>
      </c>
      <c r="C198" s="20" t="s">
        <v>571</v>
      </c>
      <c r="D198" s="1">
        <v>44598</v>
      </c>
      <c r="E198">
        <v>60</v>
      </c>
      <c r="F198">
        <v>0</v>
      </c>
      <c r="G198">
        <v>0</v>
      </c>
      <c r="H198">
        <v>0</v>
      </c>
      <c r="I198">
        <v>0</v>
      </c>
      <c r="J198">
        <v>40</v>
      </c>
      <c r="K198">
        <v>2</v>
      </c>
      <c r="L198">
        <v>4</v>
      </c>
      <c r="M198">
        <v>1</v>
      </c>
      <c r="N198">
        <v>0</v>
      </c>
      <c r="O198">
        <v>0</v>
      </c>
      <c r="P198">
        <v>0</v>
      </c>
      <c r="Q198">
        <v>0</v>
      </c>
      <c r="R198">
        <v>332</v>
      </c>
      <c r="S198">
        <v>198</v>
      </c>
      <c r="T198">
        <v>28</v>
      </c>
      <c r="U198">
        <v>46</v>
      </c>
      <c r="V198">
        <v>2</v>
      </c>
      <c r="W198">
        <v>735</v>
      </c>
      <c r="X198">
        <v>295</v>
      </c>
      <c r="Y198">
        <v>63</v>
      </c>
      <c r="Z198">
        <v>168</v>
      </c>
      <c r="AA198">
        <v>10</v>
      </c>
      <c r="AB198">
        <v>703</v>
      </c>
      <c r="AC198">
        <v>281</v>
      </c>
      <c r="AD198">
        <v>55</v>
      </c>
      <c r="AE198">
        <v>155</v>
      </c>
      <c r="AF198">
        <v>31</v>
      </c>
      <c r="AG198">
        <v>99</v>
      </c>
      <c r="AH198">
        <v>20</v>
      </c>
      <c r="AI198">
        <v>2</v>
      </c>
      <c r="AJ198">
        <v>30</v>
      </c>
      <c r="AK198">
        <v>14</v>
      </c>
      <c r="AL198">
        <v>24</v>
      </c>
      <c r="AM198">
        <v>14</v>
      </c>
      <c r="AN198">
        <v>4</v>
      </c>
      <c r="AO198">
        <v>0</v>
      </c>
      <c r="AP198">
        <v>0</v>
      </c>
      <c r="AQ198">
        <v>0</v>
      </c>
      <c r="AR198">
        <v>0</v>
      </c>
      <c r="AS198">
        <v>0</v>
      </c>
      <c r="AT198">
        <v>0</v>
      </c>
      <c r="AU198">
        <v>0</v>
      </c>
      <c r="AV198">
        <v>0</v>
      </c>
      <c r="AW198">
        <v>0</v>
      </c>
      <c r="AX198">
        <v>0</v>
      </c>
      <c r="AY198">
        <v>0</v>
      </c>
      <c r="AZ198">
        <v>0</v>
      </c>
      <c r="BA198">
        <v>0</v>
      </c>
      <c r="BB198">
        <v>0</v>
      </c>
      <c r="BC198">
        <v>0</v>
      </c>
      <c r="BD198">
        <v>0</v>
      </c>
      <c r="BE198">
        <v>0</v>
      </c>
      <c r="BF198">
        <v>0</v>
      </c>
      <c r="BG198" s="20">
        <v>0</v>
      </c>
      <c r="BH198" s="20">
        <v>0</v>
      </c>
      <c r="BI198" s="20">
        <v>51</v>
      </c>
      <c r="BJ198" s="20">
        <v>0</v>
      </c>
      <c r="BK198" s="20">
        <v>247</v>
      </c>
      <c r="BL198" s="20">
        <v>463</v>
      </c>
      <c r="BM198" s="20">
        <v>435</v>
      </c>
      <c r="BN198" s="20">
        <v>48</v>
      </c>
      <c r="BO198" s="20">
        <v>18</v>
      </c>
      <c r="BP198" s="20">
        <v>2692</v>
      </c>
      <c r="BQ198" s="20">
        <v>684</v>
      </c>
      <c r="BR198" s="20">
        <v>0</v>
      </c>
      <c r="BS198" s="20">
        <v>85</v>
      </c>
      <c r="BT198" s="20">
        <v>907</v>
      </c>
      <c r="BU198" s="20">
        <v>249</v>
      </c>
      <c r="BV198" s="20">
        <v>1314</v>
      </c>
    </row>
    <row r="199" spans="1:74" x14ac:dyDescent="0.25">
      <c r="A199" s="20" t="s">
        <v>449</v>
      </c>
      <c r="B199" s="20" t="s">
        <v>547</v>
      </c>
      <c r="C199" s="20" t="s">
        <v>571</v>
      </c>
      <c r="D199" s="1">
        <v>44605</v>
      </c>
      <c r="E199">
        <v>61</v>
      </c>
      <c r="F199">
        <v>0</v>
      </c>
      <c r="G199">
        <v>0</v>
      </c>
      <c r="H199">
        <v>0</v>
      </c>
      <c r="I199">
        <v>0</v>
      </c>
      <c r="J199">
        <v>40</v>
      </c>
      <c r="K199">
        <v>3</v>
      </c>
      <c r="L199">
        <v>4</v>
      </c>
      <c r="M199">
        <v>1</v>
      </c>
      <c r="N199">
        <v>0</v>
      </c>
      <c r="O199">
        <v>0</v>
      </c>
      <c r="P199">
        <v>0</v>
      </c>
      <c r="Q199">
        <v>0</v>
      </c>
      <c r="R199">
        <v>333</v>
      </c>
      <c r="S199">
        <v>198</v>
      </c>
      <c r="T199">
        <v>28</v>
      </c>
      <c r="U199">
        <v>47</v>
      </c>
      <c r="V199">
        <v>2</v>
      </c>
      <c r="W199">
        <v>733</v>
      </c>
      <c r="X199">
        <v>296</v>
      </c>
      <c r="Y199">
        <v>62</v>
      </c>
      <c r="Z199">
        <v>164</v>
      </c>
      <c r="AA199">
        <v>10</v>
      </c>
      <c r="AB199">
        <v>705</v>
      </c>
      <c r="AC199">
        <v>286</v>
      </c>
      <c r="AD199">
        <v>54</v>
      </c>
      <c r="AE199">
        <v>155</v>
      </c>
      <c r="AF199">
        <v>31</v>
      </c>
      <c r="AG199">
        <v>99</v>
      </c>
      <c r="AH199">
        <v>20</v>
      </c>
      <c r="AI199">
        <v>2</v>
      </c>
      <c r="AJ199">
        <v>29</v>
      </c>
      <c r="AK199">
        <v>14</v>
      </c>
      <c r="AL199">
        <v>24</v>
      </c>
      <c r="AM199">
        <v>14</v>
      </c>
      <c r="AN199">
        <v>4</v>
      </c>
      <c r="AO199">
        <v>0</v>
      </c>
      <c r="AP199">
        <v>0</v>
      </c>
      <c r="AQ199">
        <v>0</v>
      </c>
      <c r="AR199">
        <v>0</v>
      </c>
      <c r="AS199">
        <v>0</v>
      </c>
      <c r="AT199">
        <v>0</v>
      </c>
      <c r="AU199">
        <v>0</v>
      </c>
      <c r="AV199">
        <v>0</v>
      </c>
      <c r="AW199">
        <v>0</v>
      </c>
      <c r="AX199">
        <v>0</v>
      </c>
      <c r="AY199">
        <v>0</v>
      </c>
      <c r="AZ199">
        <v>0</v>
      </c>
      <c r="BA199">
        <v>0</v>
      </c>
      <c r="BB199">
        <v>0</v>
      </c>
      <c r="BC199">
        <v>0</v>
      </c>
      <c r="BD199">
        <v>0</v>
      </c>
      <c r="BE199">
        <v>0</v>
      </c>
      <c r="BF199">
        <v>0</v>
      </c>
      <c r="BG199" s="20">
        <v>0</v>
      </c>
      <c r="BH199" s="20">
        <v>0</v>
      </c>
      <c r="BI199" s="20">
        <v>51</v>
      </c>
      <c r="BJ199" s="20">
        <v>0</v>
      </c>
      <c r="BK199" s="20">
        <v>247</v>
      </c>
      <c r="BL199" s="20">
        <v>468</v>
      </c>
      <c r="BM199" s="20">
        <v>437</v>
      </c>
      <c r="BN199" s="20">
        <v>48</v>
      </c>
      <c r="BO199" s="20">
        <v>18</v>
      </c>
      <c r="BP199" s="20">
        <v>2694</v>
      </c>
      <c r="BQ199" s="20">
        <v>691</v>
      </c>
      <c r="BR199" s="20">
        <v>0</v>
      </c>
      <c r="BS199" s="20">
        <v>84</v>
      </c>
      <c r="BT199" s="20">
        <v>908</v>
      </c>
      <c r="BU199" s="20">
        <v>251</v>
      </c>
      <c r="BV199" s="20">
        <v>1316</v>
      </c>
    </row>
    <row r="200" spans="1:74" x14ac:dyDescent="0.25">
      <c r="A200" s="20" t="s">
        <v>449</v>
      </c>
      <c r="B200" s="20" t="s">
        <v>547</v>
      </c>
      <c r="C200" s="20" t="s">
        <v>571</v>
      </c>
      <c r="D200" s="1">
        <v>44613</v>
      </c>
      <c r="E200">
        <v>61</v>
      </c>
      <c r="F200">
        <v>0</v>
      </c>
      <c r="G200">
        <v>0</v>
      </c>
      <c r="H200">
        <v>0</v>
      </c>
      <c r="I200">
        <v>0</v>
      </c>
      <c r="J200">
        <v>40</v>
      </c>
      <c r="K200">
        <v>3</v>
      </c>
      <c r="L200">
        <v>4</v>
      </c>
      <c r="M200">
        <v>1</v>
      </c>
      <c r="N200">
        <v>0</v>
      </c>
      <c r="O200">
        <v>0</v>
      </c>
      <c r="P200">
        <v>0</v>
      </c>
      <c r="Q200">
        <v>0</v>
      </c>
      <c r="R200">
        <v>333</v>
      </c>
      <c r="S200">
        <v>198</v>
      </c>
      <c r="T200">
        <v>28</v>
      </c>
      <c r="U200">
        <v>47</v>
      </c>
      <c r="V200">
        <v>2</v>
      </c>
      <c r="W200">
        <v>733</v>
      </c>
      <c r="X200">
        <v>296</v>
      </c>
      <c r="Y200">
        <v>62</v>
      </c>
      <c r="Z200">
        <v>164</v>
      </c>
      <c r="AA200">
        <v>10</v>
      </c>
      <c r="AB200">
        <v>705</v>
      </c>
      <c r="AC200">
        <v>290</v>
      </c>
      <c r="AD200">
        <v>54</v>
      </c>
      <c r="AE200">
        <v>154</v>
      </c>
      <c r="AF200">
        <v>32</v>
      </c>
      <c r="AG200">
        <v>99</v>
      </c>
      <c r="AH200">
        <v>20</v>
      </c>
      <c r="AI200">
        <v>2</v>
      </c>
      <c r="AJ200">
        <v>29</v>
      </c>
      <c r="AK200">
        <v>14</v>
      </c>
      <c r="AL200">
        <v>24</v>
      </c>
      <c r="AM200">
        <v>14</v>
      </c>
      <c r="AN200">
        <v>4</v>
      </c>
      <c r="AO200">
        <v>0</v>
      </c>
      <c r="AP200">
        <v>0</v>
      </c>
      <c r="AQ200">
        <v>0</v>
      </c>
      <c r="AR200">
        <v>0</v>
      </c>
      <c r="AS200">
        <v>0</v>
      </c>
      <c r="AT200">
        <v>0</v>
      </c>
      <c r="AU200">
        <v>0</v>
      </c>
      <c r="AV200">
        <v>0</v>
      </c>
      <c r="AW200">
        <v>0</v>
      </c>
      <c r="AX200">
        <v>0</v>
      </c>
      <c r="AY200">
        <v>0</v>
      </c>
      <c r="AZ200">
        <v>0</v>
      </c>
      <c r="BA200">
        <v>0</v>
      </c>
      <c r="BB200">
        <v>0</v>
      </c>
      <c r="BC200">
        <v>0</v>
      </c>
      <c r="BD200">
        <v>0</v>
      </c>
      <c r="BE200">
        <v>0</v>
      </c>
      <c r="BF200">
        <v>0</v>
      </c>
      <c r="BG200" s="20">
        <v>0</v>
      </c>
      <c r="BH200" s="20">
        <v>0</v>
      </c>
      <c r="BI200" s="20">
        <v>51</v>
      </c>
      <c r="BJ200" s="20">
        <v>0</v>
      </c>
      <c r="BK200" s="20">
        <v>247</v>
      </c>
      <c r="BL200" s="20">
        <v>470</v>
      </c>
      <c r="BM200" s="20">
        <v>438</v>
      </c>
      <c r="BN200" s="20">
        <v>48</v>
      </c>
      <c r="BO200" s="20">
        <v>18</v>
      </c>
      <c r="BP200" s="20">
        <v>2697</v>
      </c>
      <c r="BQ200" s="20">
        <v>697</v>
      </c>
      <c r="BR200" s="20">
        <v>0</v>
      </c>
      <c r="BS200" s="20">
        <v>84</v>
      </c>
      <c r="BT200" s="20">
        <v>905</v>
      </c>
      <c r="BU200" s="20">
        <v>258</v>
      </c>
      <c r="BV200" s="20">
        <v>1314</v>
      </c>
    </row>
    <row r="201" spans="1:74" x14ac:dyDescent="0.25">
      <c r="A201" s="20" t="s">
        <v>449</v>
      </c>
      <c r="B201" s="20" t="s">
        <v>555</v>
      </c>
      <c r="C201" s="20" t="s">
        <v>572</v>
      </c>
      <c r="D201" s="1">
        <v>44598</v>
      </c>
      <c r="E201">
        <v>18</v>
      </c>
      <c r="F201">
        <v>0</v>
      </c>
      <c r="G201">
        <v>0</v>
      </c>
      <c r="H201">
        <v>0</v>
      </c>
      <c r="I201">
        <v>0</v>
      </c>
      <c r="J201">
        <v>4</v>
      </c>
      <c r="K201">
        <v>1</v>
      </c>
      <c r="L201">
        <v>4</v>
      </c>
      <c r="M201">
        <v>0</v>
      </c>
      <c r="N201">
        <v>0</v>
      </c>
      <c r="O201">
        <v>0</v>
      </c>
      <c r="P201">
        <v>0</v>
      </c>
      <c r="Q201">
        <v>0</v>
      </c>
      <c r="R201">
        <v>22</v>
      </c>
      <c r="S201">
        <v>10</v>
      </c>
      <c r="T201">
        <v>2</v>
      </c>
      <c r="U201">
        <v>3</v>
      </c>
      <c r="V201">
        <v>3</v>
      </c>
      <c r="W201">
        <v>374</v>
      </c>
      <c r="X201">
        <v>83</v>
      </c>
      <c r="Y201">
        <v>74</v>
      </c>
      <c r="Z201">
        <v>76</v>
      </c>
      <c r="AA201">
        <v>12</v>
      </c>
      <c r="AB201">
        <v>184</v>
      </c>
      <c r="AC201">
        <v>43</v>
      </c>
      <c r="AD201">
        <v>20</v>
      </c>
      <c r="AE201">
        <v>66</v>
      </c>
      <c r="AF201">
        <v>12</v>
      </c>
      <c r="AG201">
        <v>33</v>
      </c>
      <c r="AH201">
        <v>5</v>
      </c>
      <c r="AI201">
        <v>7</v>
      </c>
      <c r="AJ201">
        <v>4</v>
      </c>
      <c r="AK201">
        <v>2</v>
      </c>
      <c r="AL201">
        <v>2</v>
      </c>
      <c r="AM201">
        <v>1</v>
      </c>
      <c r="AN201">
        <v>1</v>
      </c>
      <c r="AO201">
        <v>0</v>
      </c>
      <c r="AP201">
        <v>0</v>
      </c>
      <c r="AQ201">
        <v>0</v>
      </c>
      <c r="AR201">
        <v>0</v>
      </c>
      <c r="AS201">
        <v>0</v>
      </c>
      <c r="AT201">
        <v>0</v>
      </c>
      <c r="AU201">
        <v>0</v>
      </c>
      <c r="AV201">
        <v>0</v>
      </c>
      <c r="AW201">
        <v>0</v>
      </c>
      <c r="AX201">
        <v>0</v>
      </c>
      <c r="AY201">
        <v>0</v>
      </c>
      <c r="AZ201">
        <v>0</v>
      </c>
      <c r="BA201">
        <v>0</v>
      </c>
      <c r="BB201">
        <v>0</v>
      </c>
      <c r="BC201">
        <v>0</v>
      </c>
      <c r="BD201">
        <v>0</v>
      </c>
      <c r="BE201">
        <v>0</v>
      </c>
      <c r="BF201">
        <v>0</v>
      </c>
      <c r="BG201" s="20">
        <v>0</v>
      </c>
      <c r="BH201" s="20">
        <v>0</v>
      </c>
      <c r="BI201" s="20">
        <v>10</v>
      </c>
      <c r="BJ201" s="20">
        <v>0</v>
      </c>
      <c r="BK201" s="20">
        <v>13</v>
      </c>
      <c r="BL201" s="20">
        <v>173</v>
      </c>
      <c r="BM201" s="20">
        <v>64</v>
      </c>
      <c r="BN201" s="20">
        <v>15</v>
      </c>
      <c r="BO201" s="20">
        <v>1</v>
      </c>
      <c r="BP201" s="20">
        <v>802</v>
      </c>
      <c r="BQ201" s="20">
        <v>115</v>
      </c>
      <c r="BR201" s="20">
        <v>0</v>
      </c>
      <c r="BS201" s="20">
        <v>62</v>
      </c>
      <c r="BT201" s="20">
        <v>269</v>
      </c>
      <c r="BU201" s="20">
        <v>99</v>
      </c>
      <c r="BV201" s="20">
        <v>276</v>
      </c>
    </row>
    <row r="202" spans="1:74" x14ac:dyDescent="0.25">
      <c r="A202" s="20" t="s">
        <v>449</v>
      </c>
      <c r="B202" s="20" t="s">
        <v>555</v>
      </c>
      <c r="C202" s="20" t="s">
        <v>572</v>
      </c>
      <c r="D202" s="1">
        <v>44605</v>
      </c>
      <c r="E202">
        <v>18</v>
      </c>
      <c r="F202">
        <v>0</v>
      </c>
      <c r="G202">
        <v>0</v>
      </c>
      <c r="H202">
        <v>0</v>
      </c>
      <c r="I202">
        <v>0</v>
      </c>
      <c r="J202">
        <v>5</v>
      </c>
      <c r="K202">
        <v>1</v>
      </c>
      <c r="L202">
        <v>4</v>
      </c>
      <c r="M202">
        <v>0</v>
      </c>
      <c r="N202">
        <v>0</v>
      </c>
      <c r="O202">
        <v>0</v>
      </c>
      <c r="P202">
        <v>0</v>
      </c>
      <c r="Q202">
        <v>0</v>
      </c>
      <c r="R202">
        <v>22</v>
      </c>
      <c r="S202">
        <v>10</v>
      </c>
      <c r="T202">
        <v>2</v>
      </c>
      <c r="U202">
        <v>3</v>
      </c>
      <c r="V202">
        <v>3</v>
      </c>
      <c r="W202">
        <v>373</v>
      </c>
      <c r="X202">
        <v>84</v>
      </c>
      <c r="Y202">
        <v>75</v>
      </c>
      <c r="Z202">
        <v>76</v>
      </c>
      <c r="AA202">
        <v>12</v>
      </c>
      <c r="AB202">
        <v>189</v>
      </c>
      <c r="AC202">
        <v>43</v>
      </c>
      <c r="AD202">
        <v>19</v>
      </c>
      <c r="AE202">
        <v>66</v>
      </c>
      <c r="AF202">
        <v>15</v>
      </c>
      <c r="AG202">
        <v>33</v>
      </c>
      <c r="AH202">
        <v>5</v>
      </c>
      <c r="AI202">
        <v>7</v>
      </c>
      <c r="AJ202">
        <v>4</v>
      </c>
      <c r="AK202">
        <v>2</v>
      </c>
      <c r="AL202">
        <v>2</v>
      </c>
      <c r="AM202">
        <v>1</v>
      </c>
      <c r="AN202">
        <v>1</v>
      </c>
      <c r="AO202">
        <v>0</v>
      </c>
      <c r="AP202">
        <v>0</v>
      </c>
      <c r="AQ202">
        <v>0</v>
      </c>
      <c r="AR202">
        <v>0</v>
      </c>
      <c r="AS202">
        <v>0</v>
      </c>
      <c r="AT202">
        <v>0</v>
      </c>
      <c r="AU202">
        <v>0</v>
      </c>
      <c r="AV202">
        <v>0</v>
      </c>
      <c r="AW202">
        <v>0</v>
      </c>
      <c r="AX202">
        <v>0</v>
      </c>
      <c r="AY202">
        <v>0</v>
      </c>
      <c r="AZ202">
        <v>0</v>
      </c>
      <c r="BA202">
        <v>0</v>
      </c>
      <c r="BB202">
        <v>0</v>
      </c>
      <c r="BC202">
        <v>0</v>
      </c>
      <c r="BD202">
        <v>0</v>
      </c>
      <c r="BE202">
        <v>0</v>
      </c>
      <c r="BF202">
        <v>0</v>
      </c>
      <c r="BG202" s="20">
        <v>0</v>
      </c>
      <c r="BH202" s="20">
        <v>0</v>
      </c>
      <c r="BI202" s="20">
        <v>10</v>
      </c>
      <c r="BJ202" s="20">
        <v>0</v>
      </c>
      <c r="BK202" s="20">
        <v>13</v>
      </c>
      <c r="BL202" s="20">
        <v>172</v>
      </c>
      <c r="BM202" s="20">
        <v>67</v>
      </c>
      <c r="BN202" s="20">
        <v>15</v>
      </c>
      <c r="BO202" s="20">
        <v>1</v>
      </c>
      <c r="BP202" s="20">
        <v>810</v>
      </c>
      <c r="BQ202" s="20">
        <v>116</v>
      </c>
      <c r="BR202" s="20">
        <v>0</v>
      </c>
      <c r="BS202" s="20">
        <v>61</v>
      </c>
      <c r="BT202" s="20">
        <v>270</v>
      </c>
      <c r="BU202" s="20">
        <v>106</v>
      </c>
      <c r="BV202" s="20">
        <v>278</v>
      </c>
    </row>
    <row r="203" spans="1:74" x14ac:dyDescent="0.25">
      <c r="A203" s="20" t="s">
        <v>449</v>
      </c>
      <c r="B203" s="20" t="s">
        <v>555</v>
      </c>
      <c r="C203" s="20" t="s">
        <v>572</v>
      </c>
      <c r="D203" s="1">
        <v>44613</v>
      </c>
      <c r="E203">
        <v>18</v>
      </c>
      <c r="F203">
        <v>0</v>
      </c>
      <c r="G203">
        <v>0</v>
      </c>
      <c r="H203">
        <v>0</v>
      </c>
      <c r="I203">
        <v>0</v>
      </c>
      <c r="J203">
        <v>5</v>
      </c>
      <c r="K203">
        <v>1</v>
      </c>
      <c r="L203">
        <v>4</v>
      </c>
      <c r="M203">
        <v>0</v>
      </c>
      <c r="N203">
        <v>0</v>
      </c>
      <c r="O203">
        <v>0</v>
      </c>
      <c r="P203">
        <v>0</v>
      </c>
      <c r="Q203">
        <v>0</v>
      </c>
      <c r="R203">
        <v>22</v>
      </c>
      <c r="S203">
        <v>10</v>
      </c>
      <c r="T203">
        <v>2</v>
      </c>
      <c r="U203">
        <v>3</v>
      </c>
      <c r="V203">
        <v>3</v>
      </c>
      <c r="W203">
        <v>377</v>
      </c>
      <c r="X203">
        <v>84</v>
      </c>
      <c r="Y203">
        <v>76</v>
      </c>
      <c r="Z203">
        <v>76</v>
      </c>
      <c r="AA203">
        <v>14</v>
      </c>
      <c r="AB203">
        <v>190</v>
      </c>
      <c r="AC203">
        <v>44</v>
      </c>
      <c r="AD203">
        <v>19</v>
      </c>
      <c r="AE203">
        <v>65</v>
      </c>
      <c r="AF203">
        <v>16</v>
      </c>
      <c r="AG203">
        <v>33</v>
      </c>
      <c r="AH203">
        <v>5</v>
      </c>
      <c r="AI203">
        <v>7</v>
      </c>
      <c r="AJ203">
        <v>4</v>
      </c>
      <c r="AK203">
        <v>2</v>
      </c>
      <c r="AL203">
        <v>2</v>
      </c>
      <c r="AM203">
        <v>1</v>
      </c>
      <c r="AN203">
        <v>1</v>
      </c>
      <c r="AO203">
        <v>0</v>
      </c>
      <c r="AP203">
        <v>0</v>
      </c>
      <c r="AQ203">
        <v>0</v>
      </c>
      <c r="AR203">
        <v>0</v>
      </c>
      <c r="AS203">
        <v>0</v>
      </c>
      <c r="AT203">
        <v>0</v>
      </c>
      <c r="AU203">
        <v>0</v>
      </c>
      <c r="AV203">
        <v>0</v>
      </c>
      <c r="AW203">
        <v>0</v>
      </c>
      <c r="AX203">
        <v>0</v>
      </c>
      <c r="AY203">
        <v>0</v>
      </c>
      <c r="AZ203">
        <v>0</v>
      </c>
      <c r="BA203">
        <v>0</v>
      </c>
      <c r="BB203">
        <v>0</v>
      </c>
      <c r="BC203">
        <v>0</v>
      </c>
      <c r="BD203">
        <v>0</v>
      </c>
      <c r="BE203">
        <v>0</v>
      </c>
      <c r="BF203">
        <v>0</v>
      </c>
      <c r="BG203" s="20">
        <v>0</v>
      </c>
      <c r="BH203" s="20">
        <v>0</v>
      </c>
      <c r="BI203" s="20">
        <v>10</v>
      </c>
      <c r="BJ203" s="20">
        <v>0</v>
      </c>
      <c r="BK203" s="20">
        <v>13</v>
      </c>
      <c r="BL203" s="20">
        <v>172</v>
      </c>
      <c r="BM203" s="20">
        <v>67</v>
      </c>
      <c r="BN203" s="20">
        <v>15</v>
      </c>
      <c r="BO203" s="20">
        <v>1</v>
      </c>
      <c r="BP203" s="20">
        <v>817</v>
      </c>
      <c r="BQ203" s="20">
        <v>117</v>
      </c>
      <c r="BR203" s="20">
        <v>0</v>
      </c>
      <c r="BS203" s="20">
        <v>60</v>
      </c>
      <c r="BT203" s="20">
        <v>269</v>
      </c>
      <c r="BU203" s="20">
        <v>113</v>
      </c>
      <c r="BV203" s="20">
        <v>279</v>
      </c>
    </row>
    <row r="204" spans="1:74" x14ac:dyDescent="0.25">
      <c r="A204" s="20" t="s">
        <v>449</v>
      </c>
      <c r="B204" s="20" t="s">
        <v>450</v>
      </c>
      <c r="C204" s="20" t="s">
        <v>573</v>
      </c>
      <c r="D204" s="1">
        <v>44598</v>
      </c>
      <c r="E204">
        <v>175</v>
      </c>
      <c r="F204">
        <v>9</v>
      </c>
      <c r="G204">
        <v>5</v>
      </c>
      <c r="H204">
        <v>2</v>
      </c>
      <c r="I204">
        <v>2</v>
      </c>
      <c r="J204">
        <v>117</v>
      </c>
      <c r="K204">
        <v>15</v>
      </c>
      <c r="L204">
        <v>11</v>
      </c>
      <c r="M204">
        <v>4</v>
      </c>
      <c r="N204">
        <v>6</v>
      </c>
      <c r="O204">
        <v>2</v>
      </c>
      <c r="P204">
        <v>0</v>
      </c>
      <c r="Q204">
        <v>0</v>
      </c>
      <c r="R204">
        <v>443</v>
      </c>
      <c r="S204">
        <v>349</v>
      </c>
      <c r="T204">
        <v>39</v>
      </c>
      <c r="U204">
        <v>7</v>
      </c>
      <c r="V204">
        <v>1</v>
      </c>
      <c r="W204">
        <v>1671</v>
      </c>
      <c r="X204">
        <v>957</v>
      </c>
      <c r="Y204">
        <v>161</v>
      </c>
      <c r="Z204">
        <v>148</v>
      </c>
      <c r="AA204">
        <v>5</v>
      </c>
      <c r="AB204">
        <v>1226</v>
      </c>
      <c r="AC204">
        <v>747</v>
      </c>
      <c r="AD204">
        <v>35</v>
      </c>
      <c r="AE204">
        <v>194</v>
      </c>
      <c r="AF204">
        <v>14</v>
      </c>
      <c r="AG204">
        <v>329</v>
      </c>
      <c r="AH204">
        <v>179</v>
      </c>
      <c r="AI204">
        <v>12</v>
      </c>
      <c r="AJ204">
        <v>46</v>
      </c>
      <c r="AK204">
        <v>10</v>
      </c>
      <c r="AL204">
        <v>71</v>
      </c>
      <c r="AM204">
        <v>52</v>
      </c>
      <c r="AN204">
        <v>4</v>
      </c>
      <c r="AO204">
        <v>0</v>
      </c>
      <c r="AP204">
        <v>0</v>
      </c>
      <c r="AQ204">
        <v>0</v>
      </c>
      <c r="AR204">
        <v>1</v>
      </c>
      <c r="AS204">
        <v>0</v>
      </c>
      <c r="AT204">
        <v>1</v>
      </c>
      <c r="AU204">
        <v>0</v>
      </c>
      <c r="AV204">
        <v>0</v>
      </c>
      <c r="AW204">
        <v>0</v>
      </c>
      <c r="AX204">
        <v>0</v>
      </c>
      <c r="AY204">
        <v>0</v>
      </c>
      <c r="AZ204">
        <v>0</v>
      </c>
      <c r="BA204">
        <v>0</v>
      </c>
      <c r="BB204">
        <v>0</v>
      </c>
      <c r="BC204">
        <v>0</v>
      </c>
      <c r="BD204">
        <v>0</v>
      </c>
      <c r="BE204">
        <v>0</v>
      </c>
      <c r="BF204">
        <v>0</v>
      </c>
      <c r="BG204" s="20">
        <v>7</v>
      </c>
      <c r="BH204" s="20">
        <v>2</v>
      </c>
      <c r="BI204" s="20">
        <v>140</v>
      </c>
      <c r="BJ204" s="20">
        <v>6</v>
      </c>
      <c r="BK204" s="20">
        <v>390</v>
      </c>
      <c r="BL204" s="20">
        <v>1296</v>
      </c>
      <c r="BM204" s="20">
        <v>953</v>
      </c>
      <c r="BN204" s="20">
        <v>248</v>
      </c>
      <c r="BO204" s="20">
        <v>64</v>
      </c>
      <c r="BP204" s="20">
        <v>7738</v>
      </c>
      <c r="BQ204" s="20">
        <v>3308</v>
      </c>
      <c r="BR204" s="20">
        <v>0</v>
      </c>
      <c r="BS204" s="20">
        <v>99</v>
      </c>
      <c r="BT204" s="20">
        <v>2049</v>
      </c>
      <c r="BU204" s="20">
        <v>319</v>
      </c>
      <c r="BV204" s="20">
        <v>4973</v>
      </c>
    </row>
    <row r="205" spans="1:74" x14ac:dyDescent="0.25">
      <c r="A205" s="20" t="s">
        <v>449</v>
      </c>
      <c r="B205" s="20" t="s">
        <v>450</v>
      </c>
      <c r="C205" s="20" t="s">
        <v>573</v>
      </c>
      <c r="D205" s="1">
        <v>44605</v>
      </c>
      <c r="E205">
        <v>175</v>
      </c>
      <c r="F205">
        <v>9</v>
      </c>
      <c r="G205">
        <v>5</v>
      </c>
      <c r="H205">
        <v>2</v>
      </c>
      <c r="I205">
        <v>2</v>
      </c>
      <c r="J205">
        <v>117</v>
      </c>
      <c r="K205">
        <v>15</v>
      </c>
      <c r="L205">
        <v>11</v>
      </c>
      <c r="M205">
        <v>4</v>
      </c>
      <c r="N205">
        <v>5</v>
      </c>
      <c r="O205">
        <v>2</v>
      </c>
      <c r="P205">
        <v>0</v>
      </c>
      <c r="Q205">
        <v>0</v>
      </c>
      <c r="R205">
        <v>443</v>
      </c>
      <c r="S205">
        <v>352</v>
      </c>
      <c r="T205">
        <v>38</v>
      </c>
      <c r="U205">
        <v>7</v>
      </c>
      <c r="V205">
        <v>1</v>
      </c>
      <c r="W205">
        <v>1675</v>
      </c>
      <c r="X205">
        <v>962</v>
      </c>
      <c r="Y205">
        <v>161</v>
      </c>
      <c r="Z205">
        <v>147</v>
      </c>
      <c r="AA205">
        <v>6</v>
      </c>
      <c r="AB205">
        <v>1227</v>
      </c>
      <c r="AC205">
        <v>755</v>
      </c>
      <c r="AD205">
        <v>34</v>
      </c>
      <c r="AE205">
        <v>195</v>
      </c>
      <c r="AF205">
        <v>14</v>
      </c>
      <c r="AG205">
        <v>330</v>
      </c>
      <c r="AH205">
        <v>181</v>
      </c>
      <c r="AI205">
        <v>12</v>
      </c>
      <c r="AJ205">
        <v>45</v>
      </c>
      <c r="AK205">
        <v>11</v>
      </c>
      <c r="AL205">
        <v>71</v>
      </c>
      <c r="AM205">
        <v>53</v>
      </c>
      <c r="AN205">
        <v>4</v>
      </c>
      <c r="AO205">
        <v>0</v>
      </c>
      <c r="AP205">
        <v>0</v>
      </c>
      <c r="AQ205">
        <v>0</v>
      </c>
      <c r="AR205">
        <v>1</v>
      </c>
      <c r="AS205">
        <v>0</v>
      </c>
      <c r="AT205">
        <v>1</v>
      </c>
      <c r="AU205">
        <v>0</v>
      </c>
      <c r="AV205">
        <v>0</v>
      </c>
      <c r="AW205">
        <v>0</v>
      </c>
      <c r="AX205">
        <v>0</v>
      </c>
      <c r="AY205">
        <v>0</v>
      </c>
      <c r="AZ205">
        <v>0</v>
      </c>
      <c r="BA205">
        <v>0</v>
      </c>
      <c r="BB205">
        <v>0</v>
      </c>
      <c r="BC205">
        <v>0</v>
      </c>
      <c r="BD205">
        <v>0</v>
      </c>
      <c r="BE205">
        <v>0</v>
      </c>
      <c r="BF205">
        <v>0</v>
      </c>
      <c r="BG205" s="20">
        <v>7</v>
      </c>
      <c r="BH205" s="20">
        <v>2</v>
      </c>
      <c r="BI205" s="20">
        <v>140</v>
      </c>
      <c r="BJ205" s="20">
        <v>5</v>
      </c>
      <c r="BK205" s="20">
        <v>392</v>
      </c>
      <c r="BL205" s="20">
        <v>1304</v>
      </c>
      <c r="BM205" s="20">
        <v>955</v>
      </c>
      <c r="BN205" s="20">
        <v>248</v>
      </c>
      <c r="BO205" s="20">
        <v>64</v>
      </c>
      <c r="BP205" s="20">
        <v>7745</v>
      </c>
      <c r="BQ205" s="20">
        <v>3371</v>
      </c>
      <c r="BR205" s="20">
        <v>0</v>
      </c>
      <c r="BS205" s="20">
        <v>98</v>
      </c>
      <c r="BT205" s="20">
        <v>2043</v>
      </c>
      <c r="BU205" s="20">
        <v>317</v>
      </c>
      <c r="BV205" s="20">
        <v>4996</v>
      </c>
    </row>
    <row r="206" spans="1:74" x14ac:dyDescent="0.25">
      <c r="A206" s="20" t="s">
        <v>449</v>
      </c>
      <c r="B206" s="20" t="s">
        <v>450</v>
      </c>
      <c r="C206" s="20" t="s">
        <v>573</v>
      </c>
      <c r="D206" s="1">
        <v>44613</v>
      </c>
      <c r="E206">
        <v>175</v>
      </c>
      <c r="F206">
        <v>9</v>
      </c>
      <c r="G206">
        <v>5</v>
      </c>
      <c r="H206">
        <v>2</v>
      </c>
      <c r="I206">
        <v>2</v>
      </c>
      <c r="J206">
        <v>117</v>
      </c>
      <c r="K206">
        <v>15</v>
      </c>
      <c r="L206">
        <v>11</v>
      </c>
      <c r="M206">
        <v>4</v>
      </c>
      <c r="N206">
        <v>5</v>
      </c>
      <c r="O206">
        <v>2</v>
      </c>
      <c r="P206">
        <v>0</v>
      </c>
      <c r="Q206">
        <v>0</v>
      </c>
      <c r="R206">
        <v>445</v>
      </c>
      <c r="S206">
        <v>356</v>
      </c>
      <c r="T206">
        <v>38</v>
      </c>
      <c r="U206">
        <v>7</v>
      </c>
      <c r="V206">
        <v>1</v>
      </c>
      <c r="W206">
        <v>1677</v>
      </c>
      <c r="X206">
        <v>975</v>
      </c>
      <c r="Y206">
        <v>162</v>
      </c>
      <c r="Z206">
        <v>145</v>
      </c>
      <c r="AA206">
        <v>7</v>
      </c>
      <c r="AB206">
        <v>1224</v>
      </c>
      <c r="AC206">
        <v>755</v>
      </c>
      <c r="AD206">
        <v>33</v>
      </c>
      <c r="AE206">
        <v>197</v>
      </c>
      <c r="AF206">
        <v>13</v>
      </c>
      <c r="AG206">
        <v>328</v>
      </c>
      <c r="AH206">
        <v>180</v>
      </c>
      <c r="AI206">
        <v>12</v>
      </c>
      <c r="AJ206">
        <v>44</v>
      </c>
      <c r="AK206">
        <v>11</v>
      </c>
      <c r="AL206">
        <v>70</v>
      </c>
      <c r="AM206">
        <v>53</v>
      </c>
      <c r="AN206">
        <v>4</v>
      </c>
      <c r="AO206">
        <v>0</v>
      </c>
      <c r="AP206">
        <v>0</v>
      </c>
      <c r="AQ206">
        <v>0</v>
      </c>
      <c r="AR206">
        <v>1</v>
      </c>
      <c r="AS206">
        <v>0</v>
      </c>
      <c r="AT206">
        <v>1</v>
      </c>
      <c r="AU206">
        <v>0</v>
      </c>
      <c r="AV206">
        <v>0</v>
      </c>
      <c r="AW206">
        <v>0</v>
      </c>
      <c r="AX206">
        <v>0</v>
      </c>
      <c r="AY206">
        <v>0</v>
      </c>
      <c r="AZ206">
        <v>0</v>
      </c>
      <c r="BA206">
        <v>0</v>
      </c>
      <c r="BB206">
        <v>0</v>
      </c>
      <c r="BC206">
        <v>0</v>
      </c>
      <c r="BD206">
        <v>0</v>
      </c>
      <c r="BE206">
        <v>0</v>
      </c>
      <c r="BF206">
        <v>0</v>
      </c>
      <c r="BG206" s="20">
        <v>7</v>
      </c>
      <c r="BH206" s="20">
        <v>2</v>
      </c>
      <c r="BI206" s="20">
        <v>140</v>
      </c>
      <c r="BJ206" s="20">
        <v>5</v>
      </c>
      <c r="BK206" s="20">
        <v>394</v>
      </c>
      <c r="BL206" s="20">
        <v>1306</v>
      </c>
      <c r="BM206" s="20">
        <v>953</v>
      </c>
      <c r="BN206" s="20">
        <v>246</v>
      </c>
      <c r="BO206" s="20">
        <v>63</v>
      </c>
      <c r="BP206" s="20">
        <v>7741</v>
      </c>
      <c r="BQ206" s="20">
        <v>3426</v>
      </c>
      <c r="BR206" s="20">
        <v>0</v>
      </c>
      <c r="BS206" s="20">
        <v>98</v>
      </c>
      <c r="BT206" s="20">
        <v>2039</v>
      </c>
      <c r="BU206" s="20">
        <v>304</v>
      </c>
      <c r="BV206" s="20">
        <v>5019</v>
      </c>
    </row>
    <row r="207" spans="1:74" x14ac:dyDescent="0.25">
      <c r="A207" s="20" t="s">
        <v>449</v>
      </c>
      <c r="B207" s="20" t="s">
        <v>552</v>
      </c>
      <c r="C207" s="20" t="s">
        <v>574</v>
      </c>
      <c r="D207" s="1">
        <v>44598</v>
      </c>
      <c r="E207">
        <v>107</v>
      </c>
      <c r="F207">
        <v>2</v>
      </c>
      <c r="G207">
        <v>1</v>
      </c>
      <c r="H207">
        <v>0</v>
      </c>
      <c r="I207">
        <v>0</v>
      </c>
      <c r="J207">
        <v>56</v>
      </c>
      <c r="K207">
        <v>8</v>
      </c>
      <c r="L207">
        <v>19</v>
      </c>
      <c r="M207">
        <v>1</v>
      </c>
      <c r="N207">
        <v>0</v>
      </c>
      <c r="O207">
        <v>0</v>
      </c>
      <c r="P207">
        <v>0</v>
      </c>
      <c r="Q207">
        <v>0</v>
      </c>
      <c r="R207">
        <v>204</v>
      </c>
      <c r="S207">
        <v>154</v>
      </c>
      <c r="T207">
        <v>7</v>
      </c>
      <c r="U207">
        <v>11</v>
      </c>
      <c r="V207">
        <v>1</v>
      </c>
      <c r="W207">
        <v>803</v>
      </c>
      <c r="X207">
        <v>413</v>
      </c>
      <c r="Y207">
        <v>69</v>
      </c>
      <c r="Z207">
        <v>113</v>
      </c>
      <c r="AA207">
        <v>13</v>
      </c>
      <c r="AB207">
        <v>637</v>
      </c>
      <c r="AC207">
        <v>324</v>
      </c>
      <c r="AD207">
        <v>8</v>
      </c>
      <c r="AE207">
        <v>139</v>
      </c>
      <c r="AF207">
        <v>8</v>
      </c>
      <c r="AG207">
        <v>151</v>
      </c>
      <c r="AH207">
        <v>69</v>
      </c>
      <c r="AI207">
        <v>5</v>
      </c>
      <c r="AJ207">
        <v>27</v>
      </c>
      <c r="AK207">
        <v>0</v>
      </c>
      <c r="AL207">
        <v>40</v>
      </c>
      <c r="AM207">
        <v>34</v>
      </c>
      <c r="AN207">
        <v>2</v>
      </c>
      <c r="AO207">
        <v>2</v>
      </c>
      <c r="AP207">
        <v>0</v>
      </c>
      <c r="AQ207">
        <v>0</v>
      </c>
      <c r="AR207">
        <v>0</v>
      </c>
      <c r="AS207">
        <v>0</v>
      </c>
      <c r="AT207">
        <v>0</v>
      </c>
      <c r="AU207">
        <v>0</v>
      </c>
      <c r="AV207">
        <v>0</v>
      </c>
      <c r="AW207">
        <v>0</v>
      </c>
      <c r="AX207">
        <v>0</v>
      </c>
      <c r="AY207">
        <v>0</v>
      </c>
      <c r="AZ207">
        <v>0</v>
      </c>
      <c r="BA207">
        <v>0</v>
      </c>
      <c r="BB207">
        <v>0</v>
      </c>
      <c r="BC207">
        <v>0</v>
      </c>
      <c r="BD207">
        <v>0</v>
      </c>
      <c r="BE207">
        <v>0</v>
      </c>
      <c r="BF207">
        <v>0</v>
      </c>
      <c r="BG207" s="20">
        <v>2</v>
      </c>
      <c r="BH207" s="20">
        <v>0</v>
      </c>
      <c r="BI207" s="20">
        <v>76</v>
      </c>
      <c r="BJ207" s="20">
        <v>0</v>
      </c>
      <c r="BK207" s="20">
        <v>177</v>
      </c>
      <c r="BL207" s="20">
        <v>572</v>
      </c>
      <c r="BM207" s="20">
        <v>456</v>
      </c>
      <c r="BN207" s="20">
        <v>106</v>
      </c>
      <c r="BO207" s="20">
        <v>36</v>
      </c>
      <c r="BP207" s="20">
        <v>5382</v>
      </c>
      <c r="BQ207" s="20">
        <v>1709</v>
      </c>
      <c r="BR207" s="20">
        <v>0</v>
      </c>
      <c r="BS207" s="20">
        <v>87</v>
      </c>
      <c r="BT207" s="20">
        <v>1940</v>
      </c>
      <c r="BU207" s="20">
        <v>173</v>
      </c>
      <c r="BV207" s="20">
        <v>2892</v>
      </c>
    </row>
    <row r="208" spans="1:74" x14ac:dyDescent="0.25">
      <c r="A208" s="20" t="s">
        <v>449</v>
      </c>
      <c r="B208" s="20" t="s">
        <v>552</v>
      </c>
      <c r="C208" s="20" t="s">
        <v>574</v>
      </c>
      <c r="D208" s="1">
        <v>44605</v>
      </c>
      <c r="E208">
        <v>108</v>
      </c>
      <c r="F208">
        <v>2</v>
      </c>
      <c r="G208">
        <v>1</v>
      </c>
      <c r="H208">
        <v>0</v>
      </c>
      <c r="I208">
        <v>0</v>
      </c>
      <c r="J208">
        <v>57</v>
      </c>
      <c r="K208">
        <v>9</v>
      </c>
      <c r="L208">
        <v>18</v>
      </c>
      <c r="M208">
        <v>1</v>
      </c>
      <c r="N208">
        <v>0</v>
      </c>
      <c r="O208">
        <v>0</v>
      </c>
      <c r="P208">
        <v>0</v>
      </c>
      <c r="Q208">
        <v>0</v>
      </c>
      <c r="R208">
        <v>203</v>
      </c>
      <c r="S208">
        <v>154</v>
      </c>
      <c r="T208">
        <v>8</v>
      </c>
      <c r="U208">
        <v>10</v>
      </c>
      <c r="V208">
        <v>0</v>
      </c>
      <c r="W208">
        <v>805</v>
      </c>
      <c r="X208">
        <v>420</v>
      </c>
      <c r="Y208">
        <v>72</v>
      </c>
      <c r="Z208">
        <v>113</v>
      </c>
      <c r="AA208">
        <v>11</v>
      </c>
      <c r="AB208">
        <v>639</v>
      </c>
      <c r="AC208">
        <v>327</v>
      </c>
      <c r="AD208">
        <v>11</v>
      </c>
      <c r="AE208">
        <v>137</v>
      </c>
      <c r="AF208">
        <v>6</v>
      </c>
      <c r="AG208">
        <v>149</v>
      </c>
      <c r="AH208">
        <v>69</v>
      </c>
      <c r="AI208">
        <v>5</v>
      </c>
      <c r="AJ208">
        <v>26</v>
      </c>
      <c r="AK208">
        <v>0</v>
      </c>
      <c r="AL208">
        <v>40</v>
      </c>
      <c r="AM208">
        <v>34</v>
      </c>
      <c r="AN208">
        <v>2</v>
      </c>
      <c r="AO208">
        <v>2</v>
      </c>
      <c r="AP208">
        <v>0</v>
      </c>
      <c r="AQ208">
        <v>0</v>
      </c>
      <c r="AR208">
        <v>0</v>
      </c>
      <c r="AS208">
        <v>0</v>
      </c>
      <c r="AT208">
        <v>0</v>
      </c>
      <c r="AU208">
        <v>0</v>
      </c>
      <c r="AV208">
        <v>0</v>
      </c>
      <c r="AW208">
        <v>0</v>
      </c>
      <c r="AX208">
        <v>0</v>
      </c>
      <c r="AY208">
        <v>0</v>
      </c>
      <c r="AZ208">
        <v>0</v>
      </c>
      <c r="BA208">
        <v>0</v>
      </c>
      <c r="BB208">
        <v>0</v>
      </c>
      <c r="BC208">
        <v>0</v>
      </c>
      <c r="BD208">
        <v>0</v>
      </c>
      <c r="BE208">
        <v>0</v>
      </c>
      <c r="BF208">
        <v>0</v>
      </c>
      <c r="BG208" s="20">
        <v>2</v>
      </c>
      <c r="BH208" s="20">
        <v>0</v>
      </c>
      <c r="BI208" s="20">
        <v>77</v>
      </c>
      <c r="BJ208" s="20">
        <v>0</v>
      </c>
      <c r="BK208" s="20">
        <v>177</v>
      </c>
      <c r="BL208" s="20">
        <v>574</v>
      </c>
      <c r="BM208" s="20">
        <v>459</v>
      </c>
      <c r="BN208" s="20">
        <v>105</v>
      </c>
      <c r="BO208" s="20">
        <v>36</v>
      </c>
      <c r="BP208" s="20">
        <v>5397</v>
      </c>
      <c r="BQ208" s="20">
        <v>1751</v>
      </c>
      <c r="BR208" s="20">
        <v>0</v>
      </c>
      <c r="BS208" s="20">
        <v>120</v>
      </c>
      <c r="BT208" s="20">
        <v>1909</v>
      </c>
      <c r="BU208" s="20">
        <v>158</v>
      </c>
      <c r="BV208" s="20">
        <v>2919</v>
      </c>
    </row>
    <row r="209" spans="1:74" x14ac:dyDescent="0.25">
      <c r="A209" s="20" t="s">
        <v>449</v>
      </c>
      <c r="B209" s="20" t="s">
        <v>552</v>
      </c>
      <c r="C209" s="20" t="s">
        <v>574</v>
      </c>
      <c r="D209" s="1">
        <v>44613</v>
      </c>
      <c r="E209">
        <v>216</v>
      </c>
      <c r="F209">
        <v>4</v>
      </c>
      <c r="G209">
        <v>2</v>
      </c>
      <c r="H209">
        <v>0</v>
      </c>
      <c r="I209">
        <v>0</v>
      </c>
      <c r="J209">
        <v>114</v>
      </c>
      <c r="K209">
        <v>16</v>
      </c>
      <c r="L209">
        <v>38</v>
      </c>
      <c r="M209">
        <v>2</v>
      </c>
      <c r="N209">
        <v>0</v>
      </c>
      <c r="O209">
        <v>0</v>
      </c>
      <c r="P209">
        <v>0</v>
      </c>
      <c r="Q209">
        <v>0</v>
      </c>
      <c r="R209">
        <v>404</v>
      </c>
      <c r="S209">
        <v>310</v>
      </c>
      <c r="T209">
        <v>16</v>
      </c>
      <c r="U209">
        <v>18</v>
      </c>
      <c r="V209">
        <v>0</v>
      </c>
      <c r="W209">
        <v>1608</v>
      </c>
      <c r="X209">
        <v>852</v>
      </c>
      <c r="Y209">
        <v>142</v>
      </c>
      <c r="Z209">
        <v>222</v>
      </c>
      <c r="AA209">
        <v>22</v>
      </c>
      <c r="AB209">
        <v>1268</v>
      </c>
      <c r="AC209">
        <v>660</v>
      </c>
      <c r="AD209">
        <v>22</v>
      </c>
      <c r="AE209">
        <v>262</v>
      </c>
      <c r="AF209">
        <v>14</v>
      </c>
      <c r="AG209">
        <v>298</v>
      </c>
      <c r="AH209">
        <v>138</v>
      </c>
      <c r="AI209">
        <v>14</v>
      </c>
      <c r="AJ209">
        <v>52</v>
      </c>
      <c r="AK209">
        <v>0</v>
      </c>
      <c r="AL209">
        <v>80</v>
      </c>
      <c r="AM209">
        <v>68</v>
      </c>
      <c r="AN209">
        <v>4</v>
      </c>
      <c r="AO209">
        <v>4</v>
      </c>
      <c r="AP209">
        <v>0</v>
      </c>
      <c r="AQ209">
        <v>0</v>
      </c>
      <c r="AR209">
        <v>0</v>
      </c>
      <c r="AS209">
        <v>0</v>
      </c>
      <c r="AT209">
        <v>0</v>
      </c>
      <c r="AU209">
        <v>0</v>
      </c>
      <c r="AV209">
        <v>0</v>
      </c>
      <c r="AW209">
        <v>0</v>
      </c>
      <c r="AX209">
        <v>0</v>
      </c>
      <c r="AY209">
        <v>0</v>
      </c>
      <c r="AZ209">
        <v>0</v>
      </c>
      <c r="BA209">
        <v>0</v>
      </c>
      <c r="BB209">
        <v>0</v>
      </c>
      <c r="BC209">
        <v>0</v>
      </c>
      <c r="BD209">
        <v>0</v>
      </c>
      <c r="BE209">
        <v>0</v>
      </c>
      <c r="BF209">
        <v>0</v>
      </c>
      <c r="BG209" s="20">
        <v>2</v>
      </c>
      <c r="BH209" s="20">
        <v>0</v>
      </c>
      <c r="BI209" s="20">
        <v>77</v>
      </c>
      <c r="BJ209" s="20">
        <v>0</v>
      </c>
      <c r="BK209" s="20">
        <v>177</v>
      </c>
      <c r="BL209" s="20">
        <v>576</v>
      </c>
      <c r="BM209" s="20">
        <v>459</v>
      </c>
      <c r="BN209" s="20">
        <v>103</v>
      </c>
      <c r="BO209" s="20">
        <v>36</v>
      </c>
      <c r="BP209" s="20">
        <v>5423</v>
      </c>
      <c r="BQ209" s="20">
        <v>1791</v>
      </c>
      <c r="BR209" s="20">
        <v>0</v>
      </c>
      <c r="BS209" s="20">
        <v>122</v>
      </c>
      <c r="BT209" s="20">
        <v>1901</v>
      </c>
      <c r="BU209" s="20">
        <v>172</v>
      </c>
      <c r="BV209" s="20">
        <v>2938</v>
      </c>
    </row>
    <row r="210" spans="1:74" x14ac:dyDescent="0.25">
      <c r="A210" s="20" t="s">
        <v>449</v>
      </c>
      <c r="B210" s="20" t="s">
        <v>552</v>
      </c>
      <c r="C210" s="20" t="s">
        <v>575</v>
      </c>
      <c r="D210" s="1">
        <v>44598</v>
      </c>
      <c r="E210">
        <v>249</v>
      </c>
      <c r="F210">
        <v>7</v>
      </c>
      <c r="G210">
        <v>6</v>
      </c>
      <c r="H210">
        <v>6</v>
      </c>
      <c r="I210">
        <v>3</v>
      </c>
      <c r="J210">
        <v>160</v>
      </c>
      <c r="K210">
        <v>15</v>
      </c>
      <c r="L210">
        <v>32</v>
      </c>
      <c r="M210">
        <v>2</v>
      </c>
      <c r="N210">
        <v>23</v>
      </c>
      <c r="O210">
        <v>15</v>
      </c>
      <c r="P210">
        <v>0</v>
      </c>
      <c r="Q210">
        <v>4</v>
      </c>
      <c r="R210">
        <v>597</v>
      </c>
      <c r="S210">
        <v>455</v>
      </c>
      <c r="T210">
        <v>39</v>
      </c>
      <c r="U210">
        <v>20</v>
      </c>
      <c r="V210">
        <v>15</v>
      </c>
      <c r="W210">
        <v>2137</v>
      </c>
      <c r="X210">
        <v>1091</v>
      </c>
      <c r="Y210">
        <v>172</v>
      </c>
      <c r="Z210">
        <v>243</v>
      </c>
      <c r="AA210">
        <v>49</v>
      </c>
      <c r="AB210">
        <v>1407</v>
      </c>
      <c r="AC210">
        <v>790</v>
      </c>
      <c r="AD210">
        <v>67</v>
      </c>
      <c r="AE210">
        <v>184</v>
      </c>
      <c r="AF210">
        <v>36</v>
      </c>
      <c r="AG210">
        <v>402</v>
      </c>
      <c r="AH210">
        <v>136</v>
      </c>
      <c r="AI210">
        <v>13</v>
      </c>
      <c r="AJ210">
        <v>89</v>
      </c>
      <c r="AK210">
        <v>11</v>
      </c>
      <c r="AL210">
        <v>107</v>
      </c>
      <c r="AM210">
        <v>80</v>
      </c>
      <c r="AN210">
        <v>15</v>
      </c>
      <c r="AO210">
        <v>2</v>
      </c>
      <c r="AP210">
        <v>0</v>
      </c>
      <c r="AQ210">
        <v>0</v>
      </c>
      <c r="AR210">
        <v>0</v>
      </c>
      <c r="AS210">
        <v>0</v>
      </c>
      <c r="AT210">
        <v>0</v>
      </c>
      <c r="AU210">
        <v>0</v>
      </c>
      <c r="AV210">
        <v>0</v>
      </c>
      <c r="AW210">
        <v>1</v>
      </c>
      <c r="AX210">
        <v>0</v>
      </c>
      <c r="AY210">
        <v>0</v>
      </c>
      <c r="AZ210">
        <v>0</v>
      </c>
      <c r="BA210">
        <v>0</v>
      </c>
      <c r="BB210">
        <v>0</v>
      </c>
      <c r="BC210">
        <v>0</v>
      </c>
      <c r="BD210">
        <v>0</v>
      </c>
      <c r="BE210">
        <v>0</v>
      </c>
      <c r="BF210">
        <v>0</v>
      </c>
      <c r="BG210" s="20">
        <v>7</v>
      </c>
      <c r="BH210" s="20">
        <v>5</v>
      </c>
      <c r="BI210" s="20">
        <v>196</v>
      </c>
      <c r="BJ210" s="20">
        <v>18</v>
      </c>
      <c r="BK210" s="20">
        <v>517</v>
      </c>
      <c r="BL210" s="20">
        <v>1586</v>
      </c>
      <c r="BM210" s="20">
        <v>1082</v>
      </c>
      <c r="BN210" s="20">
        <v>265</v>
      </c>
      <c r="BO210" s="20">
        <v>88</v>
      </c>
      <c r="BP210" s="20">
        <v>8995</v>
      </c>
      <c r="BQ210" s="20">
        <v>2989</v>
      </c>
      <c r="BR210" s="20">
        <v>0</v>
      </c>
      <c r="BS210" s="20">
        <v>126</v>
      </c>
      <c r="BT210" s="20">
        <v>2885</v>
      </c>
      <c r="BU210" s="20">
        <v>309</v>
      </c>
      <c r="BV210" s="20">
        <v>5206</v>
      </c>
    </row>
    <row r="211" spans="1:74" x14ac:dyDescent="0.25">
      <c r="A211" s="20" t="s">
        <v>449</v>
      </c>
      <c r="B211" s="20" t="s">
        <v>552</v>
      </c>
      <c r="C211" s="20" t="s">
        <v>575</v>
      </c>
      <c r="D211" s="1">
        <v>44605</v>
      </c>
      <c r="E211">
        <v>251</v>
      </c>
      <c r="F211">
        <v>7</v>
      </c>
      <c r="G211">
        <v>6</v>
      </c>
      <c r="H211">
        <v>6</v>
      </c>
      <c r="I211">
        <v>3</v>
      </c>
      <c r="J211">
        <v>161</v>
      </c>
      <c r="K211">
        <v>15</v>
      </c>
      <c r="L211">
        <v>32</v>
      </c>
      <c r="M211">
        <v>2</v>
      </c>
      <c r="N211">
        <v>23</v>
      </c>
      <c r="O211">
        <v>16</v>
      </c>
      <c r="P211">
        <v>0</v>
      </c>
      <c r="Q211">
        <v>3</v>
      </c>
      <c r="R211">
        <v>598</v>
      </c>
      <c r="S211">
        <v>455</v>
      </c>
      <c r="T211">
        <v>38</v>
      </c>
      <c r="U211">
        <v>20</v>
      </c>
      <c r="V211">
        <v>19</v>
      </c>
      <c r="W211">
        <v>2146</v>
      </c>
      <c r="X211">
        <v>1106</v>
      </c>
      <c r="Y211">
        <v>172</v>
      </c>
      <c r="Z211">
        <v>243</v>
      </c>
      <c r="AA211">
        <v>51</v>
      </c>
      <c r="AB211">
        <v>1422</v>
      </c>
      <c r="AC211">
        <v>798</v>
      </c>
      <c r="AD211">
        <v>66</v>
      </c>
      <c r="AE211">
        <v>184</v>
      </c>
      <c r="AF211">
        <v>41</v>
      </c>
      <c r="AG211">
        <v>404</v>
      </c>
      <c r="AH211">
        <v>139</v>
      </c>
      <c r="AI211">
        <v>13</v>
      </c>
      <c r="AJ211">
        <v>90</v>
      </c>
      <c r="AK211">
        <v>12</v>
      </c>
      <c r="AL211">
        <v>113</v>
      </c>
      <c r="AM211">
        <v>81</v>
      </c>
      <c r="AN211">
        <v>17</v>
      </c>
      <c r="AO211">
        <v>2</v>
      </c>
      <c r="AP211">
        <v>0</v>
      </c>
      <c r="AQ211">
        <v>0</v>
      </c>
      <c r="AR211">
        <v>0</v>
      </c>
      <c r="AS211">
        <v>0</v>
      </c>
      <c r="AT211">
        <v>0</v>
      </c>
      <c r="AU211">
        <v>0</v>
      </c>
      <c r="AV211">
        <v>0</v>
      </c>
      <c r="AW211">
        <v>1</v>
      </c>
      <c r="AX211">
        <v>0</v>
      </c>
      <c r="AY211">
        <v>0</v>
      </c>
      <c r="AZ211">
        <v>0</v>
      </c>
      <c r="BA211">
        <v>0</v>
      </c>
      <c r="BB211">
        <v>0</v>
      </c>
      <c r="BC211">
        <v>0</v>
      </c>
      <c r="BD211">
        <v>0</v>
      </c>
      <c r="BE211">
        <v>0</v>
      </c>
      <c r="BF211">
        <v>0</v>
      </c>
      <c r="BG211" s="20">
        <v>7</v>
      </c>
      <c r="BH211" s="20">
        <v>5</v>
      </c>
      <c r="BI211" s="20">
        <v>198</v>
      </c>
      <c r="BJ211" s="20">
        <v>19</v>
      </c>
      <c r="BK211" s="20">
        <v>515</v>
      </c>
      <c r="BL211" s="20">
        <v>1594</v>
      </c>
      <c r="BM211" s="20">
        <v>1093</v>
      </c>
      <c r="BN211" s="20">
        <v>266</v>
      </c>
      <c r="BO211" s="20">
        <v>92</v>
      </c>
      <c r="BP211" s="20">
        <v>9020</v>
      </c>
      <c r="BQ211" s="20">
        <v>3025</v>
      </c>
      <c r="BR211" s="20">
        <v>0</v>
      </c>
      <c r="BS211" s="20">
        <v>125</v>
      </c>
      <c r="BT211" s="20">
        <v>2879</v>
      </c>
      <c r="BU211" s="20">
        <v>337</v>
      </c>
      <c r="BV211" s="20">
        <v>5223</v>
      </c>
    </row>
    <row r="212" spans="1:74" x14ac:dyDescent="0.25">
      <c r="A212" s="20" t="s">
        <v>449</v>
      </c>
      <c r="B212" s="20" t="s">
        <v>552</v>
      </c>
      <c r="C212" s="20" t="s">
        <v>575</v>
      </c>
      <c r="D212" s="1">
        <v>44613</v>
      </c>
      <c r="E212">
        <v>254</v>
      </c>
      <c r="F212">
        <v>8</v>
      </c>
      <c r="G212">
        <v>7</v>
      </c>
      <c r="H212">
        <v>4</v>
      </c>
      <c r="I212">
        <v>3</v>
      </c>
      <c r="J212">
        <v>165</v>
      </c>
      <c r="K212">
        <v>14</v>
      </c>
      <c r="L212">
        <v>32</v>
      </c>
      <c r="M212">
        <v>2</v>
      </c>
      <c r="N212">
        <v>22</v>
      </c>
      <c r="O212">
        <v>16</v>
      </c>
      <c r="P212">
        <v>0</v>
      </c>
      <c r="Q212">
        <v>2</v>
      </c>
      <c r="R212">
        <v>605</v>
      </c>
      <c r="S212">
        <v>462</v>
      </c>
      <c r="T212">
        <v>38</v>
      </c>
      <c r="U212">
        <v>20</v>
      </c>
      <c r="V212">
        <v>16</v>
      </c>
      <c r="W212">
        <v>2168</v>
      </c>
      <c r="X212">
        <v>1128</v>
      </c>
      <c r="Y212">
        <v>173</v>
      </c>
      <c r="Z212">
        <v>243</v>
      </c>
      <c r="AA212">
        <v>52</v>
      </c>
      <c r="AB212">
        <v>1427</v>
      </c>
      <c r="AC212">
        <v>806</v>
      </c>
      <c r="AD212">
        <v>64</v>
      </c>
      <c r="AE212">
        <v>185</v>
      </c>
      <c r="AF212">
        <v>36</v>
      </c>
      <c r="AG212">
        <v>411</v>
      </c>
      <c r="AH212">
        <v>144</v>
      </c>
      <c r="AI212">
        <v>13</v>
      </c>
      <c r="AJ212">
        <v>94</v>
      </c>
      <c r="AK212">
        <v>11</v>
      </c>
      <c r="AL212">
        <v>114</v>
      </c>
      <c r="AM212">
        <v>83</v>
      </c>
      <c r="AN212">
        <v>17</v>
      </c>
      <c r="AO212">
        <v>2</v>
      </c>
      <c r="AP212">
        <v>0</v>
      </c>
      <c r="AQ212">
        <v>0</v>
      </c>
      <c r="AR212">
        <v>0</v>
      </c>
      <c r="AS212">
        <v>0</v>
      </c>
      <c r="AT212">
        <v>0</v>
      </c>
      <c r="AU212">
        <v>0</v>
      </c>
      <c r="AV212">
        <v>0</v>
      </c>
      <c r="AW212">
        <v>1</v>
      </c>
      <c r="AX212">
        <v>0</v>
      </c>
      <c r="AY212">
        <v>0</v>
      </c>
      <c r="AZ212">
        <v>0</v>
      </c>
      <c r="BA212">
        <v>0</v>
      </c>
      <c r="BB212">
        <v>0</v>
      </c>
      <c r="BC212">
        <v>0</v>
      </c>
      <c r="BD212">
        <v>0</v>
      </c>
      <c r="BE212">
        <v>0</v>
      </c>
      <c r="BF212">
        <v>0</v>
      </c>
      <c r="BG212" s="20">
        <v>8</v>
      </c>
      <c r="BH212" s="20">
        <v>3</v>
      </c>
      <c r="BI212" s="20">
        <v>202</v>
      </c>
      <c r="BJ212" s="20">
        <v>18</v>
      </c>
      <c r="BK212" s="20">
        <v>524</v>
      </c>
      <c r="BL212" s="20">
        <v>1611</v>
      </c>
      <c r="BM212" s="20">
        <v>1103</v>
      </c>
      <c r="BN212" s="20">
        <v>272</v>
      </c>
      <c r="BO212" s="20">
        <v>93</v>
      </c>
      <c r="BP212" s="20">
        <v>9050</v>
      </c>
      <c r="BQ212" s="20">
        <v>3103</v>
      </c>
      <c r="BR212" s="20">
        <v>0</v>
      </c>
      <c r="BS212" s="20">
        <v>123</v>
      </c>
      <c r="BT212" s="20">
        <v>2874</v>
      </c>
      <c r="BU212" s="20">
        <v>333</v>
      </c>
      <c r="BV212" s="20">
        <v>5274</v>
      </c>
    </row>
    <row r="213" spans="1:74" x14ac:dyDescent="0.25">
      <c r="A213" s="20" t="s">
        <v>449</v>
      </c>
      <c r="B213" s="20" t="s">
        <v>552</v>
      </c>
      <c r="C213" s="20" t="s">
        <v>575</v>
      </c>
      <c r="D213" s="1">
        <v>44613</v>
      </c>
      <c r="E213">
        <v>254</v>
      </c>
      <c r="F213">
        <v>8</v>
      </c>
      <c r="G213">
        <v>7</v>
      </c>
      <c r="H213">
        <v>4</v>
      </c>
      <c r="I213">
        <v>3</v>
      </c>
      <c r="J213">
        <v>165</v>
      </c>
      <c r="K213">
        <v>14</v>
      </c>
      <c r="L213">
        <v>32</v>
      </c>
      <c r="M213">
        <v>2</v>
      </c>
      <c r="N213">
        <v>22</v>
      </c>
      <c r="O213">
        <v>16</v>
      </c>
      <c r="P213">
        <v>0</v>
      </c>
      <c r="Q213">
        <v>2</v>
      </c>
      <c r="R213">
        <v>605</v>
      </c>
      <c r="S213">
        <v>462</v>
      </c>
      <c r="T213">
        <v>38</v>
      </c>
      <c r="U213">
        <v>20</v>
      </c>
      <c r="V213">
        <v>16</v>
      </c>
      <c r="W213">
        <v>2170</v>
      </c>
      <c r="X213">
        <v>1129</v>
      </c>
      <c r="Y213">
        <v>173</v>
      </c>
      <c r="Z213">
        <v>243</v>
      </c>
      <c r="AA213">
        <v>52</v>
      </c>
      <c r="AB213">
        <v>1427</v>
      </c>
      <c r="AC213">
        <v>806</v>
      </c>
      <c r="AD213">
        <v>64</v>
      </c>
      <c r="AE213">
        <v>185</v>
      </c>
      <c r="AF213">
        <v>36</v>
      </c>
      <c r="AG213">
        <v>411</v>
      </c>
      <c r="AH213">
        <v>144</v>
      </c>
      <c r="AI213">
        <v>13</v>
      </c>
      <c r="AJ213">
        <v>94</v>
      </c>
      <c r="AK213">
        <v>11</v>
      </c>
      <c r="AL213">
        <v>114</v>
      </c>
      <c r="AM213">
        <v>83</v>
      </c>
      <c r="AN213">
        <v>17</v>
      </c>
      <c r="AO213">
        <v>2</v>
      </c>
      <c r="AP213">
        <v>0</v>
      </c>
      <c r="AQ213">
        <v>0</v>
      </c>
      <c r="AR213">
        <v>0</v>
      </c>
      <c r="AS213">
        <v>0</v>
      </c>
      <c r="AT213">
        <v>0</v>
      </c>
      <c r="AU213">
        <v>0</v>
      </c>
      <c r="AV213">
        <v>0</v>
      </c>
      <c r="AW213">
        <v>1</v>
      </c>
      <c r="AX213">
        <v>0</v>
      </c>
      <c r="AY213">
        <v>0</v>
      </c>
      <c r="AZ213">
        <v>0</v>
      </c>
      <c r="BA213">
        <v>0</v>
      </c>
      <c r="BB213">
        <v>0</v>
      </c>
      <c r="BC213">
        <v>0</v>
      </c>
      <c r="BD213">
        <v>0</v>
      </c>
      <c r="BE213">
        <v>0</v>
      </c>
      <c r="BF213">
        <v>0</v>
      </c>
      <c r="BG213" s="20">
        <v>8</v>
      </c>
      <c r="BH213" s="20">
        <v>3</v>
      </c>
      <c r="BI213" s="20">
        <v>202</v>
      </c>
      <c r="BJ213" s="20">
        <v>18</v>
      </c>
      <c r="BK213" s="20">
        <v>524</v>
      </c>
      <c r="BL213" s="20">
        <v>1613</v>
      </c>
      <c r="BM213" s="20">
        <v>1103</v>
      </c>
      <c r="BN213" s="20">
        <v>272</v>
      </c>
      <c r="BO213" s="20">
        <v>93</v>
      </c>
      <c r="BP213" s="20">
        <v>9053</v>
      </c>
      <c r="BQ213" s="20">
        <v>3104</v>
      </c>
      <c r="BR213" s="20">
        <v>0</v>
      </c>
      <c r="BS213" s="20">
        <v>123</v>
      </c>
      <c r="BT213" s="20">
        <v>2874</v>
      </c>
      <c r="BU213" s="20">
        <v>334</v>
      </c>
      <c r="BV213" s="20">
        <v>5276</v>
      </c>
    </row>
    <row r="214" spans="1:74" x14ac:dyDescent="0.25">
      <c r="A214" s="20" t="s">
        <v>449</v>
      </c>
      <c r="B214" s="20" t="s">
        <v>539</v>
      </c>
      <c r="C214" s="20" t="s">
        <v>576</v>
      </c>
      <c r="D214" s="1">
        <v>44598</v>
      </c>
      <c r="E214">
        <v>167</v>
      </c>
      <c r="F214">
        <v>6</v>
      </c>
      <c r="G214">
        <v>5</v>
      </c>
      <c r="H214">
        <v>0</v>
      </c>
      <c r="I214">
        <v>0</v>
      </c>
      <c r="J214">
        <v>102</v>
      </c>
      <c r="K214">
        <v>10</v>
      </c>
      <c r="L214">
        <v>22</v>
      </c>
      <c r="M214">
        <v>3</v>
      </c>
      <c r="N214">
        <v>0</v>
      </c>
      <c r="O214">
        <v>0</v>
      </c>
      <c r="P214">
        <v>0</v>
      </c>
      <c r="Q214">
        <v>0</v>
      </c>
      <c r="R214">
        <v>421</v>
      </c>
      <c r="S214">
        <v>298</v>
      </c>
      <c r="T214">
        <v>33</v>
      </c>
      <c r="U214">
        <v>25</v>
      </c>
      <c r="V214">
        <v>4</v>
      </c>
      <c r="W214">
        <v>1609</v>
      </c>
      <c r="X214">
        <v>749</v>
      </c>
      <c r="Y214">
        <v>131</v>
      </c>
      <c r="Z214">
        <v>231</v>
      </c>
      <c r="AA214">
        <v>30</v>
      </c>
      <c r="AB214">
        <v>1222</v>
      </c>
      <c r="AC214">
        <v>558</v>
      </c>
      <c r="AD214">
        <v>57</v>
      </c>
      <c r="AE214">
        <v>282</v>
      </c>
      <c r="AF214">
        <v>45</v>
      </c>
      <c r="AG214">
        <v>295</v>
      </c>
      <c r="AH214">
        <v>139</v>
      </c>
      <c r="AI214">
        <v>12</v>
      </c>
      <c r="AJ214">
        <v>53</v>
      </c>
      <c r="AK214">
        <v>18</v>
      </c>
      <c r="AL214">
        <v>88</v>
      </c>
      <c r="AM214">
        <v>55</v>
      </c>
      <c r="AN214">
        <v>16</v>
      </c>
      <c r="AO214">
        <v>2</v>
      </c>
      <c r="AP214">
        <v>2</v>
      </c>
      <c r="AQ214">
        <v>0</v>
      </c>
      <c r="AR214">
        <v>0</v>
      </c>
      <c r="AS214">
        <v>0</v>
      </c>
      <c r="AT214">
        <v>0</v>
      </c>
      <c r="AU214">
        <v>0</v>
      </c>
      <c r="AV214">
        <v>0</v>
      </c>
      <c r="AW214">
        <v>0</v>
      </c>
      <c r="AX214">
        <v>0</v>
      </c>
      <c r="AY214">
        <v>0</v>
      </c>
      <c r="AZ214">
        <v>0</v>
      </c>
      <c r="BA214">
        <v>0</v>
      </c>
      <c r="BB214">
        <v>0</v>
      </c>
      <c r="BC214">
        <v>1</v>
      </c>
      <c r="BD214">
        <v>0</v>
      </c>
      <c r="BE214">
        <v>0</v>
      </c>
      <c r="BF214">
        <v>0</v>
      </c>
      <c r="BG214" s="20">
        <v>6</v>
      </c>
      <c r="BH214" s="20">
        <v>0</v>
      </c>
      <c r="BI214" s="20">
        <v>131</v>
      </c>
      <c r="BJ214" s="20">
        <v>0</v>
      </c>
      <c r="BK214" s="20">
        <v>348</v>
      </c>
      <c r="BL214" s="20">
        <v>1144</v>
      </c>
      <c r="BM214" s="20">
        <v>800</v>
      </c>
      <c r="BN214" s="20">
        <v>201</v>
      </c>
      <c r="BO214" s="20">
        <v>66</v>
      </c>
      <c r="BP214" s="20">
        <v>7366</v>
      </c>
      <c r="BQ214" s="20">
        <v>2622</v>
      </c>
      <c r="BR214" s="20">
        <v>0</v>
      </c>
      <c r="BS214" s="20">
        <v>146</v>
      </c>
      <c r="BT214" s="20">
        <v>2198</v>
      </c>
      <c r="BU214" s="20">
        <v>395</v>
      </c>
      <c r="BV214" s="20">
        <v>4321</v>
      </c>
    </row>
    <row r="215" spans="1:74" x14ac:dyDescent="0.25">
      <c r="A215" s="20" t="s">
        <v>449</v>
      </c>
      <c r="B215" s="20" t="s">
        <v>539</v>
      </c>
      <c r="C215" s="20" t="s">
        <v>576</v>
      </c>
      <c r="D215" s="1">
        <v>44605</v>
      </c>
      <c r="E215">
        <v>167</v>
      </c>
      <c r="F215">
        <v>6</v>
      </c>
      <c r="G215">
        <v>5</v>
      </c>
      <c r="H215">
        <v>0</v>
      </c>
      <c r="I215">
        <v>0</v>
      </c>
      <c r="J215">
        <v>102</v>
      </c>
      <c r="K215">
        <v>10</v>
      </c>
      <c r="L215">
        <v>22</v>
      </c>
      <c r="M215">
        <v>3</v>
      </c>
      <c r="N215">
        <v>0</v>
      </c>
      <c r="O215">
        <v>0</v>
      </c>
      <c r="P215">
        <v>0</v>
      </c>
      <c r="Q215">
        <v>0</v>
      </c>
      <c r="R215">
        <v>421</v>
      </c>
      <c r="S215">
        <v>299</v>
      </c>
      <c r="T215">
        <v>33</v>
      </c>
      <c r="U215">
        <v>25</v>
      </c>
      <c r="V215">
        <v>4</v>
      </c>
      <c r="W215">
        <v>1609</v>
      </c>
      <c r="X215">
        <v>758</v>
      </c>
      <c r="Y215">
        <v>132</v>
      </c>
      <c r="Z215">
        <v>230</v>
      </c>
      <c r="AA215">
        <v>31</v>
      </c>
      <c r="AB215">
        <v>1224</v>
      </c>
      <c r="AC215">
        <v>563</v>
      </c>
      <c r="AD215">
        <v>57</v>
      </c>
      <c r="AE215">
        <v>282</v>
      </c>
      <c r="AF215">
        <v>46</v>
      </c>
      <c r="AG215">
        <v>296</v>
      </c>
      <c r="AH215">
        <v>142</v>
      </c>
      <c r="AI215">
        <v>12</v>
      </c>
      <c r="AJ215">
        <v>53</v>
      </c>
      <c r="AK215">
        <v>19</v>
      </c>
      <c r="AL215">
        <v>88</v>
      </c>
      <c r="AM215">
        <v>56</v>
      </c>
      <c r="AN215">
        <v>16</v>
      </c>
      <c r="AO215">
        <v>2</v>
      </c>
      <c r="AP215">
        <v>2</v>
      </c>
      <c r="AQ215">
        <v>0</v>
      </c>
      <c r="AR215">
        <v>0</v>
      </c>
      <c r="AS215">
        <v>0</v>
      </c>
      <c r="AT215">
        <v>0</v>
      </c>
      <c r="AU215">
        <v>0</v>
      </c>
      <c r="AV215">
        <v>0</v>
      </c>
      <c r="AW215">
        <v>0</v>
      </c>
      <c r="AX215">
        <v>0</v>
      </c>
      <c r="AY215">
        <v>0</v>
      </c>
      <c r="AZ215">
        <v>0</v>
      </c>
      <c r="BA215">
        <v>0</v>
      </c>
      <c r="BB215">
        <v>0</v>
      </c>
      <c r="BC215">
        <v>1</v>
      </c>
      <c r="BD215">
        <v>0</v>
      </c>
      <c r="BE215">
        <v>0</v>
      </c>
      <c r="BF215">
        <v>0</v>
      </c>
      <c r="BG215" s="20">
        <v>6</v>
      </c>
      <c r="BH215" s="20">
        <v>0</v>
      </c>
      <c r="BI215" s="20">
        <v>131</v>
      </c>
      <c r="BJ215" s="20">
        <v>0</v>
      </c>
      <c r="BK215" s="20">
        <v>348</v>
      </c>
      <c r="BL215" s="20">
        <v>1147</v>
      </c>
      <c r="BM215" s="20">
        <v>802</v>
      </c>
      <c r="BN215" s="20">
        <v>202</v>
      </c>
      <c r="BO215" s="20">
        <v>66</v>
      </c>
      <c r="BP215" s="20">
        <v>7374</v>
      </c>
      <c r="BQ215" s="20">
        <v>2666</v>
      </c>
      <c r="BR215" s="20">
        <v>0</v>
      </c>
      <c r="BS215" s="20">
        <v>146</v>
      </c>
      <c r="BT215" s="20">
        <v>2190</v>
      </c>
      <c r="BU215" s="20">
        <v>403</v>
      </c>
      <c r="BV215" s="20">
        <v>4325</v>
      </c>
    </row>
    <row r="216" spans="1:74" x14ac:dyDescent="0.25">
      <c r="A216" s="20" t="s">
        <v>449</v>
      </c>
      <c r="B216" s="20" t="s">
        <v>539</v>
      </c>
      <c r="C216" s="20" t="s">
        <v>576</v>
      </c>
      <c r="D216" s="1">
        <v>44613</v>
      </c>
      <c r="E216">
        <v>167</v>
      </c>
      <c r="F216">
        <v>6</v>
      </c>
      <c r="G216">
        <v>5</v>
      </c>
      <c r="H216">
        <v>0</v>
      </c>
      <c r="I216">
        <v>0</v>
      </c>
      <c r="J216">
        <v>103</v>
      </c>
      <c r="K216">
        <v>10</v>
      </c>
      <c r="L216">
        <v>22</v>
      </c>
      <c r="M216">
        <v>3</v>
      </c>
      <c r="N216">
        <v>0</v>
      </c>
      <c r="O216">
        <v>0</v>
      </c>
      <c r="P216">
        <v>0</v>
      </c>
      <c r="Q216">
        <v>0</v>
      </c>
      <c r="R216">
        <v>421</v>
      </c>
      <c r="S216">
        <v>300</v>
      </c>
      <c r="T216">
        <v>33</v>
      </c>
      <c r="U216">
        <v>25</v>
      </c>
      <c r="V216">
        <v>4</v>
      </c>
      <c r="W216">
        <v>1614</v>
      </c>
      <c r="X216">
        <v>762</v>
      </c>
      <c r="Y216">
        <v>132</v>
      </c>
      <c r="Z216">
        <v>231</v>
      </c>
      <c r="AA216">
        <v>32</v>
      </c>
      <c r="AB216">
        <v>1230</v>
      </c>
      <c r="AC216">
        <v>567</v>
      </c>
      <c r="AD216">
        <v>57</v>
      </c>
      <c r="AE216">
        <v>282</v>
      </c>
      <c r="AF216">
        <v>50</v>
      </c>
      <c r="AG216">
        <v>297</v>
      </c>
      <c r="AH216">
        <v>142</v>
      </c>
      <c r="AI216">
        <v>11</v>
      </c>
      <c r="AJ216">
        <v>53</v>
      </c>
      <c r="AK216">
        <v>20</v>
      </c>
      <c r="AL216">
        <v>89</v>
      </c>
      <c r="AM216">
        <v>57</v>
      </c>
      <c r="AN216">
        <v>16</v>
      </c>
      <c r="AO216">
        <v>2</v>
      </c>
      <c r="AP216">
        <v>2</v>
      </c>
      <c r="AQ216">
        <v>0</v>
      </c>
      <c r="AR216">
        <v>0</v>
      </c>
      <c r="AS216">
        <v>0</v>
      </c>
      <c r="AT216">
        <v>0</v>
      </c>
      <c r="AU216">
        <v>0</v>
      </c>
      <c r="AV216">
        <v>0</v>
      </c>
      <c r="AW216">
        <v>0</v>
      </c>
      <c r="AX216">
        <v>0</v>
      </c>
      <c r="AY216">
        <v>0</v>
      </c>
      <c r="AZ216">
        <v>0</v>
      </c>
      <c r="BA216">
        <v>0</v>
      </c>
      <c r="BB216">
        <v>0</v>
      </c>
      <c r="BC216">
        <v>1</v>
      </c>
      <c r="BD216">
        <v>0</v>
      </c>
      <c r="BE216">
        <v>0</v>
      </c>
      <c r="BF216">
        <v>0</v>
      </c>
      <c r="BG216" s="20">
        <v>6</v>
      </c>
      <c r="BH216" s="20">
        <v>0</v>
      </c>
      <c r="BI216" s="20">
        <v>131</v>
      </c>
      <c r="BJ216" s="20">
        <v>0</v>
      </c>
      <c r="BK216" s="20">
        <v>348</v>
      </c>
      <c r="BL216" s="20">
        <v>1151</v>
      </c>
      <c r="BM216" s="20">
        <v>805</v>
      </c>
      <c r="BN216" s="20">
        <v>202</v>
      </c>
      <c r="BO216" s="20">
        <v>67</v>
      </c>
      <c r="BP216" s="20">
        <v>7397</v>
      </c>
      <c r="BQ216" s="20">
        <v>2695</v>
      </c>
      <c r="BR216" s="20">
        <v>0</v>
      </c>
      <c r="BS216" s="20">
        <v>146</v>
      </c>
      <c r="BT216" s="20">
        <v>2185</v>
      </c>
      <c r="BU216" s="20">
        <v>421</v>
      </c>
      <c r="BV216" s="20">
        <v>4331</v>
      </c>
    </row>
    <row r="217" spans="1:74" x14ac:dyDescent="0.25">
      <c r="A217" s="20" t="s">
        <v>449</v>
      </c>
      <c r="B217" s="20" t="s">
        <v>552</v>
      </c>
      <c r="C217" s="20" t="s">
        <v>577</v>
      </c>
      <c r="D217" s="1">
        <v>44598</v>
      </c>
      <c r="E217">
        <v>170</v>
      </c>
      <c r="F217">
        <v>4</v>
      </c>
      <c r="G217">
        <v>4</v>
      </c>
      <c r="H217">
        <v>0</v>
      </c>
      <c r="I217">
        <v>0</v>
      </c>
      <c r="J217">
        <v>141</v>
      </c>
      <c r="K217">
        <v>6</v>
      </c>
      <c r="L217">
        <v>10</v>
      </c>
      <c r="M217">
        <v>1</v>
      </c>
      <c r="N217">
        <v>11</v>
      </c>
      <c r="O217">
        <v>11</v>
      </c>
      <c r="P217">
        <v>0</v>
      </c>
      <c r="Q217">
        <v>0</v>
      </c>
      <c r="R217">
        <v>803</v>
      </c>
      <c r="S217">
        <v>720</v>
      </c>
      <c r="T217">
        <v>42</v>
      </c>
      <c r="U217">
        <v>4</v>
      </c>
      <c r="V217">
        <v>0</v>
      </c>
      <c r="W217">
        <v>946</v>
      </c>
      <c r="X217">
        <v>668</v>
      </c>
      <c r="Y217">
        <v>49</v>
      </c>
      <c r="Z217">
        <v>82</v>
      </c>
      <c r="AA217">
        <v>15</v>
      </c>
      <c r="AB217">
        <v>1604</v>
      </c>
      <c r="AC217">
        <v>1156</v>
      </c>
      <c r="AD217">
        <v>73</v>
      </c>
      <c r="AE217">
        <v>172</v>
      </c>
      <c r="AF217">
        <v>13</v>
      </c>
      <c r="AG217">
        <v>142</v>
      </c>
      <c r="AH217">
        <v>90</v>
      </c>
      <c r="AI217">
        <v>4</v>
      </c>
      <c r="AJ217">
        <v>15</v>
      </c>
      <c r="AK217">
        <v>5</v>
      </c>
      <c r="AL217">
        <v>85</v>
      </c>
      <c r="AM217">
        <v>72</v>
      </c>
      <c r="AN217">
        <v>4</v>
      </c>
      <c r="AO217">
        <v>2</v>
      </c>
      <c r="AP217">
        <v>0</v>
      </c>
      <c r="AQ217">
        <v>0</v>
      </c>
      <c r="AR217">
        <v>0</v>
      </c>
      <c r="AS217">
        <v>0</v>
      </c>
      <c r="AT217">
        <v>0</v>
      </c>
      <c r="AU217">
        <v>0</v>
      </c>
      <c r="AV217">
        <v>0</v>
      </c>
      <c r="AW217">
        <v>0</v>
      </c>
      <c r="AX217">
        <v>0</v>
      </c>
      <c r="AY217">
        <v>0</v>
      </c>
      <c r="AZ217">
        <v>0</v>
      </c>
      <c r="BA217">
        <v>0</v>
      </c>
      <c r="BB217">
        <v>0</v>
      </c>
      <c r="BC217">
        <v>0</v>
      </c>
      <c r="BD217">
        <v>0</v>
      </c>
      <c r="BE217">
        <v>0</v>
      </c>
      <c r="BF217">
        <v>0</v>
      </c>
      <c r="BG217" s="20">
        <v>4</v>
      </c>
      <c r="BH217" s="20">
        <v>0</v>
      </c>
      <c r="BI217" s="20">
        <v>153</v>
      </c>
      <c r="BJ217" s="20">
        <v>11</v>
      </c>
      <c r="BK217" s="20">
        <v>746</v>
      </c>
      <c r="BL217" s="20">
        <v>778</v>
      </c>
      <c r="BM217" s="20">
        <v>1316</v>
      </c>
      <c r="BN217" s="20">
        <v>113</v>
      </c>
      <c r="BO217" s="20">
        <v>79</v>
      </c>
      <c r="BP217" s="20">
        <v>7806</v>
      </c>
      <c r="BQ217" s="20">
        <v>3919</v>
      </c>
      <c r="BR217" s="20">
        <v>0</v>
      </c>
      <c r="BS217" s="20">
        <v>158</v>
      </c>
      <c r="BT217" s="20">
        <v>1859</v>
      </c>
      <c r="BU217" s="20">
        <v>253</v>
      </c>
      <c r="BV217" s="20">
        <v>5209</v>
      </c>
    </row>
    <row r="218" spans="1:74" x14ac:dyDescent="0.25">
      <c r="A218" s="20" t="s">
        <v>449</v>
      </c>
      <c r="B218" s="20" t="s">
        <v>552</v>
      </c>
      <c r="C218" s="20" t="s">
        <v>577</v>
      </c>
      <c r="D218" s="1">
        <v>44605</v>
      </c>
      <c r="E218">
        <v>170</v>
      </c>
      <c r="F218">
        <v>4</v>
      </c>
      <c r="G218">
        <v>4</v>
      </c>
      <c r="H218">
        <v>0</v>
      </c>
      <c r="I218">
        <v>0</v>
      </c>
      <c r="J218">
        <v>141</v>
      </c>
      <c r="K218">
        <v>6</v>
      </c>
      <c r="L218">
        <v>10</v>
      </c>
      <c r="M218">
        <v>1</v>
      </c>
      <c r="N218">
        <v>11</v>
      </c>
      <c r="O218">
        <v>11</v>
      </c>
      <c r="P218">
        <v>0</v>
      </c>
      <c r="Q218">
        <v>0</v>
      </c>
      <c r="R218">
        <v>804</v>
      </c>
      <c r="S218">
        <v>721</v>
      </c>
      <c r="T218">
        <v>42</v>
      </c>
      <c r="U218">
        <v>4</v>
      </c>
      <c r="V218">
        <v>0</v>
      </c>
      <c r="W218">
        <v>946</v>
      </c>
      <c r="X218">
        <v>673</v>
      </c>
      <c r="Y218">
        <v>48</v>
      </c>
      <c r="Z218">
        <v>81</v>
      </c>
      <c r="AA218">
        <v>14</v>
      </c>
      <c r="AB218">
        <v>1608</v>
      </c>
      <c r="AC218">
        <v>1161</v>
      </c>
      <c r="AD218">
        <v>74</v>
      </c>
      <c r="AE218">
        <v>171</v>
      </c>
      <c r="AF218">
        <v>14</v>
      </c>
      <c r="AG218">
        <v>141</v>
      </c>
      <c r="AH218">
        <v>92</v>
      </c>
      <c r="AI218">
        <v>5</v>
      </c>
      <c r="AJ218">
        <v>15</v>
      </c>
      <c r="AK218">
        <v>4</v>
      </c>
      <c r="AL218">
        <v>84</v>
      </c>
      <c r="AM218">
        <v>72</v>
      </c>
      <c r="AN218">
        <v>4</v>
      </c>
      <c r="AO218">
        <v>2</v>
      </c>
      <c r="AP218">
        <v>0</v>
      </c>
      <c r="AQ218">
        <v>0</v>
      </c>
      <c r="AR218">
        <v>0</v>
      </c>
      <c r="AS218">
        <v>0</v>
      </c>
      <c r="AT218">
        <v>0</v>
      </c>
      <c r="AU218">
        <v>0</v>
      </c>
      <c r="AV218">
        <v>0</v>
      </c>
      <c r="AW218">
        <v>0</v>
      </c>
      <c r="AX218">
        <v>0</v>
      </c>
      <c r="AY218">
        <v>0</v>
      </c>
      <c r="AZ218">
        <v>0</v>
      </c>
      <c r="BA218">
        <v>0</v>
      </c>
      <c r="BB218">
        <v>0</v>
      </c>
      <c r="BC218">
        <v>0</v>
      </c>
      <c r="BD218">
        <v>0</v>
      </c>
      <c r="BE218">
        <v>0</v>
      </c>
      <c r="BF218">
        <v>0</v>
      </c>
      <c r="BG218" s="20">
        <v>4</v>
      </c>
      <c r="BH218" s="20">
        <v>0</v>
      </c>
      <c r="BI218" s="20">
        <v>153</v>
      </c>
      <c r="BJ218" s="20">
        <v>11</v>
      </c>
      <c r="BK218" s="20">
        <v>747</v>
      </c>
      <c r="BL218" s="20">
        <v>781</v>
      </c>
      <c r="BM218" s="20">
        <v>1320</v>
      </c>
      <c r="BN218" s="20">
        <v>112</v>
      </c>
      <c r="BO218" s="20">
        <v>78</v>
      </c>
      <c r="BP218" s="20">
        <v>7813</v>
      </c>
      <c r="BQ218" s="20">
        <v>3974</v>
      </c>
      <c r="BR218" s="20">
        <v>0</v>
      </c>
      <c r="BS218" s="20">
        <v>162</v>
      </c>
      <c r="BT218" s="20">
        <v>1856</v>
      </c>
      <c r="BU218" s="20">
        <v>255</v>
      </c>
      <c r="BV218" s="20">
        <v>5212</v>
      </c>
    </row>
    <row r="219" spans="1:74" x14ac:dyDescent="0.25">
      <c r="A219" s="20" t="s">
        <v>449</v>
      </c>
      <c r="B219" s="20" t="s">
        <v>552</v>
      </c>
      <c r="C219" s="20" t="s">
        <v>577</v>
      </c>
      <c r="D219" s="1">
        <v>44613</v>
      </c>
      <c r="E219">
        <v>340</v>
      </c>
      <c r="F219">
        <v>8</v>
      </c>
      <c r="G219">
        <v>8</v>
      </c>
      <c r="H219">
        <v>0</v>
      </c>
      <c r="I219">
        <v>0</v>
      </c>
      <c r="J219">
        <v>282</v>
      </c>
      <c r="K219">
        <v>12</v>
      </c>
      <c r="L219">
        <v>20</v>
      </c>
      <c r="M219">
        <v>2</v>
      </c>
      <c r="N219">
        <v>22</v>
      </c>
      <c r="O219">
        <v>22</v>
      </c>
      <c r="P219">
        <v>0</v>
      </c>
      <c r="Q219">
        <v>0</v>
      </c>
      <c r="R219">
        <v>1610</v>
      </c>
      <c r="S219">
        <v>1444</v>
      </c>
      <c r="T219">
        <v>84</v>
      </c>
      <c r="U219">
        <v>8</v>
      </c>
      <c r="V219">
        <v>0</v>
      </c>
      <c r="W219">
        <v>1898</v>
      </c>
      <c r="X219">
        <v>1358</v>
      </c>
      <c r="Y219">
        <v>98</v>
      </c>
      <c r="Z219">
        <v>160</v>
      </c>
      <c r="AA219">
        <v>28</v>
      </c>
      <c r="AB219">
        <v>3214</v>
      </c>
      <c r="AC219">
        <v>2328</v>
      </c>
      <c r="AD219">
        <v>148</v>
      </c>
      <c r="AE219">
        <v>342</v>
      </c>
      <c r="AF219">
        <v>26</v>
      </c>
      <c r="AG219">
        <v>280</v>
      </c>
      <c r="AH219">
        <v>184</v>
      </c>
      <c r="AI219">
        <v>10</v>
      </c>
      <c r="AJ219">
        <v>30</v>
      </c>
      <c r="AK219">
        <v>8</v>
      </c>
      <c r="AL219">
        <v>168</v>
      </c>
      <c r="AM219">
        <v>144</v>
      </c>
      <c r="AN219">
        <v>8</v>
      </c>
      <c r="AO219">
        <v>4</v>
      </c>
      <c r="AP219">
        <v>0</v>
      </c>
      <c r="AQ219">
        <v>0</v>
      </c>
      <c r="AR219">
        <v>0</v>
      </c>
      <c r="AS219">
        <v>0</v>
      </c>
      <c r="AT219">
        <v>0</v>
      </c>
      <c r="AU219">
        <v>0</v>
      </c>
      <c r="AV219">
        <v>0</v>
      </c>
      <c r="AW219">
        <v>0</v>
      </c>
      <c r="AX219">
        <v>0</v>
      </c>
      <c r="AY219">
        <v>0</v>
      </c>
      <c r="AZ219">
        <v>0</v>
      </c>
      <c r="BA219">
        <v>0</v>
      </c>
      <c r="BB219">
        <v>0</v>
      </c>
      <c r="BC219">
        <v>0</v>
      </c>
      <c r="BD219">
        <v>0</v>
      </c>
      <c r="BE219">
        <v>0</v>
      </c>
      <c r="BF219">
        <v>0</v>
      </c>
      <c r="BG219" s="20">
        <v>4</v>
      </c>
      <c r="BH219" s="20">
        <v>0</v>
      </c>
      <c r="BI219" s="20">
        <v>153</v>
      </c>
      <c r="BJ219" s="20">
        <v>11</v>
      </c>
      <c r="BK219" s="20">
        <v>748</v>
      </c>
      <c r="BL219" s="20">
        <v>785</v>
      </c>
      <c r="BM219" s="20">
        <v>1321</v>
      </c>
      <c r="BN219" s="20">
        <v>111</v>
      </c>
      <c r="BO219" s="20">
        <v>78</v>
      </c>
      <c r="BP219" s="20">
        <v>7821</v>
      </c>
      <c r="BQ219" s="20">
        <v>4036</v>
      </c>
      <c r="BR219" s="20">
        <v>0</v>
      </c>
      <c r="BS219" s="20">
        <v>163</v>
      </c>
      <c r="BT219" s="20">
        <v>1854</v>
      </c>
      <c r="BU219" s="20">
        <v>255</v>
      </c>
      <c r="BV219" s="20">
        <v>5227</v>
      </c>
    </row>
    <row r="220" spans="1:74" x14ac:dyDescent="0.25">
      <c r="A220" s="20" t="s">
        <v>449</v>
      </c>
      <c r="B220" s="20" t="s">
        <v>547</v>
      </c>
      <c r="C220" s="20" t="s">
        <v>578</v>
      </c>
      <c r="D220" s="1">
        <v>44598</v>
      </c>
      <c r="E220">
        <v>175</v>
      </c>
      <c r="F220">
        <v>10</v>
      </c>
      <c r="G220">
        <v>8</v>
      </c>
      <c r="H220">
        <v>0</v>
      </c>
      <c r="I220">
        <v>0</v>
      </c>
      <c r="J220">
        <v>95</v>
      </c>
      <c r="K220">
        <v>21</v>
      </c>
      <c r="L220">
        <v>18</v>
      </c>
      <c r="M220">
        <v>2</v>
      </c>
      <c r="N220">
        <v>4</v>
      </c>
      <c r="O220">
        <v>3</v>
      </c>
      <c r="P220">
        <v>0</v>
      </c>
      <c r="Q220">
        <v>0</v>
      </c>
      <c r="R220">
        <v>412</v>
      </c>
      <c r="S220">
        <v>307</v>
      </c>
      <c r="T220">
        <v>48</v>
      </c>
      <c r="U220">
        <v>4</v>
      </c>
      <c r="V220">
        <v>0</v>
      </c>
      <c r="W220">
        <v>1713</v>
      </c>
      <c r="X220">
        <v>814</v>
      </c>
      <c r="Y220">
        <v>150</v>
      </c>
      <c r="Z220">
        <v>279</v>
      </c>
      <c r="AA220">
        <v>4</v>
      </c>
      <c r="AB220">
        <v>1169</v>
      </c>
      <c r="AC220">
        <v>632</v>
      </c>
      <c r="AD220">
        <v>39</v>
      </c>
      <c r="AE220">
        <v>211</v>
      </c>
      <c r="AF220">
        <v>2</v>
      </c>
      <c r="AG220">
        <v>411</v>
      </c>
      <c r="AH220">
        <v>197</v>
      </c>
      <c r="AI220">
        <v>10</v>
      </c>
      <c r="AJ220">
        <v>82</v>
      </c>
      <c r="AK220">
        <v>8</v>
      </c>
      <c r="AL220">
        <v>109</v>
      </c>
      <c r="AM220">
        <v>82</v>
      </c>
      <c r="AN220">
        <v>11</v>
      </c>
      <c r="AO220">
        <v>1</v>
      </c>
      <c r="AP220">
        <v>1</v>
      </c>
      <c r="AQ220">
        <v>0</v>
      </c>
      <c r="AR220">
        <v>1</v>
      </c>
      <c r="AS220">
        <v>0</v>
      </c>
      <c r="AT220">
        <v>0</v>
      </c>
      <c r="AU220">
        <v>0</v>
      </c>
      <c r="AV220">
        <v>0</v>
      </c>
      <c r="AW220">
        <v>0</v>
      </c>
      <c r="AX220">
        <v>0</v>
      </c>
      <c r="AY220">
        <v>0</v>
      </c>
      <c r="AZ220">
        <v>0</v>
      </c>
      <c r="BA220">
        <v>0</v>
      </c>
      <c r="BB220">
        <v>0</v>
      </c>
      <c r="BC220">
        <v>0</v>
      </c>
      <c r="BD220">
        <v>0</v>
      </c>
      <c r="BE220">
        <v>0</v>
      </c>
      <c r="BF220">
        <v>0</v>
      </c>
      <c r="BG220" s="20">
        <v>8</v>
      </c>
      <c r="BH220" s="20">
        <v>0</v>
      </c>
      <c r="BI220" s="20">
        <v>128</v>
      </c>
      <c r="BJ220" s="20">
        <v>4</v>
      </c>
      <c r="BK220" s="20">
        <v>352</v>
      </c>
      <c r="BL220" s="20">
        <v>1213</v>
      </c>
      <c r="BM220" s="20">
        <v>885</v>
      </c>
      <c r="BN220" s="20">
        <v>297</v>
      </c>
      <c r="BO220" s="20">
        <v>91</v>
      </c>
      <c r="BP220" s="20">
        <v>7209</v>
      </c>
      <c r="BQ220" s="20">
        <v>2934</v>
      </c>
      <c r="BR220" s="20">
        <v>0</v>
      </c>
      <c r="BS220" s="20">
        <v>118</v>
      </c>
      <c r="BT220" s="20">
        <v>2116</v>
      </c>
      <c r="BU220" s="20">
        <v>37</v>
      </c>
      <c r="BV220" s="20">
        <v>4608</v>
      </c>
    </row>
    <row r="221" spans="1:74" x14ac:dyDescent="0.25">
      <c r="A221" s="20" t="s">
        <v>449</v>
      </c>
      <c r="B221" s="20" t="s">
        <v>547</v>
      </c>
      <c r="C221" s="20" t="s">
        <v>578</v>
      </c>
      <c r="D221" s="1">
        <v>44605</v>
      </c>
      <c r="E221">
        <v>178</v>
      </c>
      <c r="F221">
        <v>10</v>
      </c>
      <c r="G221">
        <v>8</v>
      </c>
      <c r="H221">
        <v>0</v>
      </c>
      <c r="I221">
        <v>0</v>
      </c>
      <c r="J221">
        <v>101</v>
      </c>
      <c r="K221">
        <v>21</v>
      </c>
      <c r="L221">
        <v>18</v>
      </c>
      <c r="M221">
        <v>2</v>
      </c>
      <c r="N221">
        <v>4</v>
      </c>
      <c r="O221">
        <v>3</v>
      </c>
      <c r="P221">
        <v>0</v>
      </c>
      <c r="Q221">
        <v>0</v>
      </c>
      <c r="R221">
        <v>411</v>
      </c>
      <c r="S221">
        <v>306</v>
      </c>
      <c r="T221">
        <v>48</v>
      </c>
      <c r="U221">
        <v>4</v>
      </c>
      <c r="V221">
        <v>0</v>
      </c>
      <c r="W221">
        <v>1724</v>
      </c>
      <c r="X221">
        <v>824</v>
      </c>
      <c r="Y221">
        <v>150</v>
      </c>
      <c r="Z221">
        <v>278</v>
      </c>
      <c r="AA221">
        <v>5</v>
      </c>
      <c r="AB221">
        <v>1166</v>
      </c>
      <c r="AC221">
        <v>637</v>
      </c>
      <c r="AD221">
        <v>39</v>
      </c>
      <c r="AE221">
        <v>211</v>
      </c>
      <c r="AF221">
        <v>1</v>
      </c>
      <c r="AG221">
        <v>412</v>
      </c>
      <c r="AH221">
        <v>199</v>
      </c>
      <c r="AI221">
        <v>10</v>
      </c>
      <c r="AJ221">
        <v>82</v>
      </c>
      <c r="AK221">
        <v>9</v>
      </c>
      <c r="AL221">
        <v>108</v>
      </c>
      <c r="AM221">
        <v>81</v>
      </c>
      <c r="AN221">
        <v>11</v>
      </c>
      <c r="AO221">
        <v>1</v>
      </c>
      <c r="AP221">
        <v>1</v>
      </c>
      <c r="AQ221">
        <v>0</v>
      </c>
      <c r="AR221">
        <v>1</v>
      </c>
      <c r="AS221">
        <v>0</v>
      </c>
      <c r="AT221">
        <v>0</v>
      </c>
      <c r="AU221">
        <v>0</v>
      </c>
      <c r="AV221">
        <v>0</v>
      </c>
      <c r="AW221">
        <v>0</v>
      </c>
      <c r="AX221">
        <v>0</v>
      </c>
      <c r="AY221">
        <v>0</v>
      </c>
      <c r="AZ221">
        <v>0</v>
      </c>
      <c r="BA221">
        <v>0</v>
      </c>
      <c r="BB221">
        <v>0</v>
      </c>
      <c r="BC221">
        <v>0</v>
      </c>
      <c r="BD221">
        <v>0</v>
      </c>
      <c r="BE221">
        <v>0</v>
      </c>
      <c r="BF221">
        <v>0</v>
      </c>
      <c r="BG221" s="20">
        <v>8</v>
      </c>
      <c r="BH221" s="20">
        <v>0</v>
      </c>
      <c r="BI221" s="20">
        <v>133</v>
      </c>
      <c r="BJ221" s="20">
        <v>4</v>
      </c>
      <c r="BK221" s="20">
        <v>351</v>
      </c>
      <c r="BL221" s="20">
        <v>1222</v>
      </c>
      <c r="BM221" s="20">
        <v>885</v>
      </c>
      <c r="BN221" s="20">
        <v>297</v>
      </c>
      <c r="BO221" s="20">
        <v>90</v>
      </c>
      <c r="BP221" s="20">
        <v>7201</v>
      </c>
      <c r="BQ221" s="20">
        <v>2981</v>
      </c>
      <c r="BR221" s="20">
        <v>0</v>
      </c>
      <c r="BS221" s="20">
        <v>116</v>
      </c>
      <c r="BT221" s="20">
        <v>2109</v>
      </c>
      <c r="BU221" s="20">
        <v>32</v>
      </c>
      <c r="BV221" s="20">
        <v>4619</v>
      </c>
    </row>
    <row r="222" spans="1:74" x14ac:dyDescent="0.25">
      <c r="A222" s="20" t="s">
        <v>449</v>
      </c>
      <c r="B222" s="20" t="s">
        <v>547</v>
      </c>
      <c r="C222" s="20" t="s">
        <v>578</v>
      </c>
      <c r="D222" s="1">
        <v>44613</v>
      </c>
      <c r="E222">
        <v>178</v>
      </c>
      <c r="F222">
        <v>10</v>
      </c>
      <c r="G222">
        <v>8</v>
      </c>
      <c r="H222">
        <v>0</v>
      </c>
      <c r="I222">
        <v>0</v>
      </c>
      <c r="J222">
        <v>102</v>
      </c>
      <c r="K222">
        <v>21</v>
      </c>
      <c r="L222">
        <v>18</v>
      </c>
      <c r="M222">
        <v>2</v>
      </c>
      <c r="N222">
        <v>4</v>
      </c>
      <c r="O222">
        <v>3</v>
      </c>
      <c r="P222">
        <v>0</v>
      </c>
      <c r="Q222">
        <v>0</v>
      </c>
      <c r="R222">
        <v>413</v>
      </c>
      <c r="S222">
        <v>307</v>
      </c>
      <c r="T222">
        <v>48</v>
      </c>
      <c r="U222">
        <v>4</v>
      </c>
      <c r="V222">
        <v>1</v>
      </c>
      <c r="W222">
        <v>1724</v>
      </c>
      <c r="X222">
        <v>835</v>
      </c>
      <c r="Y222">
        <v>150</v>
      </c>
      <c r="Z222">
        <v>282</v>
      </c>
      <c r="AA222">
        <v>6</v>
      </c>
      <c r="AB222">
        <v>1172</v>
      </c>
      <c r="AC222">
        <v>641</v>
      </c>
      <c r="AD222">
        <v>40</v>
      </c>
      <c r="AE222">
        <v>212</v>
      </c>
      <c r="AF222">
        <v>2</v>
      </c>
      <c r="AG222">
        <v>408</v>
      </c>
      <c r="AH222">
        <v>199</v>
      </c>
      <c r="AI222">
        <v>10</v>
      </c>
      <c r="AJ222">
        <v>82</v>
      </c>
      <c r="AK222">
        <v>8</v>
      </c>
      <c r="AL222">
        <v>108</v>
      </c>
      <c r="AM222">
        <v>81</v>
      </c>
      <c r="AN222">
        <v>11</v>
      </c>
      <c r="AO222">
        <v>1</v>
      </c>
      <c r="AP222">
        <v>1</v>
      </c>
      <c r="AQ222">
        <v>0</v>
      </c>
      <c r="AR222">
        <v>1</v>
      </c>
      <c r="AS222">
        <v>0</v>
      </c>
      <c r="AT222">
        <v>0</v>
      </c>
      <c r="AU222">
        <v>0</v>
      </c>
      <c r="AV222">
        <v>0</v>
      </c>
      <c r="AW222">
        <v>0</v>
      </c>
      <c r="AX222">
        <v>0</v>
      </c>
      <c r="AY222">
        <v>0</v>
      </c>
      <c r="AZ222">
        <v>0</v>
      </c>
      <c r="BA222">
        <v>0</v>
      </c>
      <c r="BB222">
        <v>0</v>
      </c>
      <c r="BC222">
        <v>0</v>
      </c>
      <c r="BD222">
        <v>0</v>
      </c>
      <c r="BE222">
        <v>0</v>
      </c>
      <c r="BF222">
        <v>0</v>
      </c>
      <c r="BG222" s="20">
        <v>8</v>
      </c>
      <c r="BH222" s="20">
        <v>0</v>
      </c>
      <c r="BI222" s="20">
        <v>133</v>
      </c>
      <c r="BJ222" s="20">
        <v>4</v>
      </c>
      <c r="BK222" s="20">
        <v>352</v>
      </c>
      <c r="BL222" s="20">
        <v>1219</v>
      </c>
      <c r="BM222" s="20">
        <v>888</v>
      </c>
      <c r="BN222" s="20">
        <v>293</v>
      </c>
      <c r="BO222" s="20">
        <v>90</v>
      </c>
      <c r="BP222" s="20">
        <v>7203</v>
      </c>
      <c r="BQ222" s="20">
        <v>3007</v>
      </c>
      <c r="BR222" s="20">
        <v>0</v>
      </c>
      <c r="BS222" s="20">
        <v>117</v>
      </c>
      <c r="BT222" s="20">
        <v>2108</v>
      </c>
      <c r="BU222" s="20">
        <v>35</v>
      </c>
      <c r="BV222" s="20">
        <v>4623</v>
      </c>
    </row>
    <row r="223" spans="1:74" x14ac:dyDescent="0.25">
      <c r="A223" s="20" t="s">
        <v>449</v>
      </c>
      <c r="B223" s="20" t="s">
        <v>547</v>
      </c>
      <c r="C223" s="20" t="s">
        <v>579</v>
      </c>
      <c r="D223" s="1">
        <v>44598</v>
      </c>
      <c r="E223">
        <v>64</v>
      </c>
      <c r="F223">
        <v>2</v>
      </c>
      <c r="G223">
        <v>1</v>
      </c>
      <c r="H223">
        <v>0</v>
      </c>
      <c r="I223">
        <v>0</v>
      </c>
      <c r="J223">
        <v>40</v>
      </c>
      <c r="K223">
        <v>7</v>
      </c>
      <c r="L223">
        <v>1</v>
      </c>
      <c r="M223">
        <v>0</v>
      </c>
      <c r="N223">
        <v>1</v>
      </c>
      <c r="O223">
        <v>1</v>
      </c>
      <c r="P223">
        <v>0</v>
      </c>
      <c r="Q223">
        <v>0</v>
      </c>
      <c r="R223">
        <v>168</v>
      </c>
      <c r="S223">
        <v>118</v>
      </c>
      <c r="T223">
        <v>27</v>
      </c>
      <c r="U223">
        <v>1</v>
      </c>
      <c r="V223">
        <v>0</v>
      </c>
      <c r="W223">
        <v>619</v>
      </c>
      <c r="X223">
        <v>289</v>
      </c>
      <c r="Y223">
        <v>127</v>
      </c>
      <c r="Z223">
        <v>27</v>
      </c>
      <c r="AA223">
        <v>5</v>
      </c>
      <c r="AB223">
        <v>475</v>
      </c>
      <c r="AC223">
        <v>200</v>
      </c>
      <c r="AD223">
        <v>153</v>
      </c>
      <c r="AE223">
        <v>18</v>
      </c>
      <c r="AF223">
        <v>3</v>
      </c>
      <c r="AG223">
        <v>108</v>
      </c>
      <c r="AH223">
        <v>50</v>
      </c>
      <c r="AI223">
        <v>11</v>
      </c>
      <c r="AJ223">
        <v>15</v>
      </c>
      <c r="AK223">
        <v>2</v>
      </c>
      <c r="AL223">
        <v>35</v>
      </c>
      <c r="AM223">
        <v>26</v>
      </c>
      <c r="AN223">
        <v>5</v>
      </c>
      <c r="AO223">
        <v>0</v>
      </c>
      <c r="AP223">
        <v>0</v>
      </c>
      <c r="AQ223">
        <v>0</v>
      </c>
      <c r="AR223">
        <v>0</v>
      </c>
      <c r="AS223">
        <v>0</v>
      </c>
      <c r="AT223">
        <v>0</v>
      </c>
      <c r="AU223">
        <v>0</v>
      </c>
      <c r="AV223">
        <v>0</v>
      </c>
      <c r="AW223">
        <v>0</v>
      </c>
      <c r="AX223">
        <v>0</v>
      </c>
      <c r="AY223">
        <v>0</v>
      </c>
      <c r="AZ223">
        <v>0</v>
      </c>
      <c r="BA223">
        <v>0</v>
      </c>
      <c r="BB223">
        <v>0</v>
      </c>
      <c r="BC223">
        <v>0</v>
      </c>
      <c r="BD223">
        <v>0</v>
      </c>
      <c r="BE223">
        <v>0</v>
      </c>
      <c r="BF223">
        <v>0</v>
      </c>
      <c r="BG223" s="20">
        <v>2</v>
      </c>
      <c r="BH223" s="20">
        <v>0</v>
      </c>
      <c r="BI223" s="20">
        <v>54</v>
      </c>
      <c r="BJ223" s="20">
        <v>1</v>
      </c>
      <c r="BK223" s="20">
        <v>138</v>
      </c>
      <c r="BL223" s="20">
        <v>427</v>
      </c>
      <c r="BM223" s="20">
        <v>289</v>
      </c>
      <c r="BN223" s="20">
        <v>78</v>
      </c>
      <c r="BO223" s="20">
        <v>30</v>
      </c>
      <c r="BP223" s="20">
        <v>3003</v>
      </c>
      <c r="BQ223" s="20">
        <v>976</v>
      </c>
      <c r="BR223" s="20">
        <v>0</v>
      </c>
      <c r="BS223" s="20">
        <v>202</v>
      </c>
      <c r="BT223" s="20">
        <v>875</v>
      </c>
      <c r="BU223" s="20">
        <v>41</v>
      </c>
      <c r="BV223" s="20">
        <v>1742</v>
      </c>
    </row>
    <row r="224" spans="1:74" x14ac:dyDescent="0.25">
      <c r="A224" s="20" t="s">
        <v>449</v>
      </c>
      <c r="B224" s="20" t="s">
        <v>547</v>
      </c>
      <c r="C224" s="20" t="s">
        <v>579</v>
      </c>
      <c r="D224" s="1">
        <v>44605</v>
      </c>
      <c r="E224">
        <v>63</v>
      </c>
      <c r="F224">
        <v>2</v>
      </c>
      <c r="G224">
        <v>1</v>
      </c>
      <c r="H224">
        <v>0</v>
      </c>
      <c r="I224">
        <v>0</v>
      </c>
      <c r="J224">
        <v>41</v>
      </c>
      <c r="K224">
        <v>7</v>
      </c>
      <c r="L224">
        <v>1</v>
      </c>
      <c r="M224">
        <v>0</v>
      </c>
      <c r="N224">
        <v>1</v>
      </c>
      <c r="O224">
        <v>1</v>
      </c>
      <c r="P224">
        <v>0</v>
      </c>
      <c r="Q224">
        <v>0</v>
      </c>
      <c r="R224">
        <v>166</v>
      </c>
      <c r="S224">
        <v>118</v>
      </c>
      <c r="T224">
        <v>25</v>
      </c>
      <c r="U224">
        <v>1</v>
      </c>
      <c r="V224">
        <v>0</v>
      </c>
      <c r="W224">
        <v>616</v>
      </c>
      <c r="X224">
        <v>294</v>
      </c>
      <c r="Y224">
        <v>126</v>
      </c>
      <c r="Z224">
        <v>26</v>
      </c>
      <c r="AA224">
        <v>5</v>
      </c>
      <c r="AB224">
        <v>473</v>
      </c>
      <c r="AC224">
        <v>200</v>
      </c>
      <c r="AD224">
        <v>152</v>
      </c>
      <c r="AE224">
        <v>18</v>
      </c>
      <c r="AF224">
        <v>2</v>
      </c>
      <c r="AG224">
        <v>108</v>
      </c>
      <c r="AH224">
        <v>51</v>
      </c>
      <c r="AI224">
        <v>11</v>
      </c>
      <c r="AJ224">
        <v>15</v>
      </c>
      <c r="AK224">
        <v>2</v>
      </c>
      <c r="AL224">
        <v>35</v>
      </c>
      <c r="AM224">
        <v>26</v>
      </c>
      <c r="AN224">
        <v>5</v>
      </c>
      <c r="AO224">
        <v>0</v>
      </c>
      <c r="AP224">
        <v>0</v>
      </c>
      <c r="AQ224">
        <v>0</v>
      </c>
      <c r="AR224">
        <v>0</v>
      </c>
      <c r="AS224">
        <v>0</v>
      </c>
      <c r="AT224">
        <v>0</v>
      </c>
      <c r="AU224">
        <v>0</v>
      </c>
      <c r="AV224">
        <v>0</v>
      </c>
      <c r="AW224">
        <v>0</v>
      </c>
      <c r="AX224">
        <v>0</v>
      </c>
      <c r="AY224">
        <v>0</v>
      </c>
      <c r="AZ224">
        <v>0</v>
      </c>
      <c r="BA224">
        <v>0</v>
      </c>
      <c r="BB224">
        <v>0</v>
      </c>
      <c r="BC224">
        <v>0</v>
      </c>
      <c r="BD224">
        <v>0</v>
      </c>
      <c r="BE224">
        <v>0</v>
      </c>
      <c r="BF224">
        <v>0</v>
      </c>
      <c r="BG224" s="20">
        <v>2</v>
      </c>
      <c r="BH224" s="20">
        <v>0</v>
      </c>
      <c r="BI224" s="20">
        <v>53</v>
      </c>
      <c r="BJ224" s="20">
        <v>1</v>
      </c>
      <c r="BK224" s="20">
        <v>138</v>
      </c>
      <c r="BL224" s="20">
        <v>427</v>
      </c>
      <c r="BM224" s="20">
        <v>290</v>
      </c>
      <c r="BN224" s="20">
        <v>78</v>
      </c>
      <c r="BO224" s="20">
        <v>30</v>
      </c>
      <c r="BP224" s="20">
        <v>3004</v>
      </c>
      <c r="BQ224" s="20">
        <v>984</v>
      </c>
      <c r="BR224" s="20">
        <v>0</v>
      </c>
      <c r="BS224" s="20">
        <v>202</v>
      </c>
      <c r="BT224" s="20">
        <v>869</v>
      </c>
      <c r="BU224" s="20">
        <v>39</v>
      </c>
      <c r="BV224" s="20">
        <v>1749</v>
      </c>
    </row>
    <row r="225" spans="1:74" x14ac:dyDescent="0.25">
      <c r="A225" s="20" t="s">
        <v>449</v>
      </c>
      <c r="B225" s="20" t="s">
        <v>547</v>
      </c>
      <c r="C225" s="20" t="s">
        <v>579</v>
      </c>
      <c r="D225" s="1">
        <v>44613</v>
      </c>
      <c r="E225">
        <v>63</v>
      </c>
      <c r="F225">
        <v>2</v>
      </c>
      <c r="G225">
        <v>1</v>
      </c>
      <c r="H225">
        <v>0</v>
      </c>
      <c r="I225">
        <v>0</v>
      </c>
      <c r="J225">
        <v>43</v>
      </c>
      <c r="K225">
        <v>7</v>
      </c>
      <c r="L225">
        <v>1</v>
      </c>
      <c r="M225">
        <v>0</v>
      </c>
      <c r="N225">
        <v>1</v>
      </c>
      <c r="O225">
        <v>1</v>
      </c>
      <c r="P225">
        <v>0</v>
      </c>
      <c r="Q225">
        <v>0</v>
      </c>
      <c r="R225">
        <v>166</v>
      </c>
      <c r="S225">
        <v>118</v>
      </c>
      <c r="T225">
        <v>25</v>
      </c>
      <c r="U225">
        <v>1</v>
      </c>
      <c r="V225">
        <v>0</v>
      </c>
      <c r="W225">
        <v>620</v>
      </c>
      <c r="X225">
        <v>297</v>
      </c>
      <c r="Y225">
        <v>126</v>
      </c>
      <c r="Z225">
        <v>27</v>
      </c>
      <c r="AA225">
        <v>5</v>
      </c>
      <c r="AB225">
        <v>471</v>
      </c>
      <c r="AC225">
        <v>200</v>
      </c>
      <c r="AD225">
        <v>151</v>
      </c>
      <c r="AE225">
        <v>18</v>
      </c>
      <c r="AF225">
        <v>2</v>
      </c>
      <c r="AG225">
        <v>109</v>
      </c>
      <c r="AH225">
        <v>52</v>
      </c>
      <c r="AI225">
        <v>11</v>
      </c>
      <c r="AJ225">
        <v>16</v>
      </c>
      <c r="AK225">
        <v>2</v>
      </c>
      <c r="AL225">
        <v>35</v>
      </c>
      <c r="AM225">
        <v>26</v>
      </c>
      <c r="AN225">
        <v>5</v>
      </c>
      <c r="AO225">
        <v>0</v>
      </c>
      <c r="AP225">
        <v>0</v>
      </c>
      <c r="AQ225">
        <v>0</v>
      </c>
      <c r="AR225">
        <v>0</v>
      </c>
      <c r="AS225">
        <v>0</v>
      </c>
      <c r="AT225">
        <v>0</v>
      </c>
      <c r="AU225">
        <v>0</v>
      </c>
      <c r="AV225">
        <v>0</v>
      </c>
      <c r="AW225">
        <v>0</v>
      </c>
      <c r="AX225">
        <v>0</v>
      </c>
      <c r="AY225">
        <v>0</v>
      </c>
      <c r="AZ225">
        <v>0</v>
      </c>
      <c r="BA225">
        <v>0</v>
      </c>
      <c r="BB225">
        <v>0</v>
      </c>
      <c r="BC225">
        <v>0</v>
      </c>
      <c r="BD225">
        <v>0</v>
      </c>
      <c r="BE225">
        <v>0</v>
      </c>
      <c r="BF225">
        <v>0</v>
      </c>
      <c r="BG225" s="20">
        <v>2</v>
      </c>
      <c r="BH225" s="20">
        <v>0</v>
      </c>
      <c r="BI225" s="20">
        <v>53</v>
      </c>
      <c r="BJ225" s="20">
        <v>1</v>
      </c>
      <c r="BK225" s="20">
        <v>138</v>
      </c>
      <c r="BL225" s="20">
        <v>430</v>
      </c>
      <c r="BM225" s="20">
        <v>289</v>
      </c>
      <c r="BN225" s="20">
        <v>78</v>
      </c>
      <c r="BO225" s="20">
        <v>30</v>
      </c>
      <c r="BP225" s="20">
        <v>2995</v>
      </c>
      <c r="BQ225" s="20">
        <v>995</v>
      </c>
      <c r="BR225" s="20">
        <v>0</v>
      </c>
      <c r="BS225" s="20">
        <v>202</v>
      </c>
      <c r="BT225" s="20">
        <v>867</v>
      </c>
      <c r="BU225" s="20">
        <v>41</v>
      </c>
      <c r="BV225" s="20">
        <v>1745</v>
      </c>
    </row>
    <row r="226" spans="1:74" x14ac:dyDescent="0.25">
      <c r="A226" s="20" t="s">
        <v>449</v>
      </c>
      <c r="B226" s="20" t="s">
        <v>544</v>
      </c>
      <c r="C226" s="20" t="s">
        <v>580</v>
      </c>
      <c r="D226" s="1">
        <v>44598</v>
      </c>
      <c r="E226">
        <v>67</v>
      </c>
      <c r="F226">
        <v>0</v>
      </c>
      <c r="G226">
        <v>0</v>
      </c>
      <c r="H226">
        <v>0</v>
      </c>
      <c r="I226">
        <v>0</v>
      </c>
      <c r="J226">
        <v>36</v>
      </c>
      <c r="K226">
        <v>9</v>
      </c>
      <c r="L226">
        <v>4</v>
      </c>
      <c r="M226">
        <v>0</v>
      </c>
      <c r="N226">
        <v>9</v>
      </c>
      <c r="O226">
        <v>6</v>
      </c>
      <c r="P226">
        <v>0</v>
      </c>
      <c r="Q226">
        <v>0</v>
      </c>
      <c r="R226">
        <v>219</v>
      </c>
      <c r="S226">
        <v>146</v>
      </c>
      <c r="T226">
        <v>42</v>
      </c>
      <c r="U226">
        <v>3</v>
      </c>
      <c r="V226">
        <v>1</v>
      </c>
      <c r="W226">
        <v>707</v>
      </c>
      <c r="X226">
        <v>329</v>
      </c>
      <c r="Y226">
        <v>76</v>
      </c>
      <c r="Z226">
        <v>107</v>
      </c>
      <c r="AA226">
        <v>5</v>
      </c>
      <c r="AB226">
        <v>468</v>
      </c>
      <c r="AC226">
        <v>206</v>
      </c>
      <c r="AD226">
        <v>44</v>
      </c>
      <c r="AE226">
        <v>94</v>
      </c>
      <c r="AF226">
        <v>5</v>
      </c>
      <c r="AG226">
        <v>51</v>
      </c>
      <c r="AH226">
        <v>15</v>
      </c>
      <c r="AI226">
        <v>1</v>
      </c>
      <c r="AJ226">
        <v>15</v>
      </c>
      <c r="AK226">
        <v>0</v>
      </c>
      <c r="AL226">
        <v>43</v>
      </c>
      <c r="AM226">
        <v>30</v>
      </c>
      <c r="AN226">
        <v>5</v>
      </c>
      <c r="AO226">
        <v>2</v>
      </c>
      <c r="AP226">
        <v>1</v>
      </c>
      <c r="AQ226">
        <v>0</v>
      </c>
      <c r="AR226">
        <v>0</v>
      </c>
      <c r="AS226">
        <v>0</v>
      </c>
      <c r="AT226">
        <v>0</v>
      </c>
      <c r="AU226">
        <v>0</v>
      </c>
      <c r="AV226">
        <v>0</v>
      </c>
      <c r="AW226">
        <v>0</v>
      </c>
      <c r="AX226">
        <v>0</v>
      </c>
      <c r="AY226">
        <v>0</v>
      </c>
      <c r="AZ226">
        <v>0</v>
      </c>
      <c r="BA226">
        <v>0</v>
      </c>
      <c r="BB226">
        <v>0</v>
      </c>
      <c r="BC226">
        <v>0</v>
      </c>
      <c r="BD226">
        <v>0</v>
      </c>
      <c r="BE226">
        <v>0</v>
      </c>
      <c r="BF226">
        <v>0</v>
      </c>
      <c r="BG226" s="20">
        <v>0</v>
      </c>
      <c r="BH226" s="20">
        <v>0</v>
      </c>
      <c r="BI226" s="20">
        <v>50</v>
      </c>
      <c r="BJ226" s="20">
        <v>9</v>
      </c>
      <c r="BK226" s="20">
        <v>171</v>
      </c>
      <c r="BL226" s="20">
        <v>497</v>
      </c>
      <c r="BM226" s="20">
        <v>312</v>
      </c>
      <c r="BN226" s="20">
        <v>30</v>
      </c>
      <c r="BO226" s="20">
        <v>35</v>
      </c>
      <c r="BP226" s="20">
        <v>2601</v>
      </c>
      <c r="BQ226" s="20">
        <v>879</v>
      </c>
      <c r="BR226" s="20">
        <v>0</v>
      </c>
      <c r="BS226" s="20">
        <v>128</v>
      </c>
      <c r="BT226" s="20">
        <v>722</v>
      </c>
      <c r="BU226" s="20">
        <v>64</v>
      </c>
      <c r="BV226" s="20">
        <v>1549</v>
      </c>
    </row>
    <row r="227" spans="1:74" x14ac:dyDescent="0.25">
      <c r="A227" s="20" t="s">
        <v>449</v>
      </c>
      <c r="B227" s="20" t="s">
        <v>544</v>
      </c>
      <c r="C227" s="20" t="s">
        <v>580</v>
      </c>
      <c r="D227" s="1">
        <v>44605</v>
      </c>
      <c r="E227">
        <v>67</v>
      </c>
      <c r="F227">
        <v>0</v>
      </c>
      <c r="G227">
        <v>0</v>
      </c>
      <c r="H227">
        <v>0</v>
      </c>
      <c r="I227">
        <v>0</v>
      </c>
      <c r="J227">
        <v>36</v>
      </c>
      <c r="K227">
        <v>9</v>
      </c>
      <c r="L227">
        <v>4</v>
      </c>
      <c r="M227">
        <v>0</v>
      </c>
      <c r="N227">
        <v>9</v>
      </c>
      <c r="O227">
        <v>6</v>
      </c>
      <c r="P227">
        <v>0</v>
      </c>
      <c r="Q227">
        <v>0</v>
      </c>
      <c r="R227">
        <v>221</v>
      </c>
      <c r="S227">
        <v>149</v>
      </c>
      <c r="T227">
        <v>42</v>
      </c>
      <c r="U227">
        <v>3</v>
      </c>
      <c r="V227">
        <v>1</v>
      </c>
      <c r="W227">
        <v>705</v>
      </c>
      <c r="X227">
        <v>329</v>
      </c>
      <c r="Y227">
        <v>76</v>
      </c>
      <c r="Z227">
        <v>106</v>
      </c>
      <c r="AA227">
        <v>5</v>
      </c>
      <c r="AB227">
        <v>467</v>
      </c>
      <c r="AC227">
        <v>205</v>
      </c>
      <c r="AD227">
        <v>44</v>
      </c>
      <c r="AE227">
        <v>94</v>
      </c>
      <c r="AF227">
        <v>5</v>
      </c>
      <c r="AG227">
        <v>51</v>
      </c>
      <c r="AH227">
        <v>15</v>
      </c>
      <c r="AI227">
        <v>1</v>
      </c>
      <c r="AJ227">
        <v>15</v>
      </c>
      <c r="AK227">
        <v>0</v>
      </c>
      <c r="AL227">
        <v>42</v>
      </c>
      <c r="AM227">
        <v>30</v>
      </c>
      <c r="AN227">
        <v>5</v>
      </c>
      <c r="AO227">
        <v>1</v>
      </c>
      <c r="AP227">
        <v>1</v>
      </c>
      <c r="AQ227">
        <v>0</v>
      </c>
      <c r="AR227">
        <v>0</v>
      </c>
      <c r="AS227">
        <v>0</v>
      </c>
      <c r="AT227">
        <v>0</v>
      </c>
      <c r="AU227">
        <v>0</v>
      </c>
      <c r="AV227">
        <v>0</v>
      </c>
      <c r="AW227">
        <v>0</v>
      </c>
      <c r="AX227">
        <v>0</v>
      </c>
      <c r="AY227">
        <v>0</v>
      </c>
      <c r="AZ227">
        <v>0</v>
      </c>
      <c r="BA227">
        <v>0</v>
      </c>
      <c r="BB227">
        <v>0</v>
      </c>
      <c r="BC227">
        <v>0</v>
      </c>
      <c r="BD227">
        <v>0</v>
      </c>
      <c r="BE227">
        <v>0</v>
      </c>
      <c r="BF227">
        <v>0</v>
      </c>
      <c r="BG227" s="20">
        <v>0</v>
      </c>
      <c r="BH227" s="20">
        <v>0</v>
      </c>
      <c r="BI227" s="20">
        <v>50</v>
      </c>
      <c r="BJ227" s="20">
        <v>9</v>
      </c>
      <c r="BK227" s="20">
        <v>173</v>
      </c>
      <c r="BL227" s="20">
        <v>496</v>
      </c>
      <c r="BM227" s="20">
        <v>312</v>
      </c>
      <c r="BN227" s="20">
        <v>30</v>
      </c>
      <c r="BO227" s="20">
        <v>35</v>
      </c>
      <c r="BP227" s="20">
        <v>2600</v>
      </c>
      <c r="BQ227" s="20">
        <v>888</v>
      </c>
      <c r="BR227" s="20">
        <v>0</v>
      </c>
      <c r="BS227" s="20">
        <v>128</v>
      </c>
      <c r="BT227" s="20">
        <v>718</v>
      </c>
      <c r="BU227" s="20">
        <v>64</v>
      </c>
      <c r="BV227" s="20">
        <v>1554</v>
      </c>
    </row>
    <row r="228" spans="1:74" x14ac:dyDescent="0.25">
      <c r="A228" s="20" t="s">
        <v>449</v>
      </c>
      <c r="B228" s="20" t="s">
        <v>544</v>
      </c>
      <c r="C228" s="20" t="s">
        <v>580</v>
      </c>
      <c r="D228" s="1">
        <v>44613</v>
      </c>
      <c r="E228">
        <v>136</v>
      </c>
      <c r="F228">
        <v>2</v>
      </c>
      <c r="G228">
        <v>0</v>
      </c>
      <c r="H228">
        <v>0</v>
      </c>
      <c r="I228">
        <v>0</v>
      </c>
      <c r="J228">
        <v>74</v>
      </c>
      <c r="K228">
        <v>18</v>
      </c>
      <c r="L228">
        <v>8</v>
      </c>
      <c r="M228">
        <v>0</v>
      </c>
      <c r="N228">
        <v>18</v>
      </c>
      <c r="O228">
        <v>12</v>
      </c>
      <c r="P228">
        <v>0</v>
      </c>
      <c r="Q228">
        <v>0</v>
      </c>
      <c r="R228">
        <v>440</v>
      </c>
      <c r="S228">
        <v>298</v>
      </c>
      <c r="T228">
        <v>84</v>
      </c>
      <c r="U228">
        <v>6</v>
      </c>
      <c r="V228">
        <v>2</v>
      </c>
      <c r="W228">
        <v>1416</v>
      </c>
      <c r="X228">
        <v>666</v>
      </c>
      <c r="Y228">
        <v>150</v>
      </c>
      <c r="Z228">
        <v>216</v>
      </c>
      <c r="AA228">
        <v>10</v>
      </c>
      <c r="AB228">
        <v>936</v>
      </c>
      <c r="AC228">
        <v>412</v>
      </c>
      <c r="AD228">
        <v>88</v>
      </c>
      <c r="AE228">
        <v>186</v>
      </c>
      <c r="AF228">
        <v>12</v>
      </c>
      <c r="AG228">
        <v>100</v>
      </c>
      <c r="AH228">
        <v>32</v>
      </c>
      <c r="AI228">
        <v>2</v>
      </c>
      <c r="AJ228">
        <v>30</v>
      </c>
      <c r="AK228">
        <v>0</v>
      </c>
      <c r="AL228">
        <v>84</v>
      </c>
      <c r="AM228">
        <v>60</v>
      </c>
      <c r="AN228">
        <v>10</v>
      </c>
      <c r="AO228">
        <v>2</v>
      </c>
      <c r="AP228">
        <v>2</v>
      </c>
      <c r="AQ228">
        <v>0</v>
      </c>
      <c r="AR228">
        <v>0</v>
      </c>
      <c r="AS228">
        <v>0</v>
      </c>
      <c r="AT228">
        <v>0</v>
      </c>
      <c r="AU228">
        <v>0</v>
      </c>
      <c r="AV228">
        <v>0</v>
      </c>
      <c r="AW228">
        <v>0</v>
      </c>
      <c r="AX228">
        <v>0</v>
      </c>
      <c r="AY228">
        <v>0</v>
      </c>
      <c r="AZ228">
        <v>0</v>
      </c>
      <c r="BA228">
        <v>0</v>
      </c>
      <c r="BB228">
        <v>0</v>
      </c>
      <c r="BC228">
        <v>0</v>
      </c>
      <c r="BD228">
        <v>0</v>
      </c>
      <c r="BE228">
        <v>0</v>
      </c>
      <c r="BF228">
        <v>0</v>
      </c>
      <c r="BG228" s="20">
        <v>1</v>
      </c>
      <c r="BH228" s="20">
        <v>0</v>
      </c>
      <c r="BI228" s="20">
        <v>51</v>
      </c>
      <c r="BJ228" s="20">
        <v>9</v>
      </c>
      <c r="BK228" s="20">
        <v>173</v>
      </c>
      <c r="BL228" s="20">
        <v>498</v>
      </c>
      <c r="BM228" s="20">
        <v>313</v>
      </c>
      <c r="BN228" s="20">
        <v>30</v>
      </c>
      <c r="BO228" s="20">
        <v>35</v>
      </c>
      <c r="BP228" s="20">
        <v>2604</v>
      </c>
      <c r="BQ228" s="20">
        <v>901</v>
      </c>
      <c r="BR228" s="20">
        <v>0</v>
      </c>
      <c r="BS228" s="20">
        <v>128</v>
      </c>
      <c r="BT228" s="20">
        <v>716</v>
      </c>
      <c r="BU228" s="20">
        <v>71</v>
      </c>
      <c r="BV228" s="20">
        <v>1555</v>
      </c>
    </row>
    <row r="229" spans="1:74" x14ac:dyDescent="0.25">
      <c r="A229" s="20" t="s">
        <v>449</v>
      </c>
      <c r="B229" s="20" t="s">
        <v>555</v>
      </c>
      <c r="C229" s="20" t="s">
        <v>581</v>
      </c>
      <c r="D229" s="1">
        <v>44598</v>
      </c>
      <c r="E229">
        <v>227</v>
      </c>
      <c r="F229">
        <v>8</v>
      </c>
      <c r="G229">
        <v>3</v>
      </c>
      <c r="H229">
        <v>0</v>
      </c>
      <c r="I229">
        <v>0</v>
      </c>
      <c r="J229">
        <v>134</v>
      </c>
      <c r="K229">
        <v>18</v>
      </c>
      <c r="L229">
        <v>11</v>
      </c>
      <c r="M229">
        <v>2</v>
      </c>
      <c r="N229">
        <v>8</v>
      </c>
      <c r="O229">
        <v>5</v>
      </c>
      <c r="P229">
        <v>0</v>
      </c>
      <c r="Q229">
        <v>0</v>
      </c>
      <c r="R229">
        <v>633</v>
      </c>
      <c r="S229">
        <v>501</v>
      </c>
      <c r="T229">
        <v>40</v>
      </c>
      <c r="U229">
        <v>8</v>
      </c>
      <c r="V229">
        <v>1</v>
      </c>
      <c r="W229">
        <v>2092</v>
      </c>
      <c r="X229">
        <v>1051</v>
      </c>
      <c r="Y229">
        <v>215</v>
      </c>
      <c r="Z229">
        <v>196</v>
      </c>
      <c r="AA229">
        <v>27</v>
      </c>
      <c r="AB229">
        <v>1600</v>
      </c>
      <c r="AC229">
        <v>948</v>
      </c>
      <c r="AD229">
        <v>68</v>
      </c>
      <c r="AE229">
        <v>178</v>
      </c>
      <c r="AF229">
        <v>11</v>
      </c>
      <c r="AG229">
        <v>376</v>
      </c>
      <c r="AH229">
        <v>186</v>
      </c>
      <c r="AI229">
        <v>13</v>
      </c>
      <c r="AJ229">
        <v>63</v>
      </c>
      <c r="AK229">
        <v>15</v>
      </c>
      <c r="AL229">
        <v>130</v>
      </c>
      <c r="AM229">
        <v>103</v>
      </c>
      <c r="AN229">
        <v>12</v>
      </c>
      <c r="AO229">
        <v>2</v>
      </c>
      <c r="AP229">
        <v>0</v>
      </c>
      <c r="AQ229">
        <v>0</v>
      </c>
      <c r="AR229">
        <v>3</v>
      </c>
      <c r="AS229">
        <v>0</v>
      </c>
      <c r="AT229">
        <v>0</v>
      </c>
      <c r="AU229">
        <v>0</v>
      </c>
      <c r="AV229">
        <v>0</v>
      </c>
      <c r="AW229">
        <v>0</v>
      </c>
      <c r="AX229">
        <v>0</v>
      </c>
      <c r="AY229">
        <v>0</v>
      </c>
      <c r="AZ229">
        <v>0</v>
      </c>
      <c r="BA229">
        <v>0</v>
      </c>
      <c r="BB229">
        <v>1</v>
      </c>
      <c r="BC229">
        <v>0</v>
      </c>
      <c r="BD229">
        <v>0</v>
      </c>
      <c r="BE229">
        <v>0</v>
      </c>
      <c r="BF229">
        <v>0</v>
      </c>
      <c r="BG229" s="20">
        <v>5</v>
      </c>
      <c r="BH229" s="20">
        <v>0</v>
      </c>
      <c r="BI229" s="20">
        <v>175</v>
      </c>
      <c r="BJ229" s="20">
        <v>7</v>
      </c>
      <c r="BK229" s="20">
        <v>553</v>
      </c>
      <c r="BL229" s="20">
        <v>1520</v>
      </c>
      <c r="BM229" s="20">
        <v>1253</v>
      </c>
      <c r="BN229" s="20">
        <v>263</v>
      </c>
      <c r="BO229" s="20">
        <v>115</v>
      </c>
      <c r="BP229" s="20">
        <v>8623</v>
      </c>
      <c r="BQ229" s="20">
        <v>3483</v>
      </c>
      <c r="BR229" s="20">
        <v>0</v>
      </c>
      <c r="BS229" s="20">
        <v>123</v>
      </c>
      <c r="BT229" s="20">
        <v>2258</v>
      </c>
      <c r="BU229" s="20">
        <v>438</v>
      </c>
      <c r="BV229" s="20">
        <v>5373</v>
      </c>
    </row>
    <row r="230" spans="1:74" x14ac:dyDescent="0.25">
      <c r="A230" s="20" t="s">
        <v>449</v>
      </c>
      <c r="B230" s="20" t="s">
        <v>555</v>
      </c>
      <c r="C230" s="20" t="s">
        <v>581</v>
      </c>
      <c r="D230" s="1">
        <v>44605</v>
      </c>
      <c r="E230">
        <v>227</v>
      </c>
      <c r="F230">
        <v>8</v>
      </c>
      <c r="G230">
        <v>3</v>
      </c>
      <c r="H230">
        <v>0</v>
      </c>
      <c r="I230">
        <v>0</v>
      </c>
      <c r="J230">
        <v>135</v>
      </c>
      <c r="K230">
        <v>18</v>
      </c>
      <c r="L230">
        <v>11</v>
      </c>
      <c r="M230">
        <v>2</v>
      </c>
      <c r="N230">
        <v>8</v>
      </c>
      <c r="O230">
        <v>5</v>
      </c>
      <c r="P230">
        <v>0</v>
      </c>
      <c r="Q230">
        <v>0</v>
      </c>
      <c r="R230">
        <v>635</v>
      </c>
      <c r="S230">
        <v>504</v>
      </c>
      <c r="T230">
        <v>40</v>
      </c>
      <c r="U230">
        <v>8</v>
      </c>
      <c r="V230">
        <v>2</v>
      </c>
      <c r="W230">
        <v>2094</v>
      </c>
      <c r="X230">
        <v>1076</v>
      </c>
      <c r="Y230">
        <v>215</v>
      </c>
      <c r="Z230">
        <v>195</v>
      </c>
      <c r="AA230">
        <v>26</v>
      </c>
      <c r="AB230">
        <v>1595</v>
      </c>
      <c r="AC230">
        <v>947</v>
      </c>
      <c r="AD230">
        <v>67</v>
      </c>
      <c r="AE230">
        <v>177</v>
      </c>
      <c r="AF230">
        <v>11</v>
      </c>
      <c r="AG230">
        <v>377</v>
      </c>
      <c r="AH230">
        <v>189</v>
      </c>
      <c r="AI230">
        <v>13</v>
      </c>
      <c r="AJ230">
        <v>63</v>
      </c>
      <c r="AK230">
        <v>16</v>
      </c>
      <c r="AL230">
        <v>130</v>
      </c>
      <c r="AM230">
        <v>104</v>
      </c>
      <c r="AN230">
        <v>12</v>
      </c>
      <c r="AO230">
        <v>2</v>
      </c>
      <c r="AP230">
        <v>0</v>
      </c>
      <c r="AQ230">
        <v>0</v>
      </c>
      <c r="AR230">
        <v>3</v>
      </c>
      <c r="AS230">
        <v>0</v>
      </c>
      <c r="AT230">
        <v>0</v>
      </c>
      <c r="AU230">
        <v>0</v>
      </c>
      <c r="AV230">
        <v>0</v>
      </c>
      <c r="AW230">
        <v>0</v>
      </c>
      <c r="AX230">
        <v>0</v>
      </c>
      <c r="AY230">
        <v>0</v>
      </c>
      <c r="AZ230">
        <v>0</v>
      </c>
      <c r="BA230">
        <v>0</v>
      </c>
      <c r="BB230">
        <v>1</v>
      </c>
      <c r="BC230">
        <v>0</v>
      </c>
      <c r="BD230">
        <v>0</v>
      </c>
      <c r="BE230">
        <v>0</v>
      </c>
      <c r="BF230">
        <v>0</v>
      </c>
      <c r="BG230" s="20">
        <v>5</v>
      </c>
      <c r="BH230" s="20">
        <v>0</v>
      </c>
      <c r="BI230" s="20">
        <v>175</v>
      </c>
      <c r="BJ230" s="20">
        <v>7</v>
      </c>
      <c r="BK230" s="20">
        <v>554</v>
      </c>
      <c r="BL230" s="20">
        <v>1527</v>
      </c>
      <c r="BM230" s="20">
        <v>1252</v>
      </c>
      <c r="BN230" s="20">
        <v>263</v>
      </c>
      <c r="BO230" s="20">
        <v>115</v>
      </c>
      <c r="BP230" s="20">
        <v>8634</v>
      </c>
      <c r="BQ230" s="20">
        <v>3535</v>
      </c>
      <c r="BR230" s="20">
        <v>0</v>
      </c>
      <c r="BS230" s="20">
        <v>122</v>
      </c>
      <c r="BT230" s="20">
        <v>2253</v>
      </c>
      <c r="BU230" s="20">
        <v>445</v>
      </c>
      <c r="BV230" s="20">
        <v>5391</v>
      </c>
    </row>
    <row r="231" spans="1:74" x14ac:dyDescent="0.25">
      <c r="A231" s="20" t="s">
        <v>449</v>
      </c>
      <c r="B231" s="20" t="s">
        <v>555</v>
      </c>
      <c r="C231" s="20" t="s">
        <v>581</v>
      </c>
      <c r="D231" s="1">
        <v>44613</v>
      </c>
      <c r="E231">
        <v>227</v>
      </c>
      <c r="F231">
        <v>8</v>
      </c>
      <c r="G231">
        <v>3</v>
      </c>
      <c r="H231">
        <v>0</v>
      </c>
      <c r="I231">
        <v>0</v>
      </c>
      <c r="J231">
        <v>135</v>
      </c>
      <c r="K231">
        <v>17</v>
      </c>
      <c r="L231">
        <v>11</v>
      </c>
      <c r="M231">
        <v>2</v>
      </c>
      <c r="N231">
        <v>8</v>
      </c>
      <c r="O231">
        <v>5</v>
      </c>
      <c r="P231">
        <v>0</v>
      </c>
      <c r="Q231">
        <v>0</v>
      </c>
      <c r="R231">
        <v>636</v>
      </c>
      <c r="S231">
        <v>505</v>
      </c>
      <c r="T231">
        <v>40</v>
      </c>
      <c r="U231">
        <v>8</v>
      </c>
      <c r="V231">
        <v>2</v>
      </c>
      <c r="W231">
        <v>2092</v>
      </c>
      <c r="X231">
        <v>1088</v>
      </c>
      <c r="Y231">
        <v>215</v>
      </c>
      <c r="Z231">
        <v>192</v>
      </c>
      <c r="AA231">
        <v>27</v>
      </c>
      <c r="AB231">
        <v>1598</v>
      </c>
      <c r="AC231">
        <v>950</v>
      </c>
      <c r="AD231">
        <v>67</v>
      </c>
      <c r="AE231">
        <v>179</v>
      </c>
      <c r="AF231">
        <v>12</v>
      </c>
      <c r="AG231">
        <v>378</v>
      </c>
      <c r="AH231">
        <v>191</v>
      </c>
      <c r="AI231">
        <v>13</v>
      </c>
      <c r="AJ231">
        <v>61</v>
      </c>
      <c r="AK231">
        <v>16</v>
      </c>
      <c r="AL231">
        <v>130</v>
      </c>
      <c r="AM231">
        <v>104</v>
      </c>
      <c r="AN231">
        <v>12</v>
      </c>
      <c r="AO231">
        <v>2</v>
      </c>
      <c r="AP231">
        <v>0</v>
      </c>
      <c r="AQ231">
        <v>0</v>
      </c>
      <c r="AR231">
        <v>3</v>
      </c>
      <c r="AS231">
        <v>0</v>
      </c>
      <c r="AT231">
        <v>0</v>
      </c>
      <c r="AU231">
        <v>0</v>
      </c>
      <c r="AV231">
        <v>0</v>
      </c>
      <c r="AW231">
        <v>0</v>
      </c>
      <c r="AX231">
        <v>0</v>
      </c>
      <c r="AY231">
        <v>0</v>
      </c>
      <c r="AZ231">
        <v>0</v>
      </c>
      <c r="BA231">
        <v>0</v>
      </c>
      <c r="BB231">
        <v>1</v>
      </c>
      <c r="BC231">
        <v>0</v>
      </c>
      <c r="BD231">
        <v>0</v>
      </c>
      <c r="BE231">
        <v>0</v>
      </c>
      <c r="BF231">
        <v>0</v>
      </c>
      <c r="BG231" s="20">
        <v>5</v>
      </c>
      <c r="BH231" s="20">
        <v>0</v>
      </c>
      <c r="BI231" s="20">
        <v>176</v>
      </c>
      <c r="BJ231" s="20">
        <v>7</v>
      </c>
      <c r="BK231" s="20">
        <v>554</v>
      </c>
      <c r="BL231" s="20">
        <v>1530</v>
      </c>
      <c r="BM231" s="20">
        <v>1253</v>
      </c>
      <c r="BN231" s="20">
        <v>265</v>
      </c>
      <c r="BO231" s="20">
        <v>115</v>
      </c>
      <c r="BP231" s="20">
        <v>8647</v>
      </c>
      <c r="BQ231" s="20">
        <v>3580</v>
      </c>
      <c r="BR231" s="20">
        <v>0</v>
      </c>
      <c r="BS231" s="20">
        <v>122</v>
      </c>
      <c r="BT231" s="20">
        <v>2248</v>
      </c>
      <c r="BU231" s="20">
        <v>449</v>
      </c>
      <c r="BV231" s="20">
        <v>5409</v>
      </c>
    </row>
    <row r="232" spans="1:74" x14ac:dyDescent="0.25">
      <c r="A232" s="20" t="s">
        <v>449</v>
      </c>
      <c r="B232" s="20" t="s">
        <v>555</v>
      </c>
      <c r="C232" s="20" t="s">
        <v>582</v>
      </c>
      <c r="D232" s="1">
        <v>44598</v>
      </c>
      <c r="E232">
        <v>132</v>
      </c>
      <c r="F232">
        <v>8</v>
      </c>
      <c r="G232">
        <v>5</v>
      </c>
      <c r="H232">
        <v>0</v>
      </c>
      <c r="I232">
        <v>0</v>
      </c>
      <c r="J232">
        <v>74</v>
      </c>
      <c r="K232">
        <v>16</v>
      </c>
      <c r="L232">
        <v>8</v>
      </c>
      <c r="M232">
        <v>1</v>
      </c>
      <c r="N232">
        <v>1</v>
      </c>
      <c r="O232">
        <v>0</v>
      </c>
      <c r="P232">
        <v>0</v>
      </c>
      <c r="Q232">
        <v>0</v>
      </c>
      <c r="R232">
        <v>365</v>
      </c>
      <c r="S232">
        <v>255</v>
      </c>
      <c r="T232">
        <v>46</v>
      </c>
      <c r="U232">
        <v>17</v>
      </c>
      <c r="V232">
        <v>3</v>
      </c>
      <c r="W232">
        <v>1312</v>
      </c>
      <c r="X232">
        <v>584</v>
      </c>
      <c r="Y232">
        <v>178</v>
      </c>
      <c r="Z232">
        <v>157</v>
      </c>
      <c r="AA232">
        <v>31</v>
      </c>
      <c r="AB232">
        <v>820</v>
      </c>
      <c r="AC232">
        <v>381</v>
      </c>
      <c r="AD232">
        <v>76</v>
      </c>
      <c r="AE232">
        <v>139</v>
      </c>
      <c r="AF232">
        <v>13</v>
      </c>
      <c r="AG232">
        <v>98</v>
      </c>
      <c r="AH232">
        <v>33</v>
      </c>
      <c r="AI232">
        <v>4</v>
      </c>
      <c r="AJ232">
        <v>25</v>
      </c>
      <c r="AK232">
        <v>10</v>
      </c>
      <c r="AL232">
        <v>83</v>
      </c>
      <c r="AM232">
        <v>56</v>
      </c>
      <c r="AN232">
        <v>11</v>
      </c>
      <c r="AO232">
        <v>2</v>
      </c>
      <c r="AP232">
        <v>0</v>
      </c>
      <c r="AQ232">
        <v>0</v>
      </c>
      <c r="AR232">
        <v>2</v>
      </c>
      <c r="AS232">
        <v>0</v>
      </c>
      <c r="AT232">
        <v>0</v>
      </c>
      <c r="AU232">
        <v>0</v>
      </c>
      <c r="AV232">
        <v>0</v>
      </c>
      <c r="AW232">
        <v>0</v>
      </c>
      <c r="AX232">
        <v>0</v>
      </c>
      <c r="AY232">
        <v>0</v>
      </c>
      <c r="AZ232">
        <v>0</v>
      </c>
      <c r="BA232">
        <v>0</v>
      </c>
      <c r="BB232">
        <v>0</v>
      </c>
      <c r="BC232">
        <v>0</v>
      </c>
      <c r="BD232">
        <v>0</v>
      </c>
      <c r="BE232">
        <v>0</v>
      </c>
      <c r="BF232">
        <v>0</v>
      </c>
      <c r="BG232" s="20">
        <v>5</v>
      </c>
      <c r="BH232" s="20">
        <v>0</v>
      </c>
      <c r="BI232" s="20">
        <v>101</v>
      </c>
      <c r="BJ232" s="20">
        <v>1</v>
      </c>
      <c r="BK232" s="20">
        <v>294</v>
      </c>
      <c r="BL232" s="20">
        <v>890</v>
      </c>
      <c r="BM232" s="20">
        <v>565</v>
      </c>
      <c r="BN232" s="20">
        <v>53</v>
      </c>
      <c r="BO232" s="20">
        <v>68</v>
      </c>
      <c r="BP232" s="20">
        <v>4319</v>
      </c>
      <c r="BQ232" s="20">
        <v>1326</v>
      </c>
      <c r="BR232" s="20">
        <v>0</v>
      </c>
      <c r="BS232" s="20">
        <v>130</v>
      </c>
      <c r="BT232" s="20">
        <v>838</v>
      </c>
      <c r="BU232" s="20">
        <v>735</v>
      </c>
      <c r="BV232" s="20">
        <v>2383</v>
      </c>
    </row>
    <row r="233" spans="1:74" x14ac:dyDescent="0.25">
      <c r="A233" s="20" t="s">
        <v>449</v>
      </c>
      <c r="B233" s="20" t="s">
        <v>555</v>
      </c>
      <c r="C233" s="20" t="s">
        <v>582</v>
      </c>
      <c r="D233" s="1">
        <v>44605</v>
      </c>
      <c r="E233">
        <v>131</v>
      </c>
      <c r="F233">
        <v>8</v>
      </c>
      <c r="G233">
        <v>5</v>
      </c>
      <c r="H233">
        <v>0</v>
      </c>
      <c r="I233">
        <v>0</v>
      </c>
      <c r="J233">
        <v>74</v>
      </c>
      <c r="K233">
        <v>16</v>
      </c>
      <c r="L233">
        <v>8</v>
      </c>
      <c r="M233">
        <v>1</v>
      </c>
      <c r="N233">
        <v>1</v>
      </c>
      <c r="O233">
        <v>0</v>
      </c>
      <c r="P233">
        <v>0</v>
      </c>
      <c r="Q233">
        <v>0</v>
      </c>
      <c r="R233">
        <v>365</v>
      </c>
      <c r="S233">
        <v>256</v>
      </c>
      <c r="T233">
        <v>46</v>
      </c>
      <c r="U233">
        <v>17</v>
      </c>
      <c r="V233">
        <v>3</v>
      </c>
      <c r="W233">
        <v>1311</v>
      </c>
      <c r="X233">
        <v>584</v>
      </c>
      <c r="Y233">
        <v>178</v>
      </c>
      <c r="Z233">
        <v>158</v>
      </c>
      <c r="AA233">
        <v>32</v>
      </c>
      <c r="AB233">
        <v>814</v>
      </c>
      <c r="AC233">
        <v>385</v>
      </c>
      <c r="AD233">
        <v>76</v>
      </c>
      <c r="AE233">
        <v>137</v>
      </c>
      <c r="AF233">
        <v>13</v>
      </c>
      <c r="AG233">
        <v>96</v>
      </c>
      <c r="AH233">
        <v>33</v>
      </c>
      <c r="AI233">
        <v>4</v>
      </c>
      <c r="AJ233">
        <v>22</v>
      </c>
      <c r="AK233">
        <v>10</v>
      </c>
      <c r="AL233">
        <v>84</v>
      </c>
      <c r="AM233">
        <v>57</v>
      </c>
      <c r="AN233">
        <v>11</v>
      </c>
      <c r="AO233">
        <v>2</v>
      </c>
      <c r="AP233">
        <v>1</v>
      </c>
      <c r="AQ233">
        <v>0</v>
      </c>
      <c r="AR233">
        <v>2</v>
      </c>
      <c r="AS233">
        <v>0</v>
      </c>
      <c r="AT233">
        <v>0</v>
      </c>
      <c r="AU233">
        <v>0</v>
      </c>
      <c r="AV233">
        <v>0</v>
      </c>
      <c r="AW233">
        <v>0</v>
      </c>
      <c r="AX233">
        <v>0</v>
      </c>
      <c r="AY233">
        <v>0</v>
      </c>
      <c r="AZ233">
        <v>0</v>
      </c>
      <c r="BA233">
        <v>0</v>
      </c>
      <c r="BB233">
        <v>0</v>
      </c>
      <c r="BC233">
        <v>0</v>
      </c>
      <c r="BD233">
        <v>0</v>
      </c>
      <c r="BE233">
        <v>0</v>
      </c>
      <c r="BF233">
        <v>0</v>
      </c>
      <c r="BG233" s="20">
        <v>5</v>
      </c>
      <c r="BH233" s="20">
        <v>0</v>
      </c>
      <c r="BI233" s="20">
        <v>100</v>
      </c>
      <c r="BJ233" s="20">
        <v>1</v>
      </c>
      <c r="BK233" s="20">
        <v>294</v>
      </c>
      <c r="BL233" s="20">
        <v>890</v>
      </c>
      <c r="BM233" s="20">
        <v>562</v>
      </c>
      <c r="BN233" s="20">
        <v>53</v>
      </c>
      <c r="BO233" s="20">
        <v>68</v>
      </c>
      <c r="BP233" s="20">
        <v>4280</v>
      </c>
      <c r="BQ233" s="20">
        <v>1333</v>
      </c>
      <c r="BR233" s="20">
        <v>0</v>
      </c>
      <c r="BS233" s="20">
        <v>128</v>
      </c>
      <c r="BT233" s="20">
        <v>824</v>
      </c>
      <c r="BU233" s="20">
        <v>725</v>
      </c>
      <c r="BV233" s="20">
        <v>2373</v>
      </c>
    </row>
    <row r="234" spans="1:74" x14ac:dyDescent="0.25">
      <c r="A234" s="20" t="s">
        <v>449</v>
      </c>
      <c r="B234" s="20" t="s">
        <v>555</v>
      </c>
      <c r="C234" s="20" t="s">
        <v>582</v>
      </c>
      <c r="D234" s="1">
        <v>44613</v>
      </c>
      <c r="E234">
        <v>131</v>
      </c>
      <c r="F234">
        <v>8</v>
      </c>
      <c r="G234">
        <v>5</v>
      </c>
      <c r="H234">
        <v>0</v>
      </c>
      <c r="I234">
        <v>0</v>
      </c>
      <c r="J234">
        <v>74</v>
      </c>
      <c r="K234">
        <v>17</v>
      </c>
      <c r="L234">
        <v>7</v>
      </c>
      <c r="M234">
        <v>1</v>
      </c>
      <c r="N234">
        <v>1</v>
      </c>
      <c r="O234">
        <v>0</v>
      </c>
      <c r="P234">
        <v>0</v>
      </c>
      <c r="Q234">
        <v>0</v>
      </c>
      <c r="R234">
        <v>368</v>
      </c>
      <c r="S234">
        <v>257</v>
      </c>
      <c r="T234">
        <v>46</v>
      </c>
      <c r="U234">
        <v>17</v>
      </c>
      <c r="V234">
        <v>4</v>
      </c>
      <c r="W234">
        <v>1311</v>
      </c>
      <c r="X234">
        <v>587</v>
      </c>
      <c r="Y234">
        <v>178</v>
      </c>
      <c r="Z234">
        <v>156</v>
      </c>
      <c r="AA234">
        <v>32</v>
      </c>
      <c r="AB234">
        <v>814</v>
      </c>
      <c r="AC234">
        <v>389</v>
      </c>
      <c r="AD234">
        <v>77</v>
      </c>
      <c r="AE234">
        <v>136</v>
      </c>
      <c r="AF234">
        <v>13</v>
      </c>
      <c r="AG234">
        <v>96</v>
      </c>
      <c r="AH234">
        <v>34</v>
      </c>
      <c r="AI234">
        <v>4</v>
      </c>
      <c r="AJ234">
        <v>22</v>
      </c>
      <c r="AK234">
        <v>10</v>
      </c>
      <c r="AL234">
        <v>84</v>
      </c>
      <c r="AM234">
        <v>57</v>
      </c>
      <c r="AN234">
        <v>11</v>
      </c>
      <c r="AO234">
        <v>2</v>
      </c>
      <c r="AP234">
        <v>1</v>
      </c>
      <c r="AQ234">
        <v>0</v>
      </c>
      <c r="AR234">
        <v>2</v>
      </c>
      <c r="AS234">
        <v>0</v>
      </c>
      <c r="AT234">
        <v>0</v>
      </c>
      <c r="AU234">
        <v>0</v>
      </c>
      <c r="AV234">
        <v>0</v>
      </c>
      <c r="AW234">
        <v>0</v>
      </c>
      <c r="AX234">
        <v>0</v>
      </c>
      <c r="AY234">
        <v>0</v>
      </c>
      <c r="AZ234">
        <v>0</v>
      </c>
      <c r="BA234">
        <v>0</v>
      </c>
      <c r="BB234">
        <v>0</v>
      </c>
      <c r="BC234">
        <v>0</v>
      </c>
      <c r="BD234">
        <v>0</v>
      </c>
      <c r="BE234">
        <v>0</v>
      </c>
      <c r="BF234">
        <v>0</v>
      </c>
      <c r="BG234" s="20">
        <v>5</v>
      </c>
      <c r="BH234" s="20">
        <v>0</v>
      </c>
      <c r="BI234" s="20">
        <v>100</v>
      </c>
      <c r="BJ234" s="20">
        <v>1</v>
      </c>
      <c r="BK234" s="20">
        <v>296</v>
      </c>
      <c r="BL234" s="20">
        <v>889</v>
      </c>
      <c r="BM234" s="20">
        <v>563</v>
      </c>
      <c r="BN234" s="20">
        <v>53</v>
      </c>
      <c r="BO234" s="20">
        <v>68</v>
      </c>
      <c r="BP234" s="20">
        <v>4299</v>
      </c>
      <c r="BQ234" s="20">
        <v>1357</v>
      </c>
      <c r="BR234" s="20">
        <v>0</v>
      </c>
      <c r="BS234" s="20">
        <v>129</v>
      </c>
      <c r="BT234" s="20">
        <v>822</v>
      </c>
      <c r="BU234" s="20">
        <v>737</v>
      </c>
      <c r="BV234" s="20">
        <v>2381</v>
      </c>
    </row>
    <row r="235" spans="1:74" x14ac:dyDescent="0.25">
      <c r="A235" s="20" t="s">
        <v>449</v>
      </c>
      <c r="B235" s="20" t="s">
        <v>555</v>
      </c>
      <c r="C235" s="20" t="s">
        <v>583</v>
      </c>
      <c r="D235" s="1">
        <v>44598</v>
      </c>
      <c r="E235">
        <v>79</v>
      </c>
      <c r="F235">
        <v>1</v>
      </c>
      <c r="G235">
        <v>1</v>
      </c>
      <c r="H235">
        <v>2</v>
      </c>
      <c r="I235">
        <v>1</v>
      </c>
      <c r="J235">
        <v>46</v>
      </c>
      <c r="K235">
        <v>1</v>
      </c>
      <c r="L235">
        <v>10</v>
      </c>
      <c r="M235">
        <v>3</v>
      </c>
      <c r="N235">
        <v>5</v>
      </c>
      <c r="O235">
        <v>0</v>
      </c>
      <c r="P235">
        <v>1</v>
      </c>
      <c r="Q235">
        <v>0</v>
      </c>
      <c r="R235">
        <v>93</v>
      </c>
      <c r="S235">
        <v>65</v>
      </c>
      <c r="T235">
        <v>2</v>
      </c>
      <c r="U235">
        <v>4</v>
      </c>
      <c r="V235">
        <v>1</v>
      </c>
      <c r="W235">
        <v>747</v>
      </c>
      <c r="X235">
        <v>353</v>
      </c>
      <c r="Y235">
        <v>16</v>
      </c>
      <c r="Z235">
        <v>139</v>
      </c>
      <c r="AA235">
        <v>33</v>
      </c>
      <c r="AB235">
        <v>462</v>
      </c>
      <c r="AC235">
        <v>222</v>
      </c>
      <c r="AD235">
        <v>6</v>
      </c>
      <c r="AE235">
        <v>90</v>
      </c>
      <c r="AF235">
        <v>19</v>
      </c>
      <c r="AG235">
        <v>189</v>
      </c>
      <c r="AH235">
        <v>102</v>
      </c>
      <c r="AI235">
        <v>2</v>
      </c>
      <c r="AJ235">
        <v>17</v>
      </c>
      <c r="AK235">
        <v>13</v>
      </c>
      <c r="AL235">
        <v>20</v>
      </c>
      <c r="AM235">
        <v>12</v>
      </c>
      <c r="AN235">
        <v>2</v>
      </c>
      <c r="AO235">
        <v>2</v>
      </c>
      <c r="AP235">
        <v>3</v>
      </c>
      <c r="AQ235">
        <v>0</v>
      </c>
      <c r="AR235">
        <v>0</v>
      </c>
      <c r="AS235">
        <v>0</v>
      </c>
      <c r="AT235">
        <v>0</v>
      </c>
      <c r="AU235">
        <v>0</v>
      </c>
      <c r="AV235">
        <v>0</v>
      </c>
      <c r="AW235">
        <v>0</v>
      </c>
      <c r="AX235">
        <v>0</v>
      </c>
      <c r="AY235">
        <v>0</v>
      </c>
      <c r="AZ235">
        <v>0</v>
      </c>
      <c r="BA235">
        <v>0</v>
      </c>
      <c r="BB235">
        <v>0</v>
      </c>
      <c r="BC235">
        <v>0</v>
      </c>
      <c r="BD235">
        <v>0</v>
      </c>
      <c r="BE235">
        <v>0</v>
      </c>
      <c r="BF235">
        <v>0</v>
      </c>
      <c r="BG235" s="20">
        <v>1</v>
      </c>
      <c r="BH235" s="20">
        <v>2</v>
      </c>
      <c r="BI235" s="20">
        <v>61</v>
      </c>
      <c r="BJ235" s="20">
        <v>4</v>
      </c>
      <c r="BK235" s="20">
        <v>77</v>
      </c>
      <c r="BL235" s="20">
        <v>524</v>
      </c>
      <c r="BM235" s="20">
        <v>323</v>
      </c>
      <c r="BN235" s="20">
        <v>143</v>
      </c>
      <c r="BO235" s="20">
        <v>13</v>
      </c>
      <c r="BP235" s="20">
        <v>5524</v>
      </c>
      <c r="BQ235" s="20">
        <v>2324</v>
      </c>
      <c r="BR235" s="20">
        <v>0</v>
      </c>
      <c r="BS235" s="20">
        <v>23</v>
      </c>
      <c r="BT235" s="20">
        <v>898</v>
      </c>
      <c r="BU235" s="20">
        <v>714</v>
      </c>
      <c r="BV235" s="20">
        <v>3624</v>
      </c>
    </row>
    <row r="236" spans="1:74" x14ac:dyDescent="0.25">
      <c r="A236" s="20" t="s">
        <v>449</v>
      </c>
      <c r="B236" s="20" t="s">
        <v>555</v>
      </c>
      <c r="C236" s="20" t="s">
        <v>583</v>
      </c>
      <c r="D236" s="1">
        <v>44605</v>
      </c>
      <c r="E236">
        <v>80</v>
      </c>
      <c r="F236">
        <v>1</v>
      </c>
      <c r="G236">
        <v>1</v>
      </c>
      <c r="H236">
        <v>2</v>
      </c>
      <c r="I236">
        <v>1</v>
      </c>
      <c r="J236">
        <v>47</v>
      </c>
      <c r="K236">
        <v>1</v>
      </c>
      <c r="L236">
        <v>10</v>
      </c>
      <c r="M236">
        <v>3</v>
      </c>
      <c r="N236">
        <v>6</v>
      </c>
      <c r="O236">
        <v>0</v>
      </c>
      <c r="P236">
        <v>1</v>
      </c>
      <c r="Q236">
        <v>0</v>
      </c>
      <c r="R236">
        <v>93</v>
      </c>
      <c r="S236">
        <v>65</v>
      </c>
      <c r="T236">
        <v>2</v>
      </c>
      <c r="U236">
        <v>4</v>
      </c>
      <c r="V236">
        <v>1</v>
      </c>
      <c r="W236">
        <v>749</v>
      </c>
      <c r="X236">
        <v>354</v>
      </c>
      <c r="Y236">
        <v>16</v>
      </c>
      <c r="Z236">
        <v>136</v>
      </c>
      <c r="AA236">
        <v>36</v>
      </c>
      <c r="AB236">
        <v>462</v>
      </c>
      <c r="AC236">
        <v>225</v>
      </c>
      <c r="AD236">
        <v>6</v>
      </c>
      <c r="AE236">
        <v>90</v>
      </c>
      <c r="AF236">
        <v>19</v>
      </c>
      <c r="AG236">
        <v>192</v>
      </c>
      <c r="AH236">
        <v>106</v>
      </c>
      <c r="AI236">
        <v>2</v>
      </c>
      <c r="AJ236">
        <v>18</v>
      </c>
      <c r="AK236">
        <v>13</v>
      </c>
      <c r="AL236">
        <v>20</v>
      </c>
      <c r="AM236">
        <v>12</v>
      </c>
      <c r="AN236">
        <v>2</v>
      </c>
      <c r="AO236">
        <v>2</v>
      </c>
      <c r="AP236">
        <v>3</v>
      </c>
      <c r="AQ236">
        <v>0</v>
      </c>
      <c r="AR236">
        <v>0</v>
      </c>
      <c r="AS236">
        <v>0</v>
      </c>
      <c r="AT236">
        <v>0</v>
      </c>
      <c r="AU236">
        <v>0</v>
      </c>
      <c r="AV236">
        <v>0</v>
      </c>
      <c r="AW236">
        <v>0</v>
      </c>
      <c r="AX236">
        <v>0</v>
      </c>
      <c r="AY236">
        <v>0</v>
      </c>
      <c r="AZ236">
        <v>0</v>
      </c>
      <c r="BA236">
        <v>0</v>
      </c>
      <c r="BB236">
        <v>0</v>
      </c>
      <c r="BC236">
        <v>0</v>
      </c>
      <c r="BD236">
        <v>0</v>
      </c>
      <c r="BE236">
        <v>0</v>
      </c>
      <c r="BF236">
        <v>0</v>
      </c>
      <c r="BG236" s="20">
        <v>1</v>
      </c>
      <c r="BH236" s="20">
        <v>2</v>
      </c>
      <c r="BI236" s="20">
        <v>62</v>
      </c>
      <c r="BJ236" s="20">
        <v>5</v>
      </c>
      <c r="BK236" s="20">
        <v>77</v>
      </c>
      <c r="BL236" s="20">
        <v>527</v>
      </c>
      <c r="BM236" s="20">
        <v>323</v>
      </c>
      <c r="BN236" s="20">
        <v>145</v>
      </c>
      <c r="BO236" s="20">
        <v>13</v>
      </c>
      <c r="BP236" s="20">
        <v>5539</v>
      </c>
      <c r="BQ236" s="20">
        <v>2371</v>
      </c>
      <c r="BR236" s="20">
        <v>0</v>
      </c>
      <c r="BS236" s="20">
        <v>23</v>
      </c>
      <c r="BT236" s="20">
        <v>899</v>
      </c>
      <c r="BU236" s="20">
        <v>725</v>
      </c>
      <c r="BV236" s="20">
        <v>3629</v>
      </c>
    </row>
    <row r="237" spans="1:74" x14ac:dyDescent="0.25">
      <c r="A237" s="20" t="s">
        <v>449</v>
      </c>
      <c r="B237" s="20" t="s">
        <v>555</v>
      </c>
      <c r="C237" s="20" t="s">
        <v>583</v>
      </c>
      <c r="D237" s="1">
        <v>44613</v>
      </c>
      <c r="E237">
        <v>80</v>
      </c>
      <c r="F237">
        <v>1</v>
      </c>
      <c r="G237">
        <v>1</v>
      </c>
      <c r="H237">
        <v>2</v>
      </c>
      <c r="I237">
        <v>1</v>
      </c>
      <c r="J237">
        <v>46</v>
      </c>
      <c r="K237">
        <v>1</v>
      </c>
      <c r="L237">
        <v>10</v>
      </c>
      <c r="M237">
        <v>3</v>
      </c>
      <c r="N237">
        <v>6</v>
      </c>
      <c r="O237">
        <v>5</v>
      </c>
      <c r="P237">
        <v>1</v>
      </c>
      <c r="Q237">
        <v>0</v>
      </c>
      <c r="R237">
        <v>92</v>
      </c>
      <c r="S237">
        <v>66</v>
      </c>
      <c r="T237">
        <v>1</v>
      </c>
      <c r="U237">
        <v>4</v>
      </c>
      <c r="V237">
        <v>1</v>
      </c>
      <c r="W237">
        <v>756</v>
      </c>
      <c r="X237">
        <v>371</v>
      </c>
      <c r="Y237">
        <v>15</v>
      </c>
      <c r="Z237">
        <v>134</v>
      </c>
      <c r="AA237">
        <v>37</v>
      </c>
      <c r="AB237">
        <v>464</v>
      </c>
      <c r="AC237">
        <v>226</v>
      </c>
      <c r="AD237">
        <v>6</v>
      </c>
      <c r="AE237">
        <v>90</v>
      </c>
      <c r="AF237">
        <v>20</v>
      </c>
      <c r="AG237">
        <v>196</v>
      </c>
      <c r="AH237">
        <v>109</v>
      </c>
      <c r="AI237">
        <v>2</v>
      </c>
      <c r="AJ237">
        <v>18</v>
      </c>
      <c r="AK237">
        <v>14</v>
      </c>
      <c r="AL237">
        <v>20</v>
      </c>
      <c r="AM237">
        <v>12</v>
      </c>
      <c r="AN237">
        <v>2</v>
      </c>
      <c r="AO237">
        <v>2</v>
      </c>
      <c r="AP237">
        <v>3</v>
      </c>
      <c r="AQ237">
        <v>0</v>
      </c>
      <c r="AR237">
        <v>0</v>
      </c>
      <c r="AS237">
        <v>0</v>
      </c>
      <c r="AT237">
        <v>0</v>
      </c>
      <c r="AU237">
        <v>0</v>
      </c>
      <c r="AV237">
        <v>0</v>
      </c>
      <c r="AW237">
        <v>0</v>
      </c>
      <c r="AX237">
        <v>0</v>
      </c>
      <c r="AY237">
        <v>0</v>
      </c>
      <c r="AZ237">
        <v>0</v>
      </c>
      <c r="BA237">
        <v>0</v>
      </c>
      <c r="BB237">
        <v>0</v>
      </c>
      <c r="BC237">
        <v>0</v>
      </c>
      <c r="BD237">
        <v>0</v>
      </c>
      <c r="BE237">
        <v>0</v>
      </c>
      <c r="BF237">
        <v>0</v>
      </c>
      <c r="BG237" s="20">
        <v>1</v>
      </c>
      <c r="BH237" s="20">
        <v>2</v>
      </c>
      <c r="BI237" s="20">
        <v>63</v>
      </c>
      <c r="BJ237" s="20">
        <v>5</v>
      </c>
      <c r="BK237" s="20">
        <v>77</v>
      </c>
      <c r="BL237" s="20">
        <v>535</v>
      </c>
      <c r="BM237" s="20">
        <v>325</v>
      </c>
      <c r="BN237" s="20">
        <v>148</v>
      </c>
      <c r="BO237" s="20">
        <v>13</v>
      </c>
      <c r="BP237" s="20">
        <v>5550</v>
      </c>
      <c r="BQ237" s="20">
        <v>2404</v>
      </c>
      <c r="BR237" s="20">
        <v>0</v>
      </c>
      <c r="BS237" s="20">
        <v>24</v>
      </c>
      <c r="BT237" s="20">
        <v>901</v>
      </c>
      <c r="BU237" s="20">
        <v>717</v>
      </c>
      <c r="BV237" s="20">
        <v>3644</v>
      </c>
    </row>
    <row r="238" spans="1:74" x14ac:dyDescent="0.25">
      <c r="A238" s="20" t="s">
        <v>452</v>
      </c>
      <c r="B238" s="20" t="s">
        <v>453</v>
      </c>
      <c r="C238" s="20" t="s">
        <v>584</v>
      </c>
      <c r="D238" s="1">
        <v>44598</v>
      </c>
      <c r="E238">
        <v>45</v>
      </c>
      <c r="F238">
        <v>2</v>
      </c>
      <c r="G238">
        <v>0</v>
      </c>
      <c r="H238">
        <v>1</v>
      </c>
      <c r="I238">
        <v>0</v>
      </c>
      <c r="J238">
        <v>31</v>
      </c>
      <c r="K238">
        <v>1</v>
      </c>
      <c r="L238">
        <v>1</v>
      </c>
      <c r="M238">
        <v>0</v>
      </c>
      <c r="N238">
        <v>0</v>
      </c>
      <c r="O238">
        <v>0</v>
      </c>
      <c r="P238">
        <v>0</v>
      </c>
      <c r="Q238">
        <v>0</v>
      </c>
      <c r="R238">
        <v>136</v>
      </c>
      <c r="S238">
        <v>99</v>
      </c>
      <c r="T238">
        <v>3</v>
      </c>
      <c r="U238">
        <v>6</v>
      </c>
      <c r="V238">
        <v>12</v>
      </c>
      <c r="W238">
        <v>471</v>
      </c>
      <c r="X238">
        <v>252</v>
      </c>
      <c r="Y238">
        <v>13</v>
      </c>
      <c r="Z238">
        <v>50</v>
      </c>
      <c r="AA238">
        <v>21</v>
      </c>
      <c r="AB238">
        <v>338</v>
      </c>
      <c r="AC238">
        <v>190</v>
      </c>
      <c r="AD238">
        <v>6</v>
      </c>
      <c r="AE238">
        <v>41</v>
      </c>
      <c r="AF238">
        <v>25</v>
      </c>
      <c r="AG238">
        <v>68</v>
      </c>
      <c r="AH238">
        <v>28</v>
      </c>
      <c r="AI238">
        <v>0</v>
      </c>
      <c r="AJ238">
        <v>7</v>
      </c>
      <c r="AK238">
        <v>11</v>
      </c>
      <c r="AL238">
        <v>16</v>
      </c>
      <c r="AM238">
        <v>9</v>
      </c>
      <c r="AN238">
        <v>1</v>
      </c>
      <c r="AO238">
        <v>0</v>
      </c>
      <c r="AP238">
        <v>1</v>
      </c>
      <c r="AQ238">
        <v>0</v>
      </c>
      <c r="AR238">
        <v>1</v>
      </c>
      <c r="AS238">
        <v>0</v>
      </c>
      <c r="AT238">
        <v>0</v>
      </c>
      <c r="AU238">
        <v>0</v>
      </c>
      <c r="AV238">
        <v>1</v>
      </c>
      <c r="AW238">
        <v>0</v>
      </c>
      <c r="AX238">
        <v>0</v>
      </c>
      <c r="AY238">
        <v>0</v>
      </c>
      <c r="AZ238">
        <v>0</v>
      </c>
      <c r="BA238">
        <v>0</v>
      </c>
      <c r="BB238">
        <v>0</v>
      </c>
      <c r="BC238">
        <v>0</v>
      </c>
      <c r="BD238">
        <v>0</v>
      </c>
      <c r="BE238">
        <v>0</v>
      </c>
      <c r="BF238">
        <v>0</v>
      </c>
      <c r="BG238" s="20">
        <v>1</v>
      </c>
      <c r="BH238" s="20">
        <v>0</v>
      </c>
      <c r="BI238" s="20">
        <v>42</v>
      </c>
      <c r="BJ238" s="20">
        <v>0</v>
      </c>
      <c r="BK238" s="20">
        <v>111</v>
      </c>
      <c r="BL238" s="20">
        <v>369</v>
      </c>
      <c r="BM238" s="20">
        <v>257</v>
      </c>
      <c r="BN238" s="20">
        <v>46</v>
      </c>
      <c r="BO238" s="20">
        <v>13</v>
      </c>
      <c r="BP238" s="20">
        <v>1667</v>
      </c>
      <c r="BQ238" s="20">
        <v>519</v>
      </c>
      <c r="BR238" s="20">
        <v>0</v>
      </c>
      <c r="BS238" s="20">
        <v>10</v>
      </c>
      <c r="BT238" s="20">
        <v>264</v>
      </c>
      <c r="BU238" s="20">
        <v>307</v>
      </c>
      <c r="BV238" s="20">
        <v>982</v>
      </c>
    </row>
    <row r="239" spans="1:74" x14ac:dyDescent="0.25">
      <c r="A239" s="20" t="s">
        <v>452</v>
      </c>
      <c r="B239" s="20" t="s">
        <v>453</v>
      </c>
      <c r="C239" s="20" t="s">
        <v>584</v>
      </c>
      <c r="D239" s="1">
        <v>44605</v>
      </c>
      <c r="E239">
        <v>45</v>
      </c>
      <c r="F239">
        <v>1</v>
      </c>
      <c r="G239">
        <v>0</v>
      </c>
      <c r="H239">
        <v>1</v>
      </c>
      <c r="I239">
        <v>0</v>
      </c>
      <c r="J239">
        <v>32</v>
      </c>
      <c r="K239">
        <v>1</v>
      </c>
      <c r="L239">
        <v>1</v>
      </c>
      <c r="M239">
        <v>0</v>
      </c>
      <c r="N239">
        <v>0</v>
      </c>
      <c r="O239">
        <v>0</v>
      </c>
      <c r="P239">
        <v>0</v>
      </c>
      <c r="Q239">
        <v>0</v>
      </c>
      <c r="R239">
        <v>136</v>
      </c>
      <c r="S239">
        <v>102</v>
      </c>
      <c r="T239">
        <v>3</v>
      </c>
      <c r="U239">
        <v>6</v>
      </c>
      <c r="V239">
        <v>10</v>
      </c>
      <c r="W239">
        <v>470</v>
      </c>
      <c r="X239">
        <v>260</v>
      </c>
      <c r="Y239">
        <v>13</v>
      </c>
      <c r="Z239">
        <v>52</v>
      </c>
      <c r="AA239">
        <v>22</v>
      </c>
      <c r="AB239">
        <v>339</v>
      </c>
      <c r="AC239">
        <v>190</v>
      </c>
      <c r="AD239">
        <v>6</v>
      </c>
      <c r="AE239">
        <v>39</v>
      </c>
      <c r="AF239">
        <v>26</v>
      </c>
      <c r="AG239">
        <v>68</v>
      </c>
      <c r="AH239">
        <v>28</v>
      </c>
      <c r="AI239">
        <v>0</v>
      </c>
      <c r="AJ239">
        <v>7</v>
      </c>
      <c r="AK239">
        <v>11</v>
      </c>
      <c r="AL239">
        <v>16</v>
      </c>
      <c r="AM239">
        <v>9</v>
      </c>
      <c r="AN239">
        <v>1</v>
      </c>
      <c r="AO239">
        <v>0</v>
      </c>
      <c r="AP239">
        <v>1</v>
      </c>
      <c r="AQ239">
        <v>0</v>
      </c>
      <c r="AR239">
        <v>1</v>
      </c>
      <c r="AS239">
        <v>0</v>
      </c>
      <c r="AT239">
        <v>0</v>
      </c>
      <c r="AU239">
        <v>0</v>
      </c>
      <c r="AV239">
        <v>1</v>
      </c>
      <c r="AW239">
        <v>0</v>
      </c>
      <c r="AX239">
        <v>0</v>
      </c>
      <c r="AY239">
        <v>0</v>
      </c>
      <c r="AZ239">
        <v>0</v>
      </c>
      <c r="BA239">
        <v>0</v>
      </c>
      <c r="BB239">
        <v>0</v>
      </c>
      <c r="BC239">
        <v>0</v>
      </c>
      <c r="BD239">
        <v>0</v>
      </c>
      <c r="BE239">
        <v>0</v>
      </c>
      <c r="BF239">
        <v>0</v>
      </c>
      <c r="BG239" s="20">
        <v>0</v>
      </c>
      <c r="BH239" s="20">
        <v>0</v>
      </c>
      <c r="BI239" s="20">
        <v>42</v>
      </c>
      <c r="BJ239" s="20">
        <v>0</v>
      </c>
      <c r="BK239" s="20">
        <v>113</v>
      </c>
      <c r="BL239" s="20">
        <v>366</v>
      </c>
      <c r="BM239" s="20">
        <v>258</v>
      </c>
      <c r="BN239" s="20">
        <v>46</v>
      </c>
      <c r="BO239" s="20">
        <v>13</v>
      </c>
      <c r="BP239" s="20">
        <v>1664</v>
      </c>
      <c r="BQ239" s="20">
        <v>526</v>
      </c>
      <c r="BR239" s="20">
        <v>0</v>
      </c>
      <c r="BS239" s="20">
        <v>10</v>
      </c>
      <c r="BT239" s="20">
        <v>260</v>
      </c>
      <c r="BU239" s="20">
        <v>305</v>
      </c>
      <c r="BV239" s="20">
        <v>986</v>
      </c>
    </row>
    <row r="240" spans="1:74" x14ac:dyDescent="0.25">
      <c r="A240" s="20" t="s">
        <v>452</v>
      </c>
      <c r="B240" s="20" t="s">
        <v>453</v>
      </c>
      <c r="C240" s="20" t="s">
        <v>584</v>
      </c>
      <c r="D240" s="1">
        <v>44613</v>
      </c>
      <c r="E240">
        <v>45</v>
      </c>
      <c r="F240">
        <v>1</v>
      </c>
      <c r="G240">
        <v>0</v>
      </c>
      <c r="H240">
        <v>1</v>
      </c>
      <c r="I240">
        <v>0</v>
      </c>
      <c r="J240">
        <v>32</v>
      </c>
      <c r="K240">
        <v>1</v>
      </c>
      <c r="L240">
        <v>1</v>
      </c>
      <c r="M240">
        <v>0</v>
      </c>
      <c r="N240">
        <v>0</v>
      </c>
      <c r="O240">
        <v>0</v>
      </c>
      <c r="P240">
        <v>0</v>
      </c>
      <c r="Q240">
        <v>0</v>
      </c>
      <c r="R240">
        <v>136</v>
      </c>
      <c r="S240">
        <v>102</v>
      </c>
      <c r="T240">
        <v>3</v>
      </c>
      <c r="U240">
        <v>6</v>
      </c>
      <c r="V240">
        <v>10</v>
      </c>
      <c r="W240">
        <v>471</v>
      </c>
      <c r="X240">
        <v>263</v>
      </c>
      <c r="Y240">
        <v>13</v>
      </c>
      <c r="Z240">
        <v>51</v>
      </c>
      <c r="AA240">
        <v>22</v>
      </c>
      <c r="AB240">
        <v>339</v>
      </c>
      <c r="AC240">
        <v>192</v>
      </c>
      <c r="AD240">
        <v>6</v>
      </c>
      <c r="AE240">
        <v>39</v>
      </c>
      <c r="AF240">
        <v>25</v>
      </c>
      <c r="AG240">
        <v>68</v>
      </c>
      <c r="AH240">
        <v>28</v>
      </c>
      <c r="AI240">
        <v>0</v>
      </c>
      <c r="AJ240">
        <v>7</v>
      </c>
      <c r="AK240">
        <v>11</v>
      </c>
      <c r="AL240">
        <v>16</v>
      </c>
      <c r="AM240">
        <v>9</v>
      </c>
      <c r="AN240">
        <v>1</v>
      </c>
      <c r="AO240">
        <v>0</v>
      </c>
      <c r="AP240">
        <v>1</v>
      </c>
      <c r="AQ240">
        <v>0</v>
      </c>
      <c r="AR240">
        <v>1</v>
      </c>
      <c r="AS240">
        <v>0</v>
      </c>
      <c r="AT240">
        <v>0</v>
      </c>
      <c r="AU240">
        <v>0</v>
      </c>
      <c r="AV240">
        <v>1</v>
      </c>
      <c r="AW240">
        <v>0</v>
      </c>
      <c r="AX240">
        <v>0</v>
      </c>
      <c r="AY240">
        <v>0</v>
      </c>
      <c r="AZ240">
        <v>0</v>
      </c>
      <c r="BA240">
        <v>0</v>
      </c>
      <c r="BB240">
        <v>0</v>
      </c>
      <c r="BC240">
        <v>0</v>
      </c>
      <c r="BD240">
        <v>0</v>
      </c>
      <c r="BE240">
        <v>0</v>
      </c>
      <c r="BF240">
        <v>0</v>
      </c>
      <c r="BG240" s="20">
        <v>0</v>
      </c>
      <c r="BH240" s="20">
        <v>0</v>
      </c>
      <c r="BI240" s="20">
        <v>42</v>
      </c>
      <c r="BJ240" s="20">
        <v>0</v>
      </c>
      <c r="BK240" s="20">
        <v>113</v>
      </c>
      <c r="BL240" s="20">
        <v>369</v>
      </c>
      <c r="BM240" s="20">
        <v>259</v>
      </c>
      <c r="BN240" s="20">
        <v>46</v>
      </c>
      <c r="BO240" s="20">
        <v>13</v>
      </c>
      <c r="BP240" s="20">
        <v>1666</v>
      </c>
      <c r="BQ240" s="20">
        <v>536</v>
      </c>
      <c r="BR240" s="20">
        <v>0</v>
      </c>
      <c r="BS240" s="20">
        <v>10</v>
      </c>
      <c r="BT240" s="20">
        <v>260</v>
      </c>
      <c r="BU240" s="20">
        <v>305</v>
      </c>
      <c r="BV240" s="20">
        <v>988</v>
      </c>
    </row>
    <row r="241" spans="1:74" x14ac:dyDescent="0.25">
      <c r="A241" s="20" t="s">
        <v>452</v>
      </c>
      <c r="B241" s="20" t="s">
        <v>455</v>
      </c>
      <c r="C241" s="20" t="s">
        <v>585</v>
      </c>
      <c r="D241" s="1">
        <v>44598</v>
      </c>
      <c r="E241">
        <v>95</v>
      </c>
      <c r="F241">
        <v>4</v>
      </c>
      <c r="G241">
        <v>2</v>
      </c>
      <c r="H241">
        <v>2</v>
      </c>
      <c r="I241">
        <v>1</v>
      </c>
      <c r="J241">
        <v>83</v>
      </c>
      <c r="K241">
        <v>3</v>
      </c>
      <c r="L241">
        <v>0</v>
      </c>
      <c r="M241">
        <v>0</v>
      </c>
      <c r="N241">
        <v>103</v>
      </c>
      <c r="O241">
        <v>97</v>
      </c>
      <c r="P241">
        <v>0</v>
      </c>
      <c r="Q241">
        <v>0</v>
      </c>
      <c r="R241">
        <v>590</v>
      </c>
      <c r="S241">
        <v>558</v>
      </c>
      <c r="T241">
        <v>12</v>
      </c>
      <c r="U241">
        <v>0</v>
      </c>
      <c r="V241">
        <v>0</v>
      </c>
      <c r="W241">
        <v>612</v>
      </c>
      <c r="X241">
        <v>477</v>
      </c>
      <c r="Y241">
        <v>15</v>
      </c>
      <c r="Z241">
        <v>19</v>
      </c>
      <c r="AA241">
        <v>8</v>
      </c>
      <c r="AB241">
        <v>794</v>
      </c>
      <c r="AC241">
        <v>665</v>
      </c>
      <c r="AD241">
        <v>23</v>
      </c>
      <c r="AE241">
        <v>17</v>
      </c>
      <c r="AF241">
        <v>16</v>
      </c>
      <c r="AG241">
        <v>98</v>
      </c>
      <c r="AH241">
        <v>58</v>
      </c>
      <c r="AI241">
        <v>3</v>
      </c>
      <c r="AJ241">
        <v>3</v>
      </c>
      <c r="AK241">
        <v>3</v>
      </c>
      <c r="AL241">
        <v>63</v>
      </c>
      <c r="AM241">
        <v>58</v>
      </c>
      <c r="AN241">
        <v>2</v>
      </c>
      <c r="AO241">
        <v>0</v>
      </c>
      <c r="AP241">
        <v>0</v>
      </c>
      <c r="AQ241">
        <v>0</v>
      </c>
      <c r="AR241">
        <v>2</v>
      </c>
      <c r="AS241">
        <v>0</v>
      </c>
      <c r="AT241">
        <v>0</v>
      </c>
      <c r="AU241">
        <v>0</v>
      </c>
      <c r="AV241">
        <v>1</v>
      </c>
      <c r="AW241">
        <v>0</v>
      </c>
      <c r="AX241">
        <v>0</v>
      </c>
      <c r="AY241">
        <v>0</v>
      </c>
      <c r="AZ241">
        <v>0</v>
      </c>
      <c r="BA241">
        <v>0</v>
      </c>
      <c r="BB241">
        <v>0</v>
      </c>
      <c r="BC241">
        <v>0</v>
      </c>
      <c r="BD241">
        <v>0</v>
      </c>
      <c r="BE241">
        <v>0</v>
      </c>
      <c r="BF241">
        <v>0</v>
      </c>
      <c r="BG241" s="20">
        <v>2</v>
      </c>
      <c r="BH241" s="20">
        <v>1</v>
      </c>
      <c r="BI241" s="20">
        <v>90</v>
      </c>
      <c r="BJ241" s="20">
        <v>101</v>
      </c>
      <c r="BK241" s="20">
        <v>575</v>
      </c>
      <c r="BL241" s="20">
        <v>556</v>
      </c>
      <c r="BM241" s="20">
        <v>731</v>
      </c>
      <c r="BN241" s="20">
        <v>81</v>
      </c>
      <c r="BO241" s="20">
        <v>59</v>
      </c>
      <c r="BP241" s="20">
        <v>2803</v>
      </c>
      <c r="BQ241" s="20">
        <v>1757</v>
      </c>
      <c r="BR241" s="20">
        <v>0</v>
      </c>
      <c r="BS241" s="20">
        <v>86</v>
      </c>
      <c r="BT241" s="20">
        <v>193</v>
      </c>
      <c r="BU241" s="20">
        <v>102</v>
      </c>
      <c r="BV241" s="20">
        <v>2344</v>
      </c>
    </row>
    <row r="242" spans="1:74" x14ac:dyDescent="0.25">
      <c r="A242" s="20" t="s">
        <v>452</v>
      </c>
      <c r="B242" s="20" t="s">
        <v>455</v>
      </c>
      <c r="C242" s="20" t="s">
        <v>585</v>
      </c>
      <c r="D242" s="1">
        <v>44605</v>
      </c>
      <c r="E242">
        <v>96</v>
      </c>
      <c r="F242">
        <v>5</v>
      </c>
      <c r="G242">
        <v>3</v>
      </c>
      <c r="H242">
        <v>2</v>
      </c>
      <c r="I242">
        <v>1</v>
      </c>
      <c r="J242">
        <v>84</v>
      </c>
      <c r="K242">
        <v>3</v>
      </c>
      <c r="L242">
        <v>0</v>
      </c>
      <c r="M242">
        <v>0</v>
      </c>
      <c r="N242">
        <v>102</v>
      </c>
      <c r="O242">
        <v>96</v>
      </c>
      <c r="P242">
        <v>0</v>
      </c>
      <c r="Q242">
        <v>0</v>
      </c>
      <c r="R242">
        <v>589</v>
      </c>
      <c r="S242">
        <v>556</v>
      </c>
      <c r="T242">
        <v>13</v>
      </c>
      <c r="U242">
        <v>0</v>
      </c>
      <c r="V242">
        <v>0</v>
      </c>
      <c r="W242">
        <v>609</v>
      </c>
      <c r="X242">
        <v>477</v>
      </c>
      <c r="Y242">
        <v>15</v>
      </c>
      <c r="Z242">
        <v>19</v>
      </c>
      <c r="AA242">
        <v>7</v>
      </c>
      <c r="AB242">
        <v>793</v>
      </c>
      <c r="AC242">
        <v>665</v>
      </c>
      <c r="AD242">
        <v>23</v>
      </c>
      <c r="AE242">
        <v>17</v>
      </c>
      <c r="AF242">
        <v>16</v>
      </c>
      <c r="AG242">
        <v>98</v>
      </c>
      <c r="AH242">
        <v>58</v>
      </c>
      <c r="AI242">
        <v>3</v>
      </c>
      <c r="AJ242">
        <v>2</v>
      </c>
      <c r="AK242">
        <v>3</v>
      </c>
      <c r="AL242">
        <v>65</v>
      </c>
      <c r="AM242">
        <v>59</v>
      </c>
      <c r="AN242">
        <v>2</v>
      </c>
      <c r="AO242">
        <v>0</v>
      </c>
      <c r="AP242">
        <v>0</v>
      </c>
      <c r="AQ242">
        <v>0</v>
      </c>
      <c r="AR242">
        <v>2</v>
      </c>
      <c r="AS242">
        <v>0</v>
      </c>
      <c r="AT242">
        <v>0</v>
      </c>
      <c r="AU242">
        <v>0</v>
      </c>
      <c r="AV242">
        <v>1</v>
      </c>
      <c r="AW242">
        <v>0</v>
      </c>
      <c r="AX242">
        <v>0</v>
      </c>
      <c r="AY242">
        <v>0</v>
      </c>
      <c r="AZ242">
        <v>0</v>
      </c>
      <c r="BA242">
        <v>0</v>
      </c>
      <c r="BB242">
        <v>0</v>
      </c>
      <c r="BC242">
        <v>0</v>
      </c>
      <c r="BD242">
        <v>0</v>
      </c>
      <c r="BE242">
        <v>0</v>
      </c>
      <c r="BF242">
        <v>0</v>
      </c>
      <c r="BG242" s="20">
        <v>3</v>
      </c>
      <c r="BH242" s="20">
        <v>1</v>
      </c>
      <c r="BI242" s="20">
        <v>91</v>
      </c>
      <c r="BJ242" s="20">
        <v>100</v>
      </c>
      <c r="BK242" s="20">
        <v>573</v>
      </c>
      <c r="BL242" s="20">
        <v>554</v>
      </c>
      <c r="BM242" s="20">
        <v>730</v>
      </c>
      <c r="BN242" s="20">
        <v>82</v>
      </c>
      <c r="BO242" s="20">
        <v>61</v>
      </c>
      <c r="BP242" s="20">
        <v>2800</v>
      </c>
      <c r="BQ242" s="20">
        <v>1772</v>
      </c>
      <c r="BR242" s="20">
        <v>0</v>
      </c>
      <c r="BS242" s="20">
        <v>87</v>
      </c>
      <c r="BT242" s="20">
        <v>191</v>
      </c>
      <c r="BU242" s="20">
        <v>102</v>
      </c>
      <c r="BV242" s="20">
        <v>2344</v>
      </c>
    </row>
    <row r="243" spans="1:74" x14ac:dyDescent="0.25">
      <c r="A243" s="20" t="s">
        <v>452</v>
      </c>
      <c r="B243" s="20" t="s">
        <v>455</v>
      </c>
      <c r="C243" s="20" t="s">
        <v>585</v>
      </c>
      <c r="D243" s="1">
        <v>44613</v>
      </c>
      <c r="E243">
        <v>95</v>
      </c>
      <c r="F243">
        <v>5</v>
      </c>
      <c r="G243">
        <v>3</v>
      </c>
      <c r="H243">
        <v>2</v>
      </c>
      <c r="I243">
        <v>1</v>
      </c>
      <c r="J243">
        <v>83</v>
      </c>
      <c r="K243">
        <v>3</v>
      </c>
      <c r="L243">
        <v>0</v>
      </c>
      <c r="M243">
        <v>0</v>
      </c>
      <c r="N243">
        <v>104</v>
      </c>
      <c r="O243">
        <v>99</v>
      </c>
      <c r="P243">
        <v>0</v>
      </c>
      <c r="Q243">
        <v>0</v>
      </c>
      <c r="R243">
        <v>592</v>
      </c>
      <c r="S243">
        <v>557</v>
      </c>
      <c r="T243">
        <v>13</v>
      </c>
      <c r="U243">
        <v>0</v>
      </c>
      <c r="V243">
        <v>0</v>
      </c>
      <c r="W243">
        <v>604</v>
      </c>
      <c r="X243">
        <v>475</v>
      </c>
      <c r="Y243">
        <v>15</v>
      </c>
      <c r="Z243">
        <v>18</v>
      </c>
      <c r="AA243">
        <v>7</v>
      </c>
      <c r="AB243">
        <v>795</v>
      </c>
      <c r="AC243">
        <v>667</v>
      </c>
      <c r="AD243">
        <v>23</v>
      </c>
      <c r="AE243">
        <v>17</v>
      </c>
      <c r="AF243">
        <v>16</v>
      </c>
      <c r="AG243">
        <v>100</v>
      </c>
      <c r="AH243">
        <v>61</v>
      </c>
      <c r="AI243">
        <v>3</v>
      </c>
      <c r="AJ243">
        <v>2</v>
      </c>
      <c r="AK243">
        <v>4</v>
      </c>
      <c r="AL243">
        <v>67</v>
      </c>
      <c r="AM243">
        <v>61</v>
      </c>
      <c r="AN243">
        <v>2</v>
      </c>
      <c r="AO243">
        <v>0</v>
      </c>
      <c r="AP243">
        <v>0</v>
      </c>
      <c r="AQ243">
        <v>0</v>
      </c>
      <c r="AR243">
        <v>2</v>
      </c>
      <c r="AS243">
        <v>0</v>
      </c>
      <c r="AT243">
        <v>0</v>
      </c>
      <c r="AU243">
        <v>0</v>
      </c>
      <c r="AV243">
        <v>1</v>
      </c>
      <c r="AW243">
        <v>0</v>
      </c>
      <c r="AX243">
        <v>0</v>
      </c>
      <c r="AY243">
        <v>0</v>
      </c>
      <c r="AZ243">
        <v>0</v>
      </c>
      <c r="BA243">
        <v>0</v>
      </c>
      <c r="BB243">
        <v>0</v>
      </c>
      <c r="BC243">
        <v>0</v>
      </c>
      <c r="BD243">
        <v>0</v>
      </c>
      <c r="BE243">
        <v>0</v>
      </c>
      <c r="BF243">
        <v>0</v>
      </c>
      <c r="BG243" s="20">
        <v>3</v>
      </c>
      <c r="BH243" s="20">
        <v>1</v>
      </c>
      <c r="BI243" s="20">
        <v>90</v>
      </c>
      <c r="BJ243" s="20">
        <v>102</v>
      </c>
      <c r="BK243" s="20">
        <v>575</v>
      </c>
      <c r="BL243" s="20">
        <v>551</v>
      </c>
      <c r="BM243" s="20">
        <v>732</v>
      </c>
      <c r="BN243" s="20">
        <v>83</v>
      </c>
      <c r="BO243" s="20">
        <v>63</v>
      </c>
      <c r="BP243" s="20">
        <v>2811</v>
      </c>
      <c r="BQ243" s="20">
        <v>1787</v>
      </c>
      <c r="BR243" s="20">
        <v>0</v>
      </c>
      <c r="BS243" s="20">
        <v>88</v>
      </c>
      <c r="BT243" s="20">
        <v>192</v>
      </c>
      <c r="BU243" s="20">
        <v>101</v>
      </c>
      <c r="BV243" s="20">
        <v>2355</v>
      </c>
    </row>
    <row r="244" spans="1:74" x14ac:dyDescent="0.25">
      <c r="A244" s="20" t="s">
        <v>452</v>
      </c>
      <c r="B244" s="20" t="s">
        <v>455</v>
      </c>
      <c r="C244" s="20" t="s">
        <v>586</v>
      </c>
      <c r="D244" s="1">
        <v>44598</v>
      </c>
      <c r="E244">
        <v>83</v>
      </c>
      <c r="F244">
        <v>3</v>
      </c>
      <c r="G244">
        <v>3</v>
      </c>
      <c r="H244">
        <v>0</v>
      </c>
      <c r="I244">
        <v>0</v>
      </c>
      <c r="J244">
        <v>64</v>
      </c>
      <c r="K244">
        <v>3</v>
      </c>
      <c r="L244">
        <v>3</v>
      </c>
      <c r="M244">
        <v>1</v>
      </c>
      <c r="N244">
        <v>10</v>
      </c>
      <c r="O244">
        <v>10</v>
      </c>
      <c r="P244">
        <v>0</v>
      </c>
      <c r="Q244">
        <v>0</v>
      </c>
      <c r="R244">
        <v>573</v>
      </c>
      <c r="S244">
        <v>530</v>
      </c>
      <c r="T244">
        <v>12</v>
      </c>
      <c r="U244">
        <v>4</v>
      </c>
      <c r="V244">
        <v>1</v>
      </c>
      <c r="W244">
        <v>739</v>
      </c>
      <c r="X244">
        <v>531</v>
      </c>
      <c r="Y244">
        <v>23</v>
      </c>
      <c r="Z244">
        <v>24</v>
      </c>
      <c r="AA244">
        <v>24</v>
      </c>
      <c r="AB244">
        <v>783</v>
      </c>
      <c r="AC244">
        <v>582</v>
      </c>
      <c r="AD244">
        <v>2</v>
      </c>
      <c r="AE244">
        <v>15</v>
      </c>
      <c r="AF244">
        <v>53</v>
      </c>
      <c r="AG244">
        <v>89</v>
      </c>
      <c r="AH244">
        <v>43</v>
      </c>
      <c r="AI244">
        <v>3</v>
      </c>
      <c r="AJ244">
        <v>6</v>
      </c>
      <c r="AK244">
        <v>4</v>
      </c>
      <c r="AL244">
        <v>42</v>
      </c>
      <c r="AM244">
        <v>38</v>
      </c>
      <c r="AN244">
        <v>1</v>
      </c>
      <c r="AO244">
        <v>0</v>
      </c>
      <c r="AP244">
        <v>0</v>
      </c>
      <c r="AQ244">
        <v>0</v>
      </c>
      <c r="AR244">
        <v>0</v>
      </c>
      <c r="AS244">
        <v>0</v>
      </c>
      <c r="AT244">
        <v>0</v>
      </c>
      <c r="AU244">
        <v>0</v>
      </c>
      <c r="AV244">
        <v>0</v>
      </c>
      <c r="AW244">
        <v>0</v>
      </c>
      <c r="AX244">
        <v>0</v>
      </c>
      <c r="AY244">
        <v>0</v>
      </c>
      <c r="AZ244">
        <v>0</v>
      </c>
      <c r="BA244">
        <v>0</v>
      </c>
      <c r="BB244">
        <v>0</v>
      </c>
      <c r="BC244">
        <v>0</v>
      </c>
      <c r="BD244">
        <v>0</v>
      </c>
      <c r="BE244">
        <v>0</v>
      </c>
      <c r="BF244">
        <v>0</v>
      </c>
      <c r="BG244" s="20">
        <v>3</v>
      </c>
      <c r="BH244" s="20">
        <v>0</v>
      </c>
      <c r="BI244" s="20">
        <v>75</v>
      </c>
      <c r="BJ244" s="20">
        <v>10</v>
      </c>
      <c r="BK244" s="20">
        <v>550</v>
      </c>
      <c r="BL244" s="20">
        <v>653</v>
      </c>
      <c r="BM244" s="20">
        <v>700</v>
      </c>
      <c r="BN244" s="20">
        <v>72</v>
      </c>
      <c r="BO244" s="20">
        <v>40</v>
      </c>
      <c r="BP244" s="20">
        <v>2536</v>
      </c>
      <c r="BQ244" s="20">
        <v>1296</v>
      </c>
      <c r="BR244" s="20">
        <v>0</v>
      </c>
      <c r="BS244" s="20">
        <v>19</v>
      </c>
      <c r="BT244" s="20">
        <v>41</v>
      </c>
      <c r="BU244" s="20">
        <v>426</v>
      </c>
      <c r="BV244" s="20">
        <v>1963</v>
      </c>
    </row>
    <row r="245" spans="1:74" x14ac:dyDescent="0.25">
      <c r="A245" s="20" t="s">
        <v>452</v>
      </c>
      <c r="B245" s="20" t="s">
        <v>455</v>
      </c>
      <c r="C245" s="20" t="s">
        <v>586</v>
      </c>
      <c r="D245" s="1">
        <v>44605</v>
      </c>
      <c r="E245">
        <v>83</v>
      </c>
      <c r="F245">
        <v>3</v>
      </c>
      <c r="G245">
        <v>3</v>
      </c>
      <c r="H245">
        <v>0</v>
      </c>
      <c r="I245">
        <v>0</v>
      </c>
      <c r="J245">
        <v>65</v>
      </c>
      <c r="K245">
        <v>3</v>
      </c>
      <c r="L245">
        <v>3</v>
      </c>
      <c r="M245">
        <v>1</v>
      </c>
      <c r="N245">
        <v>10</v>
      </c>
      <c r="O245">
        <v>10</v>
      </c>
      <c r="P245">
        <v>0</v>
      </c>
      <c r="Q245">
        <v>0</v>
      </c>
      <c r="R245">
        <v>574</v>
      </c>
      <c r="S245">
        <v>531</v>
      </c>
      <c r="T245">
        <v>12</v>
      </c>
      <c r="U245">
        <v>4</v>
      </c>
      <c r="V245">
        <v>1</v>
      </c>
      <c r="W245">
        <v>740</v>
      </c>
      <c r="X245">
        <v>533</v>
      </c>
      <c r="Y245">
        <v>23</v>
      </c>
      <c r="Z245">
        <v>25</v>
      </c>
      <c r="AA245">
        <v>24</v>
      </c>
      <c r="AB245">
        <v>783</v>
      </c>
      <c r="AC245">
        <v>586</v>
      </c>
      <c r="AD245">
        <v>2</v>
      </c>
      <c r="AE245">
        <v>16</v>
      </c>
      <c r="AF245">
        <v>52</v>
      </c>
      <c r="AG245">
        <v>90</v>
      </c>
      <c r="AH245">
        <v>43</v>
      </c>
      <c r="AI245">
        <v>3</v>
      </c>
      <c r="AJ245">
        <v>6</v>
      </c>
      <c r="AK245">
        <v>4</v>
      </c>
      <c r="AL245">
        <v>42</v>
      </c>
      <c r="AM245">
        <v>38</v>
      </c>
      <c r="AN245">
        <v>1</v>
      </c>
      <c r="AO245">
        <v>0</v>
      </c>
      <c r="AP245">
        <v>0</v>
      </c>
      <c r="AQ245">
        <v>0</v>
      </c>
      <c r="AR245">
        <v>0</v>
      </c>
      <c r="AS245">
        <v>0</v>
      </c>
      <c r="AT245">
        <v>0</v>
      </c>
      <c r="AU245">
        <v>0</v>
      </c>
      <c r="AV245">
        <v>0</v>
      </c>
      <c r="AW245">
        <v>0</v>
      </c>
      <c r="AX245">
        <v>0</v>
      </c>
      <c r="AY245">
        <v>0</v>
      </c>
      <c r="AZ245">
        <v>0</v>
      </c>
      <c r="BA245">
        <v>0</v>
      </c>
      <c r="BB245">
        <v>0</v>
      </c>
      <c r="BC245">
        <v>0</v>
      </c>
      <c r="BD245">
        <v>0</v>
      </c>
      <c r="BE245">
        <v>0</v>
      </c>
      <c r="BF245">
        <v>0</v>
      </c>
      <c r="BG245" s="20">
        <v>3</v>
      </c>
      <c r="BH245" s="20">
        <v>0</v>
      </c>
      <c r="BI245" s="20">
        <v>75</v>
      </c>
      <c r="BJ245" s="20">
        <v>10</v>
      </c>
      <c r="BK245" s="20">
        <v>551</v>
      </c>
      <c r="BL245" s="20">
        <v>653</v>
      </c>
      <c r="BM245" s="20">
        <v>700</v>
      </c>
      <c r="BN245" s="20">
        <v>72</v>
      </c>
      <c r="BO245" s="20">
        <v>40</v>
      </c>
      <c r="BP245" s="20">
        <v>2527</v>
      </c>
      <c r="BQ245" s="20">
        <v>1312</v>
      </c>
      <c r="BR245" s="20">
        <v>0</v>
      </c>
      <c r="BS245" s="20">
        <v>19</v>
      </c>
      <c r="BT245" s="20">
        <v>41</v>
      </c>
      <c r="BU245" s="20">
        <v>423</v>
      </c>
      <c r="BV245" s="20">
        <v>1961</v>
      </c>
    </row>
    <row r="246" spans="1:74" x14ac:dyDescent="0.25">
      <c r="A246" s="20" t="s">
        <v>452</v>
      </c>
      <c r="B246" s="20" t="s">
        <v>455</v>
      </c>
      <c r="C246" s="20" t="s">
        <v>586</v>
      </c>
      <c r="D246" s="1">
        <v>44613</v>
      </c>
      <c r="E246">
        <v>82</v>
      </c>
      <c r="F246">
        <v>3</v>
      </c>
      <c r="G246">
        <v>3</v>
      </c>
      <c r="H246">
        <v>0</v>
      </c>
      <c r="I246">
        <v>0</v>
      </c>
      <c r="J246">
        <v>64</v>
      </c>
      <c r="K246">
        <v>3</v>
      </c>
      <c r="L246">
        <v>3</v>
      </c>
      <c r="M246">
        <v>1</v>
      </c>
      <c r="N246">
        <v>10</v>
      </c>
      <c r="O246">
        <v>10</v>
      </c>
      <c r="P246">
        <v>0</v>
      </c>
      <c r="Q246">
        <v>0</v>
      </c>
      <c r="R246">
        <v>576</v>
      </c>
      <c r="S246">
        <v>532</v>
      </c>
      <c r="T246">
        <v>12</v>
      </c>
      <c r="U246">
        <v>4</v>
      </c>
      <c r="V246">
        <v>1</v>
      </c>
      <c r="W246">
        <v>740</v>
      </c>
      <c r="X246">
        <v>535</v>
      </c>
      <c r="Y246">
        <v>22</v>
      </c>
      <c r="Z246">
        <v>25</v>
      </c>
      <c r="AA246">
        <v>23</v>
      </c>
      <c r="AB246">
        <v>777</v>
      </c>
      <c r="AC246">
        <v>587</v>
      </c>
      <c r="AD246">
        <v>2</v>
      </c>
      <c r="AE246">
        <v>16</v>
      </c>
      <c r="AF246">
        <v>50</v>
      </c>
      <c r="AG246">
        <v>89</v>
      </c>
      <c r="AH246">
        <v>43</v>
      </c>
      <c r="AI246">
        <v>3</v>
      </c>
      <c r="AJ246">
        <v>6</v>
      </c>
      <c r="AK246">
        <v>4</v>
      </c>
      <c r="AL246">
        <v>42</v>
      </c>
      <c r="AM246">
        <v>38</v>
      </c>
      <c r="AN246">
        <v>1</v>
      </c>
      <c r="AO246">
        <v>0</v>
      </c>
      <c r="AP246">
        <v>0</v>
      </c>
      <c r="AQ246">
        <v>0</v>
      </c>
      <c r="AR246">
        <v>0</v>
      </c>
      <c r="AS246">
        <v>0</v>
      </c>
      <c r="AT246">
        <v>0</v>
      </c>
      <c r="AU246">
        <v>0</v>
      </c>
      <c r="AV246">
        <v>0</v>
      </c>
      <c r="AW246">
        <v>0</v>
      </c>
      <c r="AX246">
        <v>0</v>
      </c>
      <c r="AY246">
        <v>0</v>
      </c>
      <c r="AZ246">
        <v>0</v>
      </c>
      <c r="BA246">
        <v>0</v>
      </c>
      <c r="BB246">
        <v>0</v>
      </c>
      <c r="BC246">
        <v>0</v>
      </c>
      <c r="BD246">
        <v>0</v>
      </c>
      <c r="BE246">
        <v>0</v>
      </c>
      <c r="BF246">
        <v>0</v>
      </c>
      <c r="BG246" s="20">
        <v>3</v>
      </c>
      <c r="BH246" s="20">
        <v>0</v>
      </c>
      <c r="BI246" s="20">
        <v>74</v>
      </c>
      <c r="BJ246" s="20">
        <v>10</v>
      </c>
      <c r="BK246" s="20">
        <v>553</v>
      </c>
      <c r="BL246" s="20">
        <v>654</v>
      </c>
      <c r="BM246" s="20">
        <v>697</v>
      </c>
      <c r="BN246" s="20">
        <v>71</v>
      </c>
      <c r="BO246" s="20">
        <v>40</v>
      </c>
      <c r="BP246" s="20">
        <v>2519</v>
      </c>
      <c r="BQ246" s="20">
        <v>1320</v>
      </c>
      <c r="BR246" s="20">
        <v>0</v>
      </c>
      <c r="BS246" s="20">
        <v>19</v>
      </c>
      <c r="BT246" s="20">
        <v>41</v>
      </c>
      <c r="BU246" s="20">
        <v>417</v>
      </c>
      <c r="BV246" s="20">
        <v>1959</v>
      </c>
    </row>
    <row r="247" spans="1:74" x14ac:dyDescent="0.25">
      <c r="A247" s="20" t="s">
        <v>452</v>
      </c>
      <c r="B247" s="20" t="s">
        <v>587</v>
      </c>
      <c r="C247" s="20" t="s">
        <v>588</v>
      </c>
      <c r="D247" s="1">
        <v>44598</v>
      </c>
      <c r="E247">
        <v>50</v>
      </c>
      <c r="F247">
        <v>0</v>
      </c>
      <c r="G247">
        <v>0</v>
      </c>
      <c r="H247">
        <v>0</v>
      </c>
      <c r="I247">
        <v>0</v>
      </c>
      <c r="J247">
        <v>43</v>
      </c>
      <c r="K247">
        <v>0</v>
      </c>
      <c r="L247">
        <v>1</v>
      </c>
      <c r="M247">
        <v>0</v>
      </c>
      <c r="N247">
        <v>16</v>
      </c>
      <c r="O247">
        <v>15</v>
      </c>
      <c r="P247">
        <v>0</v>
      </c>
      <c r="Q247">
        <v>0</v>
      </c>
      <c r="R247">
        <v>503</v>
      </c>
      <c r="S247">
        <v>469</v>
      </c>
      <c r="T247">
        <v>1</v>
      </c>
      <c r="U247">
        <v>3</v>
      </c>
      <c r="V247">
        <v>8</v>
      </c>
      <c r="W247">
        <v>412</v>
      </c>
      <c r="X247">
        <v>319</v>
      </c>
      <c r="Y247">
        <v>6</v>
      </c>
      <c r="Z247">
        <v>17</v>
      </c>
      <c r="AA247">
        <v>8</v>
      </c>
      <c r="AB247">
        <v>716</v>
      </c>
      <c r="AC247">
        <v>580</v>
      </c>
      <c r="AD247">
        <v>5</v>
      </c>
      <c r="AE247">
        <v>26</v>
      </c>
      <c r="AF247">
        <v>23</v>
      </c>
      <c r="AG247">
        <v>58</v>
      </c>
      <c r="AH247">
        <v>35</v>
      </c>
      <c r="AI247">
        <v>2</v>
      </c>
      <c r="AJ247">
        <v>5</v>
      </c>
      <c r="AK247">
        <v>1</v>
      </c>
      <c r="AL247">
        <v>35</v>
      </c>
      <c r="AM247">
        <v>31</v>
      </c>
      <c r="AN247">
        <v>0</v>
      </c>
      <c r="AO247">
        <v>0</v>
      </c>
      <c r="AP247">
        <v>0</v>
      </c>
      <c r="AQ247">
        <v>0</v>
      </c>
      <c r="AR247">
        <v>0</v>
      </c>
      <c r="AS247">
        <v>0</v>
      </c>
      <c r="AT247">
        <v>0</v>
      </c>
      <c r="AU247">
        <v>0</v>
      </c>
      <c r="AV247">
        <v>0</v>
      </c>
      <c r="AW247">
        <v>0</v>
      </c>
      <c r="AX247">
        <v>0</v>
      </c>
      <c r="AY247">
        <v>0</v>
      </c>
      <c r="AZ247">
        <v>0</v>
      </c>
      <c r="BA247">
        <v>0</v>
      </c>
      <c r="BB247">
        <v>0</v>
      </c>
      <c r="BC247">
        <v>0</v>
      </c>
      <c r="BD247">
        <v>0</v>
      </c>
      <c r="BE247">
        <v>0</v>
      </c>
      <c r="BF247">
        <v>0</v>
      </c>
      <c r="BG247" s="20">
        <v>0</v>
      </c>
      <c r="BH247" s="20">
        <v>0</v>
      </c>
      <c r="BI247" s="20">
        <v>49</v>
      </c>
      <c r="BJ247" s="20">
        <v>15</v>
      </c>
      <c r="BK247" s="20">
        <v>487</v>
      </c>
      <c r="BL247" s="20">
        <v>371</v>
      </c>
      <c r="BM247" s="20">
        <v>651</v>
      </c>
      <c r="BN247" s="20">
        <v>48</v>
      </c>
      <c r="BO247" s="20">
        <v>34</v>
      </c>
      <c r="BP247" s="20">
        <v>2158</v>
      </c>
      <c r="BQ247" s="20">
        <v>1319</v>
      </c>
      <c r="BR247" s="20">
        <v>0</v>
      </c>
      <c r="BS247" s="20">
        <v>13</v>
      </c>
      <c r="BT247" s="20">
        <v>115</v>
      </c>
      <c r="BU247" s="20">
        <v>215</v>
      </c>
      <c r="BV247" s="20">
        <v>1738</v>
      </c>
    </row>
    <row r="248" spans="1:74" x14ac:dyDescent="0.25">
      <c r="A248" s="20" t="s">
        <v>452</v>
      </c>
      <c r="B248" s="20" t="s">
        <v>587</v>
      </c>
      <c r="C248" s="20" t="s">
        <v>588</v>
      </c>
      <c r="D248" s="1">
        <v>44605</v>
      </c>
      <c r="E248">
        <v>50</v>
      </c>
      <c r="F248">
        <v>0</v>
      </c>
      <c r="G248">
        <v>0</v>
      </c>
      <c r="H248">
        <v>0</v>
      </c>
      <c r="I248">
        <v>0</v>
      </c>
      <c r="J248">
        <v>43</v>
      </c>
      <c r="K248">
        <v>0</v>
      </c>
      <c r="L248">
        <v>1</v>
      </c>
      <c r="M248">
        <v>0</v>
      </c>
      <c r="N248">
        <v>16</v>
      </c>
      <c r="O248">
        <v>15</v>
      </c>
      <c r="P248">
        <v>0</v>
      </c>
      <c r="Q248">
        <v>0</v>
      </c>
      <c r="R248">
        <v>503</v>
      </c>
      <c r="S248">
        <v>469</v>
      </c>
      <c r="T248">
        <v>1</v>
      </c>
      <c r="U248">
        <v>3</v>
      </c>
      <c r="V248">
        <v>8</v>
      </c>
      <c r="W248">
        <v>413</v>
      </c>
      <c r="X248">
        <v>319</v>
      </c>
      <c r="Y248">
        <v>7</v>
      </c>
      <c r="Z248">
        <v>16</v>
      </c>
      <c r="AA248">
        <v>8</v>
      </c>
      <c r="AB248">
        <v>713</v>
      </c>
      <c r="AC248">
        <v>581</v>
      </c>
      <c r="AD248">
        <v>5</v>
      </c>
      <c r="AE248">
        <v>26</v>
      </c>
      <c r="AF248">
        <v>22</v>
      </c>
      <c r="AG248">
        <v>58</v>
      </c>
      <c r="AH248">
        <v>35</v>
      </c>
      <c r="AI248">
        <v>2</v>
      </c>
      <c r="AJ248">
        <v>5</v>
      </c>
      <c r="AK248">
        <v>1</v>
      </c>
      <c r="AL248">
        <v>34</v>
      </c>
      <c r="AM248">
        <v>30</v>
      </c>
      <c r="AN248">
        <v>0</v>
      </c>
      <c r="AO248">
        <v>0</v>
      </c>
      <c r="AP248">
        <v>0</v>
      </c>
      <c r="AQ248">
        <v>0</v>
      </c>
      <c r="AR248">
        <v>0</v>
      </c>
      <c r="AS248">
        <v>0</v>
      </c>
      <c r="AT248">
        <v>0</v>
      </c>
      <c r="AU248">
        <v>0</v>
      </c>
      <c r="AV248">
        <v>0</v>
      </c>
      <c r="AW248">
        <v>0</v>
      </c>
      <c r="AX248">
        <v>0</v>
      </c>
      <c r="AY248">
        <v>0</v>
      </c>
      <c r="AZ248">
        <v>0</v>
      </c>
      <c r="BA248">
        <v>0</v>
      </c>
      <c r="BB248">
        <v>0</v>
      </c>
      <c r="BC248">
        <v>0</v>
      </c>
      <c r="BD248">
        <v>0</v>
      </c>
      <c r="BE248">
        <v>0</v>
      </c>
      <c r="BF248">
        <v>0</v>
      </c>
      <c r="BG248" s="20">
        <v>0</v>
      </c>
      <c r="BH248" s="20">
        <v>0</v>
      </c>
      <c r="BI248" s="20">
        <v>49</v>
      </c>
      <c r="BJ248" s="20">
        <v>15</v>
      </c>
      <c r="BK248" s="20">
        <v>487</v>
      </c>
      <c r="BL248" s="20">
        <v>373</v>
      </c>
      <c r="BM248" s="20">
        <v>649</v>
      </c>
      <c r="BN248" s="20">
        <v>48</v>
      </c>
      <c r="BO248" s="20">
        <v>33</v>
      </c>
      <c r="BP248" s="20">
        <v>2153</v>
      </c>
      <c r="BQ248" s="20">
        <v>1337</v>
      </c>
      <c r="BR248" s="20">
        <v>0</v>
      </c>
      <c r="BS248" s="20">
        <v>13</v>
      </c>
      <c r="BT248" s="20">
        <v>115</v>
      </c>
      <c r="BU248" s="20">
        <v>211</v>
      </c>
      <c r="BV248" s="20">
        <v>1738</v>
      </c>
    </row>
    <row r="249" spans="1:74" x14ac:dyDescent="0.25">
      <c r="A249" s="20" t="s">
        <v>452</v>
      </c>
      <c r="B249" s="20" t="s">
        <v>587</v>
      </c>
      <c r="C249" s="20" t="s">
        <v>588</v>
      </c>
      <c r="D249" s="1">
        <v>44613</v>
      </c>
      <c r="E249">
        <v>50</v>
      </c>
      <c r="F249">
        <v>0</v>
      </c>
      <c r="G249">
        <v>0</v>
      </c>
      <c r="H249">
        <v>0</v>
      </c>
      <c r="I249">
        <v>0</v>
      </c>
      <c r="J249">
        <v>44</v>
      </c>
      <c r="K249">
        <v>0</v>
      </c>
      <c r="L249">
        <v>1</v>
      </c>
      <c r="M249">
        <v>0</v>
      </c>
      <c r="N249">
        <v>16</v>
      </c>
      <c r="O249">
        <v>15</v>
      </c>
      <c r="P249">
        <v>0</v>
      </c>
      <c r="Q249">
        <v>0</v>
      </c>
      <c r="R249">
        <v>503</v>
      </c>
      <c r="S249">
        <v>469</v>
      </c>
      <c r="T249">
        <v>1</v>
      </c>
      <c r="U249">
        <v>3</v>
      </c>
      <c r="V249">
        <v>8</v>
      </c>
      <c r="W249">
        <v>412</v>
      </c>
      <c r="X249">
        <v>322</v>
      </c>
      <c r="Y249">
        <v>7</v>
      </c>
      <c r="Z249">
        <v>16</v>
      </c>
      <c r="AA249">
        <v>8</v>
      </c>
      <c r="AB249">
        <v>718</v>
      </c>
      <c r="AC249">
        <v>583</v>
      </c>
      <c r="AD249">
        <v>5</v>
      </c>
      <c r="AE249">
        <v>26</v>
      </c>
      <c r="AF249">
        <v>25</v>
      </c>
      <c r="AG249">
        <v>58</v>
      </c>
      <c r="AH249">
        <v>35</v>
      </c>
      <c r="AI249">
        <v>2</v>
      </c>
      <c r="AJ249">
        <v>5</v>
      </c>
      <c r="AK249">
        <v>1</v>
      </c>
      <c r="AL249">
        <v>34</v>
      </c>
      <c r="AM249">
        <v>30</v>
      </c>
      <c r="AN249">
        <v>0</v>
      </c>
      <c r="AO249">
        <v>0</v>
      </c>
      <c r="AP249">
        <v>0</v>
      </c>
      <c r="AQ249">
        <v>0</v>
      </c>
      <c r="AR249">
        <v>0</v>
      </c>
      <c r="AS249">
        <v>0</v>
      </c>
      <c r="AT249">
        <v>0</v>
      </c>
      <c r="AU249">
        <v>0</v>
      </c>
      <c r="AV249">
        <v>0</v>
      </c>
      <c r="AW249">
        <v>0</v>
      </c>
      <c r="AX249">
        <v>0</v>
      </c>
      <c r="AY249">
        <v>0</v>
      </c>
      <c r="AZ249">
        <v>0</v>
      </c>
      <c r="BA249">
        <v>0</v>
      </c>
      <c r="BB249">
        <v>0</v>
      </c>
      <c r="BC249">
        <v>0</v>
      </c>
      <c r="BD249">
        <v>0</v>
      </c>
      <c r="BE249">
        <v>0</v>
      </c>
      <c r="BF249">
        <v>0</v>
      </c>
      <c r="BG249" s="20">
        <v>0</v>
      </c>
      <c r="BH249" s="20">
        <v>0</v>
      </c>
      <c r="BI249" s="20">
        <v>49</v>
      </c>
      <c r="BJ249" s="20">
        <v>15</v>
      </c>
      <c r="BK249" s="20">
        <v>487</v>
      </c>
      <c r="BL249" s="20">
        <v>372</v>
      </c>
      <c r="BM249" s="20">
        <v>651</v>
      </c>
      <c r="BN249" s="20">
        <v>48</v>
      </c>
      <c r="BO249" s="20">
        <v>33</v>
      </c>
      <c r="BP249" s="20">
        <v>2154</v>
      </c>
      <c r="BQ249" s="20">
        <v>1342</v>
      </c>
      <c r="BR249" s="20">
        <v>0</v>
      </c>
      <c r="BS249" s="20">
        <v>13</v>
      </c>
      <c r="BT249" s="20">
        <v>115</v>
      </c>
      <c r="BU249" s="20">
        <v>210</v>
      </c>
      <c r="BV249" s="20">
        <v>1741</v>
      </c>
    </row>
    <row r="250" spans="1:74" x14ac:dyDescent="0.25">
      <c r="A250" s="20" t="s">
        <v>452</v>
      </c>
      <c r="B250" s="20" t="s">
        <v>587</v>
      </c>
      <c r="C250" s="20" t="s">
        <v>589</v>
      </c>
      <c r="D250" s="1">
        <v>44598</v>
      </c>
      <c r="E250">
        <v>52</v>
      </c>
      <c r="F250">
        <v>0</v>
      </c>
      <c r="G250">
        <v>0</v>
      </c>
      <c r="H250">
        <v>0</v>
      </c>
      <c r="I250">
        <v>0</v>
      </c>
      <c r="J250">
        <v>34</v>
      </c>
      <c r="K250">
        <v>0</v>
      </c>
      <c r="L250">
        <v>0</v>
      </c>
      <c r="M250">
        <v>5</v>
      </c>
      <c r="N250">
        <v>1</v>
      </c>
      <c r="O250">
        <v>0</v>
      </c>
      <c r="P250">
        <v>0</v>
      </c>
      <c r="Q250">
        <v>1</v>
      </c>
      <c r="R250">
        <v>350</v>
      </c>
      <c r="S250">
        <v>149</v>
      </c>
      <c r="T250">
        <v>0</v>
      </c>
      <c r="U250">
        <v>0</v>
      </c>
      <c r="V250">
        <v>50</v>
      </c>
      <c r="W250">
        <v>383</v>
      </c>
      <c r="X250">
        <v>196</v>
      </c>
      <c r="Y250">
        <v>0</v>
      </c>
      <c r="Z250">
        <v>1</v>
      </c>
      <c r="AA250">
        <v>85</v>
      </c>
      <c r="AB250">
        <v>623</v>
      </c>
      <c r="AC250">
        <v>356</v>
      </c>
      <c r="AD250">
        <v>1</v>
      </c>
      <c r="AE250">
        <v>3</v>
      </c>
      <c r="AF250">
        <v>120</v>
      </c>
      <c r="AG250">
        <v>43</v>
      </c>
      <c r="AH250">
        <v>21</v>
      </c>
      <c r="AI250">
        <v>0</v>
      </c>
      <c r="AJ250">
        <v>0</v>
      </c>
      <c r="AK250">
        <v>10</v>
      </c>
      <c r="AL250">
        <v>1</v>
      </c>
      <c r="AM250">
        <v>1</v>
      </c>
      <c r="AN250">
        <v>0</v>
      </c>
      <c r="AO250">
        <v>0</v>
      </c>
      <c r="AP250">
        <v>0</v>
      </c>
      <c r="AQ250">
        <v>0</v>
      </c>
      <c r="AR250">
        <v>0</v>
      </c>
      <c r="AS250">
        <v>0</v>
      </c>
      <c r="AT250">
        <v>0</v>
      </c>
      <c r="AU250">
        <v>0</v>
      </c>
      <c r="AV250">
        <v>0</v>
      </c>
      <c r="AW250">
        <v>0</v>
      </c>
      <c r="AX250">
        <v>0</v>
      </c>
      <c r="AY250">
        <v>0</v>
      </c>
      <c r="AZ250">
        <v>0</v>
      </c>
      <c r="BA250">
        <v>0</v>
      </c>
      <c r="BB250">
        <v>0</v>
      </c>
      <c r="BC250">
        <v>0</v>
      </c>
      <c r="BD250">
        <v>0</v>
      </c>
      <c r="BE250">
        <v>0</v>
      </c>
      <c r="BF250">
        <v>0</v>
      </c>
      <c r="BG250" s="20">
        <v>0</v>
      </c>
      <c r="BH250" s="20">
        <v>0</v>
      </c>
      <c r="BI250" s="20">
        <v>42</v>
      </c>
      <c r="BJ250" s="20">
        <v>0</v>
      </c>
      <c r="BK250" s="20">
        <v>167</v>
      </c>
      <c r="BL250" s="20">
        <v>260</v>
      </c>
      <c r="BM250" s="20">
        <v>444</v>
      </c>
      <c r="BN250" s="20">
        <v>31</v>
      </c>
      <c r="BO250" s="20">
        <v>1</v>
      </c>
      <c r="BP250" s="20">
        <v>2464</v>
      </c>
      <c r="BQ250" s="20">
        <v>908</v>
      </c>
      <c r="BR250" s="20">
        <v>0</v>
      </c>
      <c r="BS250" s="20">
        <v>1</v>
      </c>
      <c r="BT250" s="20">
        <v>5</v>
      </c>
      <c r="BU250" s="20">
        <v>764</v>
      </c>
      <c r="BV250" s="20">
        <v>1447</v>
      </c>
    </row>
    <row r="251" spans="1:74" x14ac:dyDescent="0.25">
      <c r="A251" s="20" t="s">
        <v>452</v>
      </c>
      <c r="B251" s="20" t="s">
        <v>587</v>
      </c>
      <c r="C251" s="20" t="s">
        <v>589</v>
      </c>
      <c r="D251" s="1">
        <v>44605</v>
      </c>
      <c r="E251">
        <v>52</v>
      </c>
      <c r="F251">
        <v>0</v>
      </c>
      <c r="G251">
        <v>0</v>
      </c>
      <c r="H251">
        <v>0</v>
      </c>
      <c r="I251">
        <v>0</v>
      </c>
      <c r="J251">
        <v>34</v>
      </c>
      <c r="K251">
        <v>0</v>
      </c>
      <c r="L251">
        <v>0</v>
      </c>
      <c r="M251">
        <v>5</v>
      </c>
      <c r="N251">
        <v>1</v>
      </c>
      <c r="O251">
        <v>0</v>
      </c>
      <c r="P251">
        <v>0</v>
      </c>
      <c r="Q251">
        <v>1</v>
      </c>
      <c r="R251">
        <v>351</v>
      </c>
      <c r="S251">
        <v>152</v>
      </c>
      <c r="T251">
        <v>0</v>
      </c>
      <c r="U251">
        <v>0</v>
      </c>
      <c r="V251">
        <v>50</v>
      </c>
      <c r="W251">
        <v>382</v>
      </c>
      <c r="X251">
        <v>197</v>
      </c>
      <c r="Y251">
        <v>0</v>
      </c>
      <c r="Z251">
        <v>1</v>
      </c>
      <c r="AA251">
        <v>84</v>
      </c>
      <c r="AB251">
        <v>625</v>
      </c>
      <c r="AC251">
        <v>355</v>
      </c>
      <c r="AD251">
        <v>1</v>
      </c>
      <c r="AE251">
        <v>3</v>
      </c>
      <c r="AF251">
        <v>123</v>
      </c>
      <c r="AG251">
        <v>44</v>
      </c>
      <c r="AH251">
        <v>21</v>
      </c>
      <c r="AI251">
        <v>0</v>
      </c>
      <c r="AJ251">
        <v>0</v>
      </c>
      <c r="AK251">
        <v>11</v>
      </c>
      <c r="AL251">
        <v>1</v>
      </c>
      <c r="AM251">
        <v>1</v>
      </c>
      <c r="AN251">
        <v>0</v>
      </c>
      <c r="AO251">
        <v>0</v>
      </c>
      <c r="AP251">
        <v>0</v>
      </c>
      <c r="AQ251">
        <v>0</v>
      </c>
      <c r="AR251">
        <v>0</v>
      </c>
      <c r="AS251">
        <v>0</v>
      </c>
      <c r="AT251">
        <v>0</v>
      </c>
      <c r="AU251">
        <v>0</v>
      </c>
      <c r="AV251">
        <v>0</v>
      </c>
      <c r="AW251">
        <v>0</v>
      </c>
      <c r="AX251">
        <v>0</v>
      </c>
      <c r="AY251">
        <v>0</v>
      </c>
      <c r="AZ251">
        <v>0</v>
      </c>
      <c r="BA251">
        <v>0</v>
      </c>
      <c r="BB251">
        <v>0</v>
      </c>
      <c r="BC251">
        <v>0</v>
      </c>
      <c r="BD251">
        <v>0</v>
      </c>
      <c r="BE251">
        <v>0</v>
      </c>
      <c r="BF251">
        <v>0</v>
      </c>
      <c r="BG251" s="20">
        <v>0</v>
      </c>
      <c r="BH251" s="20">
        <v>0</v>
      </c>
      <c r="BI251" s="20">
        <v>42</v>
      </c>
      <c r="BJ251" s="20">
        <v>0</v>
      </c>
      <c r="BK251" s="20">
        <v>169</v>
      </c>
      <c r="BL251" s="20">
        <v>260</v>
      </c>
      <c r="BM251" s="20">
        <v>443</v>
      </c>
      <c r="BN251" s="20">
        <v>31</v>
      </c>
      <c r="BO251" s="20">
        <v>1</v>
      </c>
      <c r="BP251" s="20">
        <v>2473</v>
      </c>
      <c r="BQ251" s="20">
        <v>918</v>
      </c>
      <c r="BR251" s="20">
        <v>0</v>
      </c>
      <c r="BS251" s="20">
        <v>1</v>
      </c>
      <c r="BT251" s="20">
        <v>5</v>
      </c>
      <c r="BU251" s="20">
        <v>770</v>
      </c>
      <c r="BV251" s="20">
        <v>1451</v>
      </c>
    </row>
    <row r="252" spans="1:74" x14ac:dyDescent="0.25">
      <c r="A252" s="20" t="s">
        <v>452</v>
      </c>
      <c r="B252" s="20" t="s">
        <v>587</v>
      </c>
      <c r="C252" s="20" t="s">
        <v>589</v>
      </c>
      <c r="D252" s="1">
        <v>44613</v>
      </c>
      <c r="E252">
        <v>52</v>
      </c>
      <c r="F252">
        <v>0</v>
      </c>
      <c r="G252">
        <v>0</v>
      </c>
      <c r="H252">
        <v>0</v>
      </c>
      <c r="I252">
        <v>0</v>
      </c>
      <c r="J252">
        <v>34</v>
      </c>
      <c r="K252">
        <v>0</v>
      </c>
      <c r="L252">
        <v>0</v>
      </c>
      <c r="M252">
        <v>5</v>
      </c>
      <c r="N252">
        <v>1</v>
      </c>
      <c r="O252">
        <v>0</v>
      </c>
      <c r="P252">
        <v>0</v>
      </c>
      <c r="Q252">
        <v>1</v>
      </c>
      <c r="R252">
        <v>352</v>
      </c>
      <c r="S252">
        <v>154</v>
      </c>
      <c r="T252">
        <v>0</v>
      </c>
      <c r="U252">
        <v>0</v>
      </c>
      <c r="V252">
        <v>50</v>
      </c>
      <c r="W252">
        <v>384</v>
      </c>
      <c r="X252">
        <v>199</v>
      </c>
      <c r="Y252">
        <v>0</v>
      </c>
      <c r="Z252">
        <v>1</v>
      </c>
      <c r="AA252">
        <v>83</v>
      </c>
      <c r="AB252">
        <v>622</v>
      </c>
      <c r="AC252">
        <v>355</v>
      </c>
      <c r="AD252">
        <v>1</v>
      </c>
      <c r="AE252">
        <v>3</v>
      </c>
      <c r="AF252">
        <v>123</v>
      </c>
      <c r="AG252">
        <v>44</v>
      </c>
      <c r="AH252">
        <v>22</v>
      </c>
      <c r="AI252">
        <v>0</v>
      </c>
      <c r="AJ252">
        <v>0</v>
      </c>
      <c r="AK252">
        <v>11</v>
      </c>
      <c r="AL252">
        <v>1</v>
      </c>
      <c r="AM252">
        <v>1</v>
      </c>
      <c r="AN252">
        <v>0</v>
      </c>
      <c r="AO252">
        <v>0</v>
      </c>
      <c r="AP252">
        <v>0</v>
      </c>
      <c r="AQ252">
        <v>0</v>
      </c>
      <c r="AR252">
        <v>0</v>
      </c>
      <c r="AS252">
        <v>0</v>
      </c>
      <c r="AT252">
        <v>0</v>
      </c>
      <c r="AU252">
        <v>0</v>
      </c>
      <c r="AV252">
        <v>0</v>
      </c>
      <c r="AW252">
        <v>0</v>
      </c>
      <c r="AX252">
        <v>0</v>
      </c>
      <c r="AY252">
        <v>0</v>
      </c>
      <c r="AZ252">
        <v>0</v>
      </c>
      <c r="BA252">
        <v>0</v>
      </c>
      <c r="BB252">
        <v>0</v>
      </c>
      <c r="BC252">
        <v>0</v>
      </c>
      <c r="BD252">
        <v>0</v>
      </c>
      <c r="BE252">
        <v>0</v>
      </c>
      <c r="BF252">
        <v>0</v>
      </c>
      <c r="BG252" s="20">
        <v>0</v>
      </c>
      <c r="BH252" s="20">
        <v>0</v>
      </c>
      <c r="BI252" s="20">
        <v>42</v>
      </c>
      <c r="BJ252" s="20">
        <v>0</v>
      </c>
      <c r="BK252" s="20">
        <v>171</v>
      </c>
      <c r="BL252" s="20">
        <v>263</v>
      </c>
      <c r="BM252" s="20">
        <v>440</v>
      </c>
      <c r="BN252" s="20">
        <v>31</v>
      </c>
      <c r="BO252" s="20">
        <v>1</v>
      </c>
      <c r="BP252" s="20">
        <v>2469</v>
      </c>
      <c r="BQ252" s="20">
        <v>925</v>
      </c>
      <c r="BR252" s="20">
        <v>0</v>
      </c>
      <c r="BS252" s="20">
        <v>1</v>
      </c>
      <c r="BT252" s="20">
        <v>5</v>
      </c>
      <c r="BU252" s="20">
        <v>770</v>
      </c>
      <c r="BV252" s="20">
        <v>1447</v>
      </c>
    </row>
    <row r="253" spans="1:74" x14ac:dyDescent="0.25">
      <c r="A253" s="20" t="s">
        <v>452</v>
      </c>
      <c r="B253" s="20" t="s">
        <v>587</v>
      </c>
      <c r="C253" s="20" t="s">
        <v>589</v>
      </c>
      <c r="D253" s="1">
        <v>44613</v>
      </c>
      <c r="W253">
        <v>1</v>
      </c>
      <c r="AA253">
        <v>1</v>
      </c>
      <c r="BG253" s="20"/>
      <c r="BH253" s="20"/>
      <c r="BI253" s="20"/>
      <c r="BJ253" s="20"/>
      <c r="BK253" s="20"/>
      <c r="BL253" s="20"/>
      <c r="BM253" s="20"/>
      <c r="BN253" s="20"/>
      <c r="BO253" s="20"/>
      <c r="BP253" s="20">
        <v>2</v>
      </c>
      <c r="BQ253" s="20"/>
      <c r="BR253" s="20"/>
      <c r="BS253" s="20"/>
      <c r="BT253" s="20"/>
      <c r="BU253" s="20">
        <v>2</v>
      </c>
      <c r="BV253" s="20"/>
    </row>
    <row r="254" spans="1:74" x14ac:dyDescent="0.25">
      <c r="A254" s="20" t="s">
        <v>452</v>
      </c>
      <c r="B254" s="20" t="s">
        <v>453</v>
      </c>
      <c r="C254" s="20" t="s">
        <v>590</v>
      </c>
      <c r="D254" s="1">
        <v>44598</v>
      </c>
      <c r="E254">
        <v>116</v>
      </c>
      <c r="F254">
        <v>6</v>
      </c>
      <c r="G254">
        <v>5</v>
      </c>
      <c r="H254">
        <v>0</v>
      </c>
      <c r="I254">
        <v>0</v>
      </c>
      <c r="J254">
        <v>77</v>
      </c>
      <c r="K254">
        <v>9</v>
      </c>
      <c r="L254">
        <v>9</v>
      </c>
      <c r="M254">
        <v>1</v>
      </c>
      <c r="N254">
        <v>6</v>
      </c>
      <c r="O254">
        <v>4</v>
      </c>
      <c r="P254">
        <v>0</v>
      </c>
      <c r="Q254">
        <v>1</v>
      </c>
      <c r="R254">
        <v>518</v>
      </c>
      <c r="S254">
        <v>433</v>
      </c>
      <c r="T254">
        <v>22</v>
      </c>
      <c r="U254">
        <v>12</v>
      </c>
      <c r="V254">
        <v>15</v>
      </c>
      <c r="W254">
        <v>1170</v>
      </c>
      <c r="X254">
        <v>738</v>
      </c>
      <c r="Y254">
        <v>61</v>
      </c>
      <c r="Z254">
        <v>85</v>
      </c>
      <c r="AA254">
        <v>35</v>
      </c>
      <c r="AB254">
        <v>840</v>
      </c>
      <c r="AC254">
        <v>557</v>
      </c>
      <c r="AD254">
        <v>24</v>
      </c>
      <c r="AE254">
        <v>65</v>
      </c>
      <c r="AF254">
        <v>43</v>
      </c>
      <c r="AG254">
        <v>128</v>
      </c>
      <c r="AH254">
        <v>64</v>
      </c>
      <c r="AI254">
        <v>1</v>
      </c>
      <c r="AJ254">
        <v>18</v>
      </c>
      <c r="AK254">
        <v>5</v>
      </c>
      <c r="AL254">
        <v>57</v>
      </c>
      <c r="AM254">
        <v>49</v>
      </c>
      <c r="AN254">
        <v>0</v>
      </c>
      <c r="AO254">
        <v>0</v>
      </c>
      <c r="AP254">
        <v>0</v>
      </c>
      <c r="AQ254">
        <v>0</v>
      </c>
      <c r="AR254">
        <v>0</v>
      </c>
      <c r="AS254">
        <v>0</v>
      </c>
      <c r="AT254">
        <v>0</v>
      </c>
      <c r="AU254">
        <v>0</v>
      </c>
      <c r="AV254">
        <v>0</v>
      </c>
      <c r="AW254">
        <v>0</v>
      </c>
      <c r="AX254">
        <v>0</v>
      </c>
      <c r="AY254">
        <v>0</v>
      </c>
      <c r="AZ254">
        <v>0</v>
      </c>
      <c r="BA254">
        <v>0</v>
      </c>
      <c r="BB254">
        <v>0</v>
      </c>
      <c r="BC254">
        <v>0</v>
      </c>
      <c r="BD254">
        <v>0</v>
      </c>
      <c r="BE254">
        <v>0</v>
      </c>
      <c r="BF254">
        <v>0</v>
      </c>
      <c r="BG254" s="20">
        <v>6</v>
      </c>
      <c r="BH254" s="20">
        <v>0</v>
      </c>
      <c r="BI254" s="20">
        <v>95</v>
      </c>
      <c r="BJ254" s="20">
        <v>5</v>
      </c>
      <c r="BK254" s="20">
        <v>465</v>
      </c>
      <c r="BL254" s="20">
        <v>953</v>
      </c>
      <c r="BM254" s="20">
        <v>690</v>
      </c>
      <c r="BN254" s="20">
        <v>95</v>
      </c>
      <c r="BO254" s="20">
        <v>56</v>
      </c>
      <c r="BP254" s="20">
        <v>3642</v>
      </c>
      <c r="BQ254" s="20">
        <v>1436</v>
      </c>
      <c r="BR254" s="20">
        <v>0</v>
      </c>
      <c r="BS254" s="20">
        <v>94</v>
      </c>
      <c r="BT254" s="20">
        <v>722</v>
      </c>
      <c r="BU254" s="20">
        <v>259</v>
      </c>
      <c r="BV254" s="20">
        <v>2378</v>
      </c>
    </row>
    <row r="255" spans="1:74" x14ac:dyDescent="0.25">
      <c r="A255" s="20" t="s">
        <v>452</v>
      </c>
      <c r="B255" s="20" t="s">
        <v>453</v>
      </c>
      <c r="C255" s="20" t="s">
        <v>590</v>
      </c>
      <c r="D255" s="1">
        <v>44605</v>
      </c>
      <c r="E255">
        <v>116</v>
      </c>
      <c r="F255">
        <v>6</v>
      </c>
      <c r="G255">
        <v>5</v>
      </c>
      <c r="H255">
        <v>0</v>
      </c>
      <c r="I255">
        <v>0</v>
      </c>
      <c r="J255">
        <v>78</v>
      </c>
      <c r="K255">
        <v>9</v>
      </c>
      <c r="L255">
        <v>9</v>
      </c>
      <c r="M255">
        <v>1</v>
      </c>
      <c r="N255">
        <v>6</v>
      </c>
      <c r="O255">
        <v>4</v>
      </c>
      <c r="P255">
        <v>0</v>
      </c>
      <c r="Q255">
        <v>1</v>
      </c>
      <c r="R255">
        <v>519</v>
      </c>
      <c r="S255">
        <v>435</v>
      </c>
      <c r="T255">
        <v>22</v>
      </c>
      <c r="U255">
        <v>12</v>
      </c>
      <c r="V255">
        <v>15</v>
      </c>
      <c r="W255">
        <v>1174</v>
      </c>
      <c r="X255">
        <v>743</v>
      </c>
      <c r="Y255">
        <v>62</v>
      </c>
      <c r="Z255">
        <v>87</v>
      </c>
      <c r="AA255">
        <v>35</v>
      </c>
      <c r="AB255">
        <v>839</v>
      </c>
      <c r="AC255">
        <v>556</v>
      </c>
      <c r="AD255">
        <v>24</v>
      </c>
      <c r="AE255">
        <v>66</v>
      </c>
      <c r="AF255">
        <v>43</v>
      </c>
      <c r="AG255">
        <v>128</v>
      </c>
      <c r="AH255">
        <v>64</v>
      </c>
      <c r="AI255">
        <v>1</v>
      </c>
      <c r="AJ255">
        <v>18</v>
      </c>
      <c r="AK255">
        <v>5</v>
      </c>
      <c r="AL255">
        <v>56</v>
      </c>
      <c r="AM255">
        <v>48</v>
      </c>
      <c r="AN255">
        <v>0</v>
      </c>
      <c r="AO255">
        <v>0</v>
      </c>
      <c r="AP255">
        <v>0</v>
      </c>
      <c r="AQ255">
        <v>0</v>
      </c>
      <c r="AR255">
        <v>0</v>
      </c>
      <c r="AS255">
        <v>0</v>
      </c>
      <c r="AT255">
        <v>0</v>
      </c>
      <c r="AU255">
        <v>0</v>
      </c>
      <c r="AV255">
        <v>0</v>
      </c>
      <c r="AW255">
        <v>0</v>
      </c>
      <c r="AX255">
        <v>0</v>
      </c>
      <c r="AY255">
        <v>0</v>
      </c>
      <c r="AZ255">
        <v>0</v>
      </c>
      <c r="BA255">
        <v>0</v>
      </c>
      <c r="BB255">
        <v>0</v>
      </c>
      <c r="BC255">
        <v>0</v>
      </c>
      <c r="BD255">
        <v>0</v>
      </c>
      <c r="BE255">
        <v>0</v>
      </c>
      <c r="BF255">
        <v>0</v>
      </c>
      <c r="BG255" s="20">
        <v>6</v>
      </c>
      <c r="BH255" s="20">
        <v>0</v>
      </c>
      <c r="BI255" s="20">
        <v>95</v>
      </c>
      <c r="BJ255" s="20">
        <v>5</v>
      </c>
      <c r="BK255" s="20">
        <v>466</v>
      </c>
      <c r="BL255" s="20">
        <v>956</v>
      </c>
      <c r="BM255" s="20">
        <v>689</v>
      </c>
      <c r="BN255" s="20">
        <v>96</v>
      </c>
      <c r="BO255" s="20">
        <v>55</v>
      </c>
      <c r="BP255" s="20">
        <v>3631</v>
      </c>
      <c r="BQ255" s="20">
        <v>1447</v>
      </c>
      <c r="BR255" s="20">
        <v>0</v>
      </c>
      <c r="BS255" s="20">
        <v>93</v>
      </c>
      <c r="BT255" s="20">
        <v>718</v>
      </c>
      <c r="BU255" s="20">
        <v>263</v>
      </c>
      <c r="BV255" s="20">
        <v>2378</v>
      </c>
    </row>
    <row r="256" spans="1:74" x14ac:dyDescent="0.25">
      <c r="A256" s="20" t="s">
        <v>452</v>
      </c>
      <c r="B256" s="20" t="s">
        <v>453</v>
      </c>
      <c r="C256" s="20" t="s">
        <v>590</v>
      </c>
      <c r="D256" s="1">
        <v>44613</v>
      </c>
      <c r="E256">
        <v>116</v>
      </c>
      <c r="F256">
        <v>5</v>
      </c>
      <c r="G256">
        <v>4</v>
      </c>
      <c r="H256">
        <v>0</v>
      </c>
      <c r="I256">
        <v>0</v>
      </c>
      <c r="J256">
        <v>78</v>
      </c>
      <c r="K256">
        <v>9</v>
      </c>
      <c r="L256">
        <v>9</v>
      </c>
      <c r="M256">
        <v>1</v>
      </c>
      <c r="N256">
        <v>6</v>
      </c>
      <c r="O256">
        <v>4</v>
      </c>
      <c r="P256">
        <v>0</v>
      </c>
      <c r="Q256">
        <v>1</v>
      </c>
      <c r="R256">
        <v>518</v>
      </c>
      <c r="S256">
        <v>434</v>
      </c>
      <c r="T256">
        <v>22</v>
      </c>
      <c r="U256">
        <v>12</v>
      </c>
      <c r="V256">
        <v>15</v>
      </c>
      <c r="W256">
        <v>1174</v>
      </c>
      <c r="X256">
        <v>747</v>
      </c>
      <c r="Y256">
        <v>62</v>
      </c>
      <c r="Z256">
        <v>86</v>
      </c>
      <c r="AA256">
        <v>36</v>
      </c>
      <c r="AB256">
        <v>837</v>
      </c>
      <c r="AC256">
        <v>560</v>
      </c>
      <c r="AD256">
        <v>24</v>
      </c>
      <c r="AE256">
        <v>66</v>
      </c>
      <c r="AF256">
        <v>43</v>
      </c>
      <c r="AG256">
        <v>130</v>
      </c>
      <c r="AH256">
        <v>65</v>
      </c>
      <c r="AI256">
        <v>1</v>
      </c>
      <c r="AJ256">
        <v>18</v>
      </c>
      <c r="AK256">
        <v>4</v>
      </c>
      <c r="AL256">
        <v>57</v>
      </c>
      <c r="AM256">
        <v>49</v>
      </c>
      <c r="AN256">
        <v>0</v>
      </c>
      <c r="AO256">
        <v>0</v>
      </c>
      <c r="AP256">
        <v>0</v>
      </c>
      <c r="AQ256">
        <v>0</v>
      </c>
      <c r="AR256">
        <v>0</v>
      </c>
      <c r="AS256">
        <v>0</v>
      </c>
      <c r="AT256">
        <v>0</v>
      </c>
      <c r="AU256">
        <v>0</v>
      </c>
      <c r="AV256">
        <v>0</v>
      </c>
      <c r="AW256">
        <v>0</v>
      </c>
      <c r="AX256">
        <v>0</v>
      </c>
      <c r="AY256">
        <v>0</v>
      </c>
      <c r="AZ256">
        <v>0</v>
      </c>
      <c r="BA256">
        <v>0</v>
      </c>
      <c r="BB256">
        <v>0</v>
      </c>
      <c r="BC256">
        <v>0</v>
      </c>
      <c r="BD256">
        <v>0</v>
      </c>
      <c r="BE256">
        <v>0</v>
      </c>
      <c r="BF256">
        <v>0</v>
      </c>
      <c r="BG256" s="20">
        <v>5</v>
      </c>
      <c r="BH256" s="20">
        <v>0</v>
      </c>
      <c r="BI256" s="20">
        <v>95</v>
      </c>
      <c r="BJ256" s="20">
        <v>5</v>
      </c>
      <c r="BK256" s="20">
        <v>465</v>
      </c>
      <c r="BL256" s="20">
        <v>956</v>
      </c>
      <c r="BM256" s="20">
        <v>687</v>
      </c>
      <c r="BN256" s="20">
        <v>98</v>
      </c>
      <c r="BO256" s="20">
        <v>56</v>
      </c>
      <c r="BP256" s="20">
        <v>3622</v>
      </c>
      <c r="BQ256" s="20">
        <v>1458</v>
      </c>
      <c r="BR256" s="20">
        <v>0</v>
      </c>
      <c r="BS256" s="20">
        <v>94</v>
      </c>
      <c r="BT256" s="20">
        <v>716</v>
      </c>
      <c r="BU256" s="20">
        <v>260</v>
      </c>
      <c r="BV256" s="20">
        <v>2378</v>
      </c>
    </row>
    <row r="257" spans="1:74" x14ac:dyDescent="0.25">
      <c r="A257" s="20" t="s">
        <v>452</v>
      </c>
      <c r="B257" s="20" t="s">
        <v>587</v>
      </c>
      <c r="C257" s="20" t="s">
        <v>591</v>
      </c>
      <c r="D257" s="1">
        <v>44598</v>
      </c>
      <c r="E257">
        <v>121</v>
      </c>
      <c r="F257">
        <v>5</v>
      </c>
      <c r="G257">
        <v>5</v>
      </c>
      <c r="H257">
        <v>0</v>
      </c>
      <c r="I257">
        <v>0</v>
      </c>
      <c r="J257">
        <v>84</v>
      </c>
      <c r="K257">
        <v>3</v>
      </c>
      <c r="L257">
        <v>6</v>
      </c>
      <c r="M257">
        <v>1</v>
      </c>
      <c r="N257">
        <v>2</v>
      </c>
      <c r="O257">
        <v>1</v>
      </c>
      <c r="P257">
        <v>1</v>
      </c>
      <c r="Q257">
        <v>0</v>
      </c>
      <c r="R257">
        <v>637</v>
      </c>
      <c r="S257">
        <v>539</v>
      </c>
      <c r="T257">
        <v>29</v>
      </c>
      <c r="U257">
        <v>19</v>
      </c>
      <c r="V257">
        <v>5</v>
      </c>
      <c r="W257">
        <v>966</v>
      </c>
      <c r="X257">
        <v>641</v>
      </c>
      <c r="Y257">
        <v>38</v>
      </c>
      <c r="Z257">
        <v>59</v>
      </c>
      <c r="AA257">
        <v>22</v>
      </c>
      <c r="AB257">
        <v>891</v>
      </c>
      <c r="AC257">
        <v>588</v>
      </c>
      <c r="AD257">
        <v>16</v>
      </c>
      <c r="AE257">
        <v>89</v>
      </c>
      <c r="AF257">
        <v>35</v>
      </c>
      <c r="AG257">
        <v>121</v>
      </c>
      <c r="AH257">
        <v>59</v>
      </c>
      <c r="AI257">
        <v>5</v>
      </c>
      <c r="AJ257">
        <v>12</v>
      </c>
      <c r="AK257">
        <v>3</v>
      </c>
      <c r="AL257">
        <v>58</v>
      </c>
      <c r="AM257">
        <v>48</v>
      </c>
      <c r="AN257">
        <v>2</v>
      </c>
      <c r="AO257">
        <v>0</v>
      </c>
      <c r="AP257">
        <v>0</v>
      </c>
      <c r="AQ257">
        <v>0</v>
      </c>
      <c r="AR257">
        <v>0</v>
      </c>
      <c r="AS257">
        <v>0</v>
      </c>
      <c r="AT257">
        <v>0</v>
      </c>
      <c r="AU257">
        <v>0</v>
      </c>
      <c r="AV257">
        <v>0</v>
      </c>
      <c r="AW257">
        <v>0</v>
      </c>
      <c r="AX257">
        <v>0</v>
      </c>
      <c r="AY257">
        <v>1</v>
      </c>
      <c r="AZ257">
        <v>0</v>
      </c>
      <c r="BA257">
        <v>0</v>
      </c>
      <c r="BB257">
        <v>0</v>
      </c>
      <c r="BC257">
        <v>0</v>
      </c>
      <c r="BD257">
        <v>0</v>
      </c>
      <c r="BE257">
        <v>0</v>
      </c>
      <c r="BF257">
        <v>0</v>
      </c>
      <c r="BG257" s="20">
        <v>5</v>
      </c>
      <c r="BH257" s="20">
        <v>0</v>
      </c>
      <c r="BI257" s="20">
        <v>104</v>
      </c>
      <c r="BJ257" s="20">
        <v>1</v>
      </c>
      <c r="BK257" s="20">
        <v>578</v>
      </c>
      <c r="BL257" s="20">
        <v>826</v>
      </c>
      <c r="BM257" s="20">
        <v>730</v>
      </c>
      <c r="BN257" s="20">
        <v>89</v>
      </c>
      <c r="BO257" s="20">
        <v>55</v>
      </c>
      <c r="BP257" s="20">
        <v>3417</v>
      </c>
      <c r="BQ257" s="20">
        <v>1467</v>
      </c>
      <c r="BR257" s="20">
        <v>0</v>
      </c>
      <c r="BS257" s="20">
        <v>106</v>
      </c>
      <c r="BT257" s="20">
        <v>608</v>
      </c>
      <c r="BU257" s="20">
        <v>247</v>
      </c>
      <c r="BV257" s="20">
        <v>2320</v>
      </c>
    </row>
    <row r="258" spans="1:74" x14ac:dyDescent="0.25">
      <c r="A258" s="20" t="s">
        <v>452</v>
      </c>
      <c r="B258" s="20" t="s">
        <v>587</v>
      </c>
      <c r="C258" s="20" t="s">
        <v>591</v>
      </c>
      <c r="D258" s="1">
        <v>44605</v>
      </c>
      <c r="E258">
        <v>120</v>
      </c>
      <c r="F258">
        <v>5</v>
      </c>
      <c r="G258">
        <v>5</v>
      </c>
      <c r="H258">
        <v>0</v>
      </c>
      <c r="I258">
        <v>0</v>
      </c>
      <c r="J258">
        <v>84</v>
      </c>
      <c r="K258">
        <v>3</v>
      </c>
      <c r="L258">
        <v>6</v>
      </c>
      <c r="M258">
        <v>1</v>
      </c>
      <c r="N258">
        <v>2</v>
      </c>
      <c r="O258">
        <v>1</v>
      </c>
      <c r="P258">
        <v>1</v>
      </c>
      <c r="Q258">
        <v>0</v>
      </c>
      <c r="R258">
        <v>637</v>
      </c>
      <c r="S258">
        <v>540</v>
      </c>
      <c r="T258">
        <v>30</v>
      </c>
      <c r="U258">
        <v>19</v>
      </c>
      <c r="V258">
        <v>5</v>
      </c>
      <c r="W258">
        <v>968</v>
      </c>
      <c r="X258">
        <v>645</v>
      </c>
      <c r="Y258">
        <v>40</v>
      </c>
      <c r="Z258">
        <v>58</v>
      </c>
      <c r="AA258">
        <v>22</v>
      </c>
      <c r="AB258">
        <v>892</v>
      </c>
      <c r="AC258">
        <v>594</v>
      </c>
      <c r="AD258">
        <v>16</v>
      </c>
      <c r="AE258">
        <v>87</v>
      </c>
      <c r="AF258">
        <v>36</v>
      </c>
      <c r="AG258">
        <v>121</v>
      </c>
      <c r="AH258">
        <v>60</v>
      </c>
      <c r="AI258">
        <v>6</v>
      </c>
      <c r="AJ258">
        <v>11</v>
      </c>
      <c r="AK258">
        <v>3</v>
      </c>
      <c r="AL258">
        <v>58</v>
      </c>
      <c r="AM258">
        <v>48</v>
      </c>
      <c r="AN258">
        <v>2</v>
      </c>
      <c r="AO258">
        <v>0</v>
      </c>
      <c r="AP258">
        <v>0</v>
      </c>
      <c r="AQ258">
        <v>0</v>
      </c>
      <c r="AR258">
        <v>0</v>
      </c>
      <c r="AS258">
        <v>0</v>
      </c>
      <c r="AT258">
        <v>0</v>
      </c>
      <c r="AU258">
        <v>0</v>
      </c>
      <c r="AV258">
        <v>0</v>
      </c>
      <c r="AW258">
        <v>0</v>
      </c>
      <c r="AX258">
        <v>0</v>
      </c>
      <c r="AY258">
        <v>1</v>
      </c>
      <c r="AZ258">
        <v>0</v>
      </c>
      <c r="BA258">
        <v>0</v>
      </c>
      <c r="BB258">
        <v>0</v>
      </c>
      <c r="BC258">
        <v>0</v>
      </c>
      <c r="BD258">
        <v>0</v>
      </c>
      <c r="BE258">
        <v>0</v>
      </c>
      <c r="BF258">
        <v>0</v>
      </c>
      <c r="BG258" s="20">
        <v>5</v>
      </c>
      <c r="BH258" s="20">
        <v>0</v>
      </c>
      <c r="BI258" s="20">
        <v>103</v>
      </c>
      <c r="BJ258" s="20">
        <v>1</v>
      </c>
      <c r="BK258" s="20">
        <v>578</v>
      </c>
      <c r="BL258" s="20">
        <v>828</v>
      </c>
      <c r="BM258" s="20">
        <v>733</v>
      </c>
      <c r="BN258" s="20">
        <v>92</v>
      </c>
      <c r="BO258" s="20">
        <v>55</v>
      </c>
      <c r="BP258" s="20">
        <v>3422</v>
      </c>
      <c r="BQ258" s="20">
        <v>1483</v>
      </c>
      <c r="BR258" s="20">
        <v>0</v>
      </c>
      <c r="BS258" s="20">
        <v>109</v>
      </c>
      <c r="BT258" s="20">
        <v>605</v>
      </c>
      <c r="BU258" s="20">
        <v>253</v>
      </c>
      <c r="BV258" s="20">
        <v>2328</v>
      </c>
    </row>
    <row r="259" spans="1:74" x14ac:dyDescent="0.25">
      <c r="A259" s="20" t="s">
        <v>452</v>
      </c>
      <c r="B259" s="20" t="s">
        <v>587</v>
      </c>
      <c r="C259" s="20" t="s">
        <v>591</v>
      </c>
      <c r="D259" s="1">
        <v>44613</v>
      </c>
      <c r="E259">
        <v>119</v>
      </c>
      <c r="F259">
        <v>5</v>
      </c>
      <c r="G259">
        <v>5</v>
      </c>
      <c r="H259">
        <v>0</v>
      </c>
      <c r="I259">
        <v>0</v>
      </c>
      <c r="J259">
        <v>83</v>
      </c>
      <c r="K259">
        <v>3</v>
      </c>
      <c r="L259">
        <v>6</v>
      </c>
      <c r="M259">
        <v>1</v>
      </c>
      <c r="N259">
        <v>2</v>
      </c>
      <c r="O259">
        <v>1</v>
      </c>
      <c r="P259">
        <v>1</v>
      </c>
      <c r="Q259">
        <v>0</v>
      </c>
      <c r="R259">
        <v>639</v>
      </c>
      <c r="S259">
        <v>542</v>
      </c>
      <c r="T259">
        <v>30</v>
      </c>
      <c r="U259">
        <v>19</v>
      </c>
      <c r="V259">
        <v>5</v>
      </c>
      <c r="W259">
        <v>965</v>
      </c>
      <c r="X259">
        <v>645</v>
      </c>
      <c r="Y259">
        <v>40</v>
      </c>
      <c r="Z259">
        <v>58</v>
      </c>
      <c r="AA259">
        <v>22</v>
      </c>
      <c r="AB259">
        <v>890</v>
      </c>
      <c r="AC259">
        <v>595</v>
      </c>
      <c r="AD259">
        <v>16</v>
      </c>
      <c r="AE259">
        <v>87</v>
      </c>
      <c r="AF259">
        <v>37</v>
      </c>
      <c r="AG259">
        <v>123</v>
      </c>
      <c r="AH259">
        <v>61</v>
      </c>
      <c r="AI259">
        <v>6</v>
      </c>
      <c r="AJ259">
        <v>11</v>
      </c>
      <c r="AK259">
        <v>3</v>
      </c>
      <c r="AL259">
        <v>58</v>
      </c>
      <c r="AM259">
        <v>49</v>
      </c>
      <c r="AN259">
        <v>2</v>
      </c>
      <c r="AO259">
        <v>0</v>
      </c>
      <c r="AP259">
        <v>0</v>
      </c>
      <c r="AQ259">
        <v>0</v>
      </c>
      <c r="AR259">
        <v>0</v>
      </c>
      <c r="AS259">
        <v>0</v>
      </c>
      <c r="AT259">
        <v>0</v>
      </c>
      <c r="AU259">
        <v>0</v>
      </c>
      <c r="AV259">
        <v>0</v>
      </c>
      <c r="AW259">
        <v>0</v>
      </c>
      <c r="AX259">
        <v>0</v>
      </c>
      <c r="AY259">
        <v>1</v>
      </c>
      <c r="AZ259">
        <v>0</v>
      </c>
      <c r="BA259">
        <v>0</v>
      </c>
      <c r="BB259">
        <v>0</v>
      </c>
      <c r="BC259">
        <v>0</v>
      </c>
      <c r="BD259">
        <v>0</v>
      </c>
      <c r="BE259">
        <v>0</v>
      </c>
      <c r="BF259">
        <v>0</v>
      </c>
      <c r="BG259" s="20">
        <v>5</v>
      </c>
      <c r="BH259" s="20">
        <v>0</v>
      </c>
      <c r="BI259" s="20">
        <v>103</v>
      </c>
      <c r="BJ259" s="20">
        <v>1</v>
      </c>
      <c r="BK259" s="20">
        <v>580</v>
      </c>
      <c r="BL259" s="20">
        <v>825</v>
      </c>
      <c r="BM259" s="20">
        <v>729</v>
      </c>
      <c r="BN259" s="20">
        <v>94</v>
      </c>
      <c r="BO259" s="20">
        <v>55</v>
      </c>
      <c r="BP259" s="20">
        <v>3424</v>
      </c>
      <c r="BQ259" s="20">
        <v>1490</v>
      </c>
      <c r="BR259" s="20">
        <v>0</v>
      </c>
      <c r="BS259" s="20">
        <v>110</v>
      </c>
      <c r="BT259" s="20">
        <v>600</v>
      </c>
      <c r="BU259" s="20">
        <v>259</v>
      </c>
      <c r="BV259" s="20">
        <v>2329</v>
      </c>
    </row>
    <row r="260" spans="1:74" x14ac:dyDescent="0.25">
      <c r="A260" s="20" t="s">
        <v>452</v>
      </c>
      <c r="B260" s="20" t="s">
        <v>587</v>
      </c>
      <c r="C260" s="20" t="s">
        <v>591</v>
      </c>
      <c r="D260" s="1">
        <v>44613</v>
      </c>
      <c r="W260">
        <v>1</v>
      </c>
      <c r="BG260" s="20"/>
      <c r="BH260" s="20"/>
      <c r="BI260" s="20"/>
      <c r="BJ260" s="20"/>
      <c r="BK260" s="20"/>
      <c r="BL260" s="20">
        <v>1</v>
      </c>
      <c r="BM260" s="20"/>
      <c r="BN260" s="20"/>
      <c r="BO260" s="20"/>
      <c r="BP260" s="20"/>
      <c r="BQ260" s="20"/>
      <c r="BR260" s="20"/>
      <c r="BS260" s="20"/>
      <c r="BT260" s="20"/>
      <c r="BU260" s="20"/>
      <c r="BV260" s="20"/>
    </row>
    <row r="261" spans="1:74" x14ac:dyDescent="0.25">
      <c r="A261" s="20" t="s">
        <v>452</v>
      </c>
      <c r="B261" s="20" t="s">
        <v>453</v>
      </c>
      <c r="C261" s="20" t="s">
        <v>592</v>
      </c>
      <c r="D261" s="1">
        <v>44598</v>
      </c>
      <c r="E261">
        <v>44</v>
      </c>
      <c r="F261">
        <v>0</v>
      </c>
      <c r="G261">
        <v>0</v>
      </c>
      <c r="H261">
        <v>0</v>
      </c>
      <c r="I261">
        <v>0</v>
      </c>
      <c r="J261">
        <v>27</v>
      </c>
      <c r="K261">
        <v>2</v>
      </c>
      <c r="L261">
        <v>1</v>
      </c>
      <c r="M261">
        <v>3</v>
      </c>
      <c r="N261">
        <v>0</v>
      </c>
      <c r="O261">
        <v>0</v>
      </c>
      <c r="P261">
        <v>0</v>
      </c>
      <c r="Q261">
        <v>0</v>
      </c>
      <c r="R261">
        <v>152</v>
      </c>
      <c r="S261">
        <v>121</v>
      </c>
      <c r="T261">
        <v>1</v>
      </c>
      <c r="U261">
        <v>8</v>
      </c>
      <c r="V261">
        <v>13</v>
      </c>
      <c r="W261">
        <v>500</v>
      </c>
      <c r="X261">
        <v>276</v>
      </c>
      <c r="Y261">
        <v>9</v>
      </c>
      <c r="Z261">
        <v>67</v>
      </c>
      <c r="AA261">
        <v>17</v>
      </c>
      <c r="AB261">
        <v>483</v>
      </c>
      <c r="AC261">
        <v>260</v>
      </c>
      <c r="AD261">
        <v>1</v>
      </c>
      <c r="AE261">
        <v>61</v>
      </c>
      <c r="AF261">
        <v>63</v>
      </c>
      <c r="AG261">
        <v>76</v>
      </c>
      <c r="AH261">
        <v>34</v>
      </c>
      <c r="AI261">
        <v>0</v>
      </c>
      <c r="AJ261">
        <v>14</v>
      </c>
      <c r="AK261">
        <v>3</v>
      </c>
      <c r="AL261">
        <v>13</v>
      </c>
      <c r="AM261">
        <v>10</v>
      </c>
      <c r="AN261">
        <v>1</v>
      </c>
      <c r="AO261">
        <v>1</v>
      </c>
      <c r="AP261">
        <v>0</v>
      </c>
      <c r="AQ261">
        <v>0</v>
      </c>
      <c r="AR261">
        <v>0</v>
      </c>
      <c r="AS261">
        <v>0</v>
      </c>
      <c r="AT261">
        <v>0</v>
      </c>
      <c r="AU261">
        <v>0</v>
      </c>
      <c r="AV261">
        <v>0</v>
      </c>
      <c r="AW261">
        <v>0</v>
      </c>
      <c r="AX261">
        <v>0</v>
      </c>
      <c r="AY261">
        <v>0</v>
      </c>
      <c r="AZ261">
        <v>0</v>
      </c>
      <c r="BA261">
        <v>0</v>
      </c>
      <c r="BB261">
        <v>0</v>
      </c>
      <c r="BC261">
        <v>0</v>
      </c>
      <c r="BD261">
        <v>0</v>
      </c>
      <c r="BE261">
        <v>0</v>
      </c>
      <c r="BF261">
        <v>0</v>
      </c>
      <c r="BG261" s="20">
        <v>0</v>
      </c>
      <c r="BH261" s="20">
        <v>0</v>
      </c>
      <c r="BI261" s="20">
        <v>36</v>
      </c>
      <c r="BJ261" s="20">
        <v>0</v>
      </c>
      <c r="BK261" s="20">
        <v>129</v>
      </c>
      <c r="BL261" s="20">
        <v>393</v>
      </c>
      <c r="BM261" s="20">
        <v>342</v>
      </c>
      <c r="BN261" s="20">
        <v>54</v>
      </c>
      <c r="BO261" s="20">
        <v>11</v>
      </c>
      <c r="BP261" s="20">
        <v>1996</v>
      </c>
      <c r="BQ261" s="20">
        <v>607</v>
      </c>
      <c r="BR261" s="20">
        <v>0</v>
      </c>
      <c r="BS261" s="20">
        <v>7</v>
      </c>
      <c r="BT261" s="20">
        <v>507</v>
      </c>
      <c r="BU261" s="20">
        <v>282</v>
      </c>
      <c r="BV261" s="20">
        <v>1107</v>
      </c>
    </row>
    <row r="262" spans="1:74" x14ac:dyDescent="0.25">
      <c r="A262" s="20" t="s">
        <v>452</v>
      </c>
      <c r="B262" s="20" t="s">
        <v>453</v>
      </c>
      <c r="C262" s="20" t="s">
        <v>592</v>
      </c>
      <c r="D262" s="1">
        <v>44605</v>
      </c>
      <c r="E262">
        <v>44</v>
      </c>
      <c r="F262">
        <v>0</v>
      </c>
      <c r="G262">
        <v>0</v>
      </c>
      <c r="H262">
        <v>0</v>
      </c>
      <c r="I262">
        <v>0</v>
      </c>
      <c r="J262">
        <v>27</v>
      </c>
      <c r="K262">
        <v>2</v>
      </c>
      <c r="L262">
        <v>1</v>
      </c>
      <c r="M262">
        <v>3</v>
      </c>
      <c r="N262">
        <v>0</v>
      </c>
      <c r="O262">
        <v>0</v>
      </c>
      <c r="P262">
        <v>0</v>
      </c>
      <c r="Q262">
        <v>0</v>
      </c>
      <c r="R262">
        <v>153</v>
      </c>
      <c r="S262">
        <v>122</v>
      </c>
      <c r="T262">
        <v>1</v>
      </c>
      <c r="U262">
        <v>8</v>
      </c>
      <c r="V262">
        <v>13</v>
      </c>
      <c r="W262">
        <v>502</v>
      </c>
      <c r="X262">
        <v>278</v>
      </c>
      <c r="Y262">
        <v>9</v>
      </c>
      <c r="Z262">
        <v>69</v>
      </c>
      <c r="AA262">
        <v>17</v>
      </c>
      <c r="AB262">
        <v>485</v>
      </c>
      <c r="AC262">
        <v>264</v>
      </c>
      <c r="AD262">
        <v>1</v>
      </c>
      <c r="AE262">
        <v>61</v>
      </c>
      <c r="AF262">
        <v>63</v>
      </c>
      <c r="AG262">
        <v>75</v>
      </c>
      <c r="AH262">
        <v>34</v>
      </c>
      <c r="AI262">
        <v>0</v>
      </c>
      <c r="AJ262">
        <v>14</v>
      </c>
      <c r="AK262">
        <v>3</v>
      </c>
      <c r="AL262">
        <v>13</v>
      </c>
      <c r="AM262">
        <v>10</v>
      </c>
      <c r="AN262">
        <v>1</v>
      </c>
      <c r="AO262">
        <v>1</v>
      </c>
      <c r="AP262">
        <v>0</v>
      </c>
      <c r="AQ262">
        <v>0</v>
      </c>
      <c r="AR262">
        <v>0</v>
      </c>
      <c r="AS262">
        <v>0</v>
      </c>
      <c r="AT262">
        <v>0</v>
      </c>
      <c r="AU262">
        <v>0</v>
      </c>
      <c r="AV262">
        <v>0</v>
      </c>
      <c r="AW262">
        <v>0</v>
      </c>
      <c r="AX262">
        <v>0</v>
      </c>
      <c r="AY262">
        <v>0</v>
      </c>
      <c r="AZ262">
        <v>0</v>
      </c>
      <c r="BA262">
        <v>0</v>
      </c>
      <c r="BB262">
        <v>0</v>
      </c>
      <c r="BC262">
        <v>0</v>
      </c>
      <c r="BD262">
        <v>0</v>
      </c>
      <c r="BE262">
        <v>0</v>
      </c>
      <c r="BF262">
        <v>0</v>
      </c>
      <c r="BG262" s="20">
        <v>0</v>
      </c>
      <c r="BH262" s="20">
        <v>0</v>
      </c>
      <c r="BI262" s="20">
        <v>36</v>
      </c>
      <c r="BJ262" s="20">
        <v>0</v>
      </c>
      <c r="BK262" s="20">
        <v>130</v>
      </c>
      <c r="BL262" s="20">
        <v>394</v>
      </c>
      <c r="BM262" s="20">
        <v>344</v>
      </c>
      <c r="BN262" s="20">
        <v>53</v>
      </c>
      <c r="BO262" s="20">
        <v>11</v>
      </c>
      <c r="BP262" s="20">
        <v>1994</v>
      </c>
      <c r="BQ262" s="20">
        <v>618</v>
      </c>
      <c r="BR262" s="20">
        <v>0</v>
      </c>
      <c r="BS262" s="20">
        <v>7</v>
      </c>
      <c r="BT262" s="20">
        <v>503</v>
      </c>
      <c r="BU262" s="20">
        <v>280</v>
      </c>
      <c r="BV262" s="20">
        <v>1108</v>
      </c>
    </row>
    <row r="263" spans="1:74" x14ac:dyDescent="0.25">
      <c r="A263" s="20" t="s">
        <v>452</v>
      </c>
      <c r="B263" s="20" t="s">
        <v>453</v>
      </c>
      <c r="C263" s="20" t="s">
        <v>592</v>
      </c>
      <c r="D263" s="1">
        <v>44613</v>
      </c>
      <c r="E263">
        <v>44</v>
      </c>
      <c r="F263">
        <v>0</v>
      </c>
      <c r="G263">
        <v>0</v>
      </c>
      <c r="H263">
        <v>0</v>
      </c>
      <c r="I263">
        <v>0</v>
      </c>
      <c r="J263">
        <v>27</v>
      </c>
      <c r="K263">
        <v>2</v>
      </c>
      <c r="L263">
        <v>1</v>
      </c>
      <c r="M263">
        <v>3</v>
      </c>
      <c r="N263">
        <v>0</v>
      </c>
      <c r="O263">
        <v>0</v>
      </c>
      <c r="P263">
        <v>0</v>
      </c>
      <c r="Q263">
        <v>0</v>
      </c>
      <c r="R263">
        <v>153</v>
      </c>
      <c r="S263">
        <v>123</v>
      </c>
      <c r="T263">
        <v>1</v>
      </c>
      <c r="U263">
        <v>8</v>
      </c>
      <c r="V263">
        <v>13</v>
      </c>
      <c r="W263">
        <v>502</v>
      </c>
      <c r="X263">
        <v>277</v>
      </c>
      <c r="Y263">
        <v>9</v>
      </c>
      <c r="Z263">
        <v>69</v>
      </c>
      <c r="AA263">
        <v>18</v>
      </c>
      <c r="AB263">
        <v>485</v>
      </c>
      <c r="AC263">
        <v>265</v>
      </c>
      <c r="AD263">
        <v>1</v>
      </c>
      <c r="AE263">
        <v>61</v>
      </c>
      <c r="AF263">
        <v>63</v>
      </c>
      <c r="AG263">
        <v>75</v>
      </c>
      <c r="AH263">
        <v>34</v>
      </c>
      <c r="AI263">
        <v>0</v>
      </c>
      <c r="AJ263">
        <v>14</v>
      </c>
      <c r="AK263">
        <v>3</v>
      </c>
      <c r="AL263">
        <v>13</v>
      </c>
      <c r="AM263">
        <v>10</v>
      </c>
      <c r="AN263">
        <v>1</v>
      </c>
      <c r="AO263">
        <v>1</v>
      </c>
      <c r="AP263">
        <v>0</v>
      </c>
      <c r="AQ263">
        <v>0</v>
      </c>
      <c r="AR263">
        <v>0</v>
      </c>
      <c r="AS263">
        <v>0</v>
      </c>
      <c r="AT263">
        <v>0</v>
      </c>
      <c r="AU263">
        <v>0</v>
      </c>
      <c r="AV263">
        <v>0</v>
      </c>
      <c r="AW263">
        <v>0</v>
      </c>
      <c r="AX263">
        <v>0</v>
      </c>
      <c r="AY263">
        <v>0</v>
      </c>
      <c r="AZ263">
        <v>0</v>
      </c>
      <c r="BA263">
        <v>0</v>
      </c>
      <c r="BB263">
        <v>0</v>
      </c>
      <c r="BC263">
        <v>0</v>
      </c>
      <c r="BD263">
        <v>0</v>
      </c>
      <c r="BE263">
        <v>0</v>
      </c>
      <c r="BF263">
        <v>0</v>
      </c>
      <c r="BG263" s="20">
        <v>0</v>
      </c>
      <c r="BH263" s="20">
        <v>0</v>
      </c>
      <c r="BI263" s="20">
        <v>36</v>
      </c>
      <c r="BJ263" s="20">
        <v>0</v>
      </c>
      <c r="BK263" s="20">
        <v>130</v>
      </c>
      <c r="BL263" s="20">
        <v>393</v>
      </c>
      <c r="BM263" s="20">
        <v>344</v>
      </c>
      <c r="BN263" s="20">
        <v>53</v>
      </c>
      <c r="BO263" s="20">
        <v>11</v>
      </c>
      <c r="BP263" s="20">
        <v>1998</v>
      </c>
      <c r="BQ263" s="20">
        <v>623</v>
      </c>
      <c r="BR263" s="20">
        <v>0</v>
      </c>
      <c r="BS263" s="20">
        <v>7</v>
      </c>
      <c r="BT263" s="20">
        <v>502</v>
      </c>
      <c r="BU263" s="20">
        <v>284</v>
      </c>
      <c r="BV263" s="20">
        <v>1110</v>
      </c>
    </row>
    <row r="264" spans="1:74" x14ac:dyDescent="0.25">
      <c r="A264" s="20" t="s">
        <v>452</v>
      </c>
      <c r="B264" s="20" t="s">
        <v>453</v>
      </c>
      <c r="C264" s="20" t="s">
        <v>454</v>
      </c>
      <c r="D264" s="1">
        <v>44598</v>
      </c>
      <c r="E264">
        <v>87</v>
      </c>
      <c r="F264">
        <v>0</v>
      </c>
      <c r="G264">
        <v>0</v>
      </c>
      <c r="H264">
        <v>2</v>
      </c>
      <c r="I264">
        <v>1</v>
      </c>
      <c r="J264">
        <v>63</v>
      </c>
      <c r="K264">
        <v>2</v>
      </c>
      <c r="L264">
        <v>6</v>
      </c>
      <c r="M264">
        <v>0</v>
      </c>
      <c r="N264">
        <v>11</v>
      </c>
      <c r="O264">
        <v>10</v>
      </c>
      <c r="P264">
        <v>0</v>
      </c>
      <c r="Q264">
        <v>0</v>
      </c>
      <c r="R264">
        <v>785</v>
      </c>
      <c r="S264">
        <v>687</v>
      </c>
      <c r="T264">
        <v>6</v>
      </c>
      <c r="U264">
        <v>25</v>
      </c>
      <c r="V264">
        <v>18</v>
      </c>
      <c r="W264">
        <v>886</v>
      </c>
      <c r="X264">
        <v>564</v>
      </c>
      <c r="Y264">
        <v>5</v>
      </c>
      <c r="Z264">
        <v>83</v>
      </c>
      <c r="AA264">
        <v>36</v>
      </c>
      <c r="AB264">
        <v>998</v>
      </c>
      <c r="AC264">
        <v>692</v>
      </c>
      <c r="AD264">
        <v>3</v>
      </c>
      <c r="AE264">
        <v>94</v>
      </c>
      <c r="AF264">
        <v>44</v>
      </c>
      <c r="AG264">
        <v>139</v>
      </c>
      <c r="AH264">
        <v>55</v>
      </c>
      <c r="AI264">
        <v>0</v>
      </c>
      <c r="AJ264">
        <v>14</v>
      </c>
      <c r="AK264">
        <v>16</v>
      </c>
      <c r="AL264">
        <v>36</v>
      </c>
      <c r="AM264">
        <v>24</v>
      </c>
      <c r="AN264">
        <v>0</v>
      </c>
      <c r="AO264">
        <v>1</v>
      </c>
      <c r="AP264">
        <v>4</v>
      </c>
      <c r="AQ264">
        <v>0</v>
      </c>
      <c r="AR264">
        <v>0</v>
      </c>
      <c r="AS264">
        <v>0</v>
      </c>
      <c r="AT264">
        <v>0</v>
      </c>
      <c r="AU264">
        <v>0</v>
      </c>
      <c r="AV264">
        <v>1</v>
      </c>
      <c r="AW264">
        <v>0</v>
      </c>
      <c r="AX264">
        <v>0</v>
      </c>
      <c r="AY264">
        <v>0</v>
      </c>
      <c r="AZ264">
        <v>0</v>
      </c>
      <c r="BA264">
        <v>0</v>
      </c>
      <c r="BB264">
        <v>0</v>
      </c>
      <c r="BC264">
        <v>0</v>
      </c>
      <c r="BD264">
        <v>0</v>
      </c>
      <c r="BE264">
        <v>0</v>
      </c>
      <c r="BF264">
        <v>0</v>
      </c>
      <c r="BG264" s="20">
        <v>0</v>
      </c>
      <c r="BH264" s="20">
        <v>1</v>
      </c>
      <c r="BI264" s="20">
        <v>75</v>
      </c>
      <c r="BJ264" s="20">
        <v>11</v>
      </c>
      <c r="BK264" s="20">
        <v>725</v>
      </c>
      <c r="BL264" s="20">
        <v>728</v>
      </c>
      <c r="BM264" s="20">
        <v>843</v>
      </c>
      <c r="BN264" s="20">
        <v>104</v>
      </c>
      <c r="BO264" s="20">
        <v>27</v>
      </c>
      <c r="BP264" s="20">
        <v>3756</v>
      </c>
      <c r="BQ264" s="20">
        <v>1682</v>
      </c>
      <c r="BR264" s="20">
        <v>0</v>
      </c>
      <c r="BS264" s="20">
        <v>19</v>
      </c>
      <c r="BT264" s="20">
        <v>209</v>
      </c>
      <c r="BU264" s="20">
        <v>728</v>
      </c>
      <c r="BV264" s="20">
        <v>2656</v>
      </c>
    </row>
    <row r="265" spans="1:74" x14ac:dyDescent="0.25">
      <c r="A265" s="20" t="s">
        <v>452</v>
      </c>
      <c r="B265" s="20" t="s">
        <v>453</v>
      </c>
      <c r="C265" s="20" t="s">
        <v>454</v>
      </c>
      <c r="D265" s="1">
        <v>44605</v>
      </c>
      <c r="E265">
        <v>86</v>
      </c>
      <c r="F265">
        <v>0</v>
      </c>
      <c r="G265">
        <v>0</v>
      </c>
      <c r="H265">
        <v>2</v>
      </c>
      <c r="I265">
        <v>1</v>
      </c>
      <c r="J265">
        <v>63</v>
      </c>
      <c r="K265">
        <v>2</v>
      </c>
      <c r="L265">
        <v>5</v>
      </c>
      <c r="M265">
        <v>0</v>
      </c>
      <c r="N265">
        <v>11</v>
      </c>
      <c r="O265">
        <v>10</v>
      </c>
      <c r="P265">
        <v>0</v>
      </c>
      <c r="Q265">
        <v>0</v>
      </c>
      <c r="R265">
        <v>787</v>
      </c>
      <c r="S265">
        <v>690</v>
      </c>
      <c r="T265">
        <v>6</v>
      </c>
      <c r="U265">
        <v>27</v>
      </c>
      <c r="V265">
        <v>18</v>
      </c>
      <c r="W265">
        <v>890</v>
      </c>
      <c r="X265">
        <v>566</v>
      </c>
      <c r="Y265">
        <v>5</v>
      </c>
      <c r="Z265">
        <v>83</v>
      </c>
      <c r="AA265">
        <v>38</v>
      </c>
      <c r="AB265">
        <v>997</v>
      </c>
      <c r="AC265">
        <v>696</v>
      </c>
      <c r="AD265">
        <v>3</v>
      </c>
      <c r="AE265">
        <v>93</v>
      </c>
      <c r="AF265">
        <v>45</v>
      </c>
      <c r="AG265">
        <v>139</v>
      </c>
      <c r="AH265">
        <v>56</v>
      </c>
      <c r="AI265">
        <v>0</v>
      </c>
      <c r="AJ265">
        <v>14</v>
      </c>
      <c r="AK265">
        <v>16</v>
      </c>
      <c r="AL265">
        <v>36</v>
      </c>
      <c r="AM265">
        <v>24</v>
      </c>
      <c r="AN265">
        <v>0</v>
      </c>
      <c r="AO265">
        <v>1</v>
      </c>
      <c r="AP265">
        <v>4</v>
      </c>
      <c r="AQ265">
        <v>0</v>
      </c>
      <c r="AR265">
        <v>0</v>
      </c>
      <c r="AS265">
        <v>0</v>
      </c>
      <c r="AT265">
        <v>0</v>
      </c>
      <c r="AU265">
        <v>0</v>
      </c>
      <c r="AV265">
        <v>1</v>
      </c>
      <c r="AW265">
        <v>0</v>
      </c>
      <c r="AX265">
        <v>0</v>
      </c>
      <c r="AY265">
        <v>0</v>
      </c>
      <c r="AZ265">
        <v>0</v>
      </c>
      <c r="BA265">
        <v>0</v>
      </c>
      <c r="BB265">
        <v>0</v>
      </c>
      <c r="BC265">
        <v>0</v>
      </c>
      <c r="BD265">
        <v>0</v>
      </c>
      <c r="BE265">
        <v>0</v>
      </c>
      <c r="BF265">
        <v>0</v>
      </c>
      <c r="BG265" s="20">
        <v>0</v>
      </c>
      <c r="BH265" s="20">
        <v>1</v>
      </c>
      <c r="BI265" s="20">
        <v>75</v>
      </c>
      <c r="BJ265" s="20">
        <v>11</v>
      </c>
      <c r="BK265" s="20">
        <v>725</v>
      </c>
      <c r="BL265" s="20">
        <v>731</v>
      </c>
      <c r="BM265" s="20">
        <v>842</v>
      </c>
      <c r="BN265" s="20">
        <v>105</v>
      </c>
      <c r="BO265" s="20">
        <v>27</v>
      </c>
      <c r="BP265" s="20">
        <v>3758</v>
      </c>
      <c r="BQ265" s="20">
        <v>1705</v>
      </c>
      <c r="BR265" s="20">
        <v>0</v>
      </c>
      <c r="BS265" s="20">
        <v>20</v>
      </c>
      <c r="BT265" s="20">
        <v>210</v>
      </c>
      <c r="BU265" s="20">
        <v>725</v>
      </c>
      <c r="BV265" s="20">
        <v>2660</v>
      </c>
    </row>
    <row r="266" spans="1:74" x14ac:dyDescent="0.25">
      <c r="A266" s="20" t="s">
        <v>452</v>
      </c>
      <c r="B266" s="20" t="s">
        <v>453</v>
      </c>
      <c r="C266" s="20" t="s">
        <v>454</v>
      </c>
      <c r="D266" s="1">
        <v>44613</v>
      </c>
      <c r="E266">
        <v>86</v>
      </c>
      <c r="F266">
        <v>0</v>
      </c>
      <c r="G266">
        <v>0</v>
      </c>
      <c r="H266">
        <v>2</v>
      </c>
      <c r="I266">
        <v>1</v>
      </c>
      <c r="J266">
        <v>64</v>
      </c>
      <c r="K266">
        <v>2</v>
      </c>
      <c r="L266">
        <v>5</v>
      </c>
      <c r="M266">
        <v>0</v>
      </c>
      <c r="N266">
        <v>11</v>
      </c>
      <c r="O266">
        <v>10</v>
      </c>
      <c r="P266">
        <v>0</v>
      </c>
      <c r="Q266">
        <v>0</v>
      </c>
      <c r="R266">
        <v>782</v>
      </c>
      <c r="S266">
        <v>688</v>
      </c>
      <c r="T266">
        <v>6</v>
      </c>
      <c r="U266">
        <v>27</v>
      </c>
      <c r="V266">
        <v>18</v>
      </c>
      <c r="W266">
        <v>890</v>
      </c>
      <c r="X266">
        <v>579</v>
      </c>
      <c r="Y266">
        <v>5</v>
      </c>
      <c r="Z266">
        <v>82</v>
      </c>
      <c r="AA266">
        <v>36</v>
      </c>
      <c r="AB266">
        <v>1000</v>
      </c>
      <c r="AC266">
        <v>696</v>
      </c>
      <c r="AD266">
        <v>3</v>
      </c>
      <c r="AE266">
        <v>91</v>
      </c>
      <c r="AF266">
        <v>48</v>
      </c>
      <c r="AG266">
        <v>138</v>
      </c>
      <c r="AH266">
        <v>58</v>
      </c>
      <c r="AI266">
        <v>0</v>
      </c>
      <c r="AJ266">
        <v>14</v>
      </c>
      <c r="AK266">
        <v>16</v>
      </c>
      <c r="AL266">
        <v>37</v>
      </c>
      <c r="AM266">
        <v>24</v>
      </c>
      <c r="AN266">
        <v>0</v>
      </c>
      <c r="AO266">
        <v>1</v>
      </c>
      <c r="AP266">
        <v>4</v>
      </c>
      <c r="AQ266">
        <v>0</v>
      </c>
      <c r="AR266">
        <v>0</v>
      </c>
      <c r="AS266">
        <v>0</v>
      </c>
      <c r="AT266">
        <v>0</v>
      </c>
      <c r="AU266">
        <v>0</v>
      </c>
      <c r="AV266">
        <v>1</v>
      </c>
      <c r="AW266">
        <v>0</v>
      </c>
      <c r="AX266">
        <v>0</v>
      </c>
      <c r="AY266">
        <v>0</v>
      </c>
      <c r="AZ266">
        <v>0</v>
      </c>
      <c r="BA266">
        <v>0</v>
      </c>
      <c r="BB266">
        <v>0</v>
      </c>
      <c r="BC266">
        <v>0</v>
      </c>
      <c r="BD266">
        <v>0</v>
      </c>
      <c r="BE266">
        <v>0</v>
      </c>
      <c r="BF266">
        <v>0</v>
      </c>
      <c r="BG266" s="20">
        <v>0</v>
      </c>
      <c r="BH266" s="20">
        <v>1</v>
      </c>
      <c r="BI266" s="20">
        <v>75</v>
      </c>
      <c r="BJ266" s="20">
        <v>11</v>
      </c>
      <c r="BK266" s="20">
        <v>720</v>
      </c>
      <c r="BL266" s="20">
        <v>735</v>
      </c>
      <c r="BM266" s="20">
        <v>843</v>
      </c>
      <c r="BN266" s="20">
        <v>104</v>
      </c>
      <c r="BO266" s="20">
        <v>28</v>
      </c>
      <c r="BP266" s="20">
        <v>3758</v>
      </c>
      <c r="BQ266" s="20">
        <v>1713</v>
      </c>
      <c r="BR266" s="20">
        <v>0</v>
      </c>
      <c r="BS266" s="20">
        <v>22</v>
      </c>
      <c r="BT266" s="20">
        <v>208</v>
      </c>
      <c r="BU266" s="20">
        <v>737</v>
      </c>
      <c r="BV266" s="20">
        <v>2650</v>
      </c>
    </row>
    <row r="267" spans="1:74" x14ac:dyDescent="0.25">
      <c r="A267" s="20" t="s">
        <v>452</v>
      </c>
      <c r="B267" s="20" t="s">
        <v>453</v>
      </c>
      <c r="C267" s="20" t="s">
        <v>454</v>
      </c>
      <c r="D267" s="1">
        <v>44613</v>
      </c>
      <c r="W267">
        <v>1</v>
      </c>
      <c r="Y267">
        <v>1</v>
      </c>
      <c r="BG267" s="20"/>
      <c r="BH267" s="20"/>
      <c r="BI267" s="20"/>
      <c r="BJ267" s="20"/>
      <c r="BK267" s="20"/>
      <c r="BL267" s="20"/>
      <c r="BM267" s="20"/>
      <c r="BN267" s="20"/>
      <c r="BO267" s="20"/>
      <c r="BP267" s="20"/>
      <c r="BQ267" s="20"/>
      <c r="BR267" s="20"/>
      <c r="BS267" s="20"/>
      <c r="BT267" s="20"/>
      <c r="BU267" s="20"/>
      <c r="BV267" s="20"/>
    </row>
    <row r="268" spans="1:74" x14ac:dyDescent="0.25">
      <c r="A268" s="20" t="s">
        <v>452</v>
      </c>
      <c r="B268" s="20" t="s">
        <v>455</v>
      </c>
      <c r="C268" s="20" t="s">
        <v>593</v>
      </c>
      <c r="D268" s="1">
        <v>44598</v>
      </c>
      <c r="E268">
        <v>210</v>
      </c>
      <c r="F268">
        <v>9</v>
      </c>
      <c r="G268">
        <v>9</v>
      </c>
      <c r="H268">
        <v>6</v>
      </c>
      <c r="I268">
        <v>6</v>
      </c>
      <c r="J268">
        <v>193</v>
      </c>
      <c r="K268">
        <v>1</v>
      </c>
      <c r="L268">
        <v>2</v>
      </c>
      <c r="M268">
        <v>3</v>
      </c>
      <c r="N268">
        <v>129</v>
      </c>
      <c r="O268">
        <v>122</v>
      </c>
      <c r="P268">
        <v>1</v>
      </c>
      <c r="Q268">
        <v>0</v>
      </c>
      <c r="R268">
        <v>2172</v>
      </c>
      <c r="S268">
        <v>2090</v>
      </c>
      <c r="T268">
        <v>20</v>
      </c>
      <c r="U268">
        <v>5</v>
      </c>
      <c r="V268">
        <v>18</v>
      </c>
      <c r="W268">
        <v>1314</v>
      </c>
      <c r="X268">
        <v>1063</v>
      </c>
      <c r="Y268">
        <v>32</v>
      </c>
      <c r="Z268">
        <v>26</v>
      </c>
      <c r="AA268">
        <v>27</v>
      </c>
      <c r="AB268">
        <v>2193</v>
      </c>
      <c r="AC268">
        <v>1929</v>
      </c>
      <c r="AD268">
        <v>19</v>
      </c>
      <c r="AE268">
        <v>16</v>
      </c>
      <c r="AF268">
        <v>48</v>
      </c>
      <c r="AG268">
        <v>283</v>
      </c>
      <c r="AH268">
        <v>179</v>
      </c>
      <c r="AI268">
        <v>7</v>
      </c>
      <c r="AJ268">
        <v>5</v>
      </c>
      <c r="AK268">
        <v>15</v>
      </c>
      <c r="AL268">
        <v>78</v>
      </c>
      <c r="AM268">
        <v>73</v>
      </c>
      <c r="AN268">
        <v>1</v>
      </c>
      <c r="AO268">
        <v>1</v>
      </c>
      <c r="AP268">
        <v>0</v>
      </c>
      <c r="AQ268">
        <v>0</v>
      </c>
      <c r="AR268">
        <v>0</v>
      </c>
      <c r="AS268">
        <v>0</v>
      </c>
      <c r="AT268">
        <v>0</v>
      </c>
      <c r="AU268">
        <v>0</v>
      </c>
      <c r="AV268">
        <v>0</v>
      </c>
      <c r="AW268">
        <v>0</v>
      </c>
      <c r="AX268">
        <v>0</v>
      </c>
      <c r="AY268">
        <v>0</v>
      </c>
      <c r="AZ268">
        <v>0</v>
      </c>
      <c r="BA268">
        <v>0</v>
      </c>
      <c r="BB268">
        <v>0</v>
      </c>
      <c r="BC268">
        <v>0</v>
      </c>
      <c r="BD268">
        <v>0</v>
      </c>
      <c r="BE268">
        <v>0</v>
      </c>
      <c r="BF268">
        <v>0</v>
      </c>
      <c r="BG268" s="20">
        <v>9</v>
      </c>
      <c r="BH268" s="20">
        <v>6</v>
      </c>
      <c r="BI268" s="20">
        <v>203</v>
      </c>
      <c r="BJ268" s="20">
        <v>128</v>
      </c>
      <c r="BK268" s="20">
        <v>2125</v>
      </c>
      <c r="BL268" s="20">
        <v>1201</v>
      </c>
      <c r="BM268" s="20">
        <v>2092</v>
      </c>
      <c r="BN268" s="20">
        <v>243</v>
      </c>
      <c r="BO268" s="20">
        <v>76</v>
      </c>
      <c r="BP268" s="20">
        <v>7011</v>
      </c>
      <c r="BQ268" s="20">
        <v>4959</v>
      </c>
      <c r="BR268" s="20">
        <v>0</v>
      </c>
      <c r="BS268" s="20">
        <v>116</v>
      </c>
      <c r="BT268" s="20">
        <v>43</v>
      </c>
      <c r="BU268" s="20">
        <v>511</v>
      </c>
      <c r="BV268" s="20">
        <v>6196</v>
      </c>
    </row>
    <row r="269" spans="1:74" x14ac:dyDescent="0.25">
      <c r="A269" s="20" t="s">
        <v>452</v>
      </c>
      <c r="B269" s="20" t="s">
        <v>455</v>
      </c>
      <c r="C269" s="20" t="s">
        <v>593</v>
      </c>
      <c r="D269" s="1">
        <v>44605</v>
      </c>
      <c r="E269">
        <v>210</v>
      </c>
      <c r="F269">
        <v>9</v>
      </c>
      <c r="G269">
        <v>9</v>
      </c>
      <c r="H269">
        <v>6</v>
      </c>
      <c r="I269">
        <v>6</v>
      </c>
      <c r="J269">
        <v>193</v>
      </c>
      <c r="K269">
        <v>1</v>
      </c>
      <c r="L269">
        <v>2</v>
      </c>
      <c r="M269">
        <v>3</v>
      </c>
      <c r="N269">
        <v>130</v>
      </c>
      <c r="O269">
        <v>123</v>
      </c>
      <c r="P269">
        <v>1</v>
      </c>
      <c r="Q269">
        <v>0</v>
      </c>
      <c r="R269">
        <v>2177</v>
      </c>
      <c r="S269">
        <v>2094</v>
      </c>
      <c r="T269">
        <v>20</v>
      </c>
      <c r="U269">
        <v>5</v>
      </c>
      <c r="V269">
        <v>19</v>
      </c>
      <c r="W269">
        <v>1317</v>
      </c>
      <c r="X269">
        <v>1067</v>
      </c>
      <c r="Y269">
        <v>32</v>
      </c>
      <c r="Z269">
        <v>27</v>
      </c>
      <c r="AA269">
        <v>26</v>
      </c>
      <c r="AB269">
        <v>2200</v>
      </c>
      <c r="AC269">
        <v>1936</v>
      </c>
      <c r="AD269">
        <v>19</v>
      </c>
      <c r="AE269">
        <v>15</v>
      </c>
      <c r="AF269">
        <v>51</v>
      </c>
      <c r="AG269">
        <v>283</v>
      </c>
      <c r="AH269">
        <v>185</v>
      </c>
      <c r="AI269">
        <v>7</v>
      </c>
      <c r="AJ269">
        <v>5</v>
      </c>
      <c r="AK269">
        <v>13</v>
      </c>
      <c r="AL269">
        <v>78</v>
      </c>
      <c r="AM269">
        <v>73</v>
      </c>
      <c r="AN269">
        <v>1</v>
      </c>
      <c r="AO269">
        <v>1</v>
      </c>
      <c r="AP269">
        <v>0</v>
      </c>
      <c r="AQ269">
        <v>0</v>
      </c>
      <c r="AR269">
        <v>0</v>
      </c>
      <c r="AS269">
        <v>0</v>
      </c>
      <c r="AT269">
        <v>0</v>
      </c>
      <c r="AU269">
        <v>0</v>
      </c>
      <c r="AV269">
        <v>0</v>
      </c>
      <c r="AW269">
        <v>0</v>
      </c>
      <c r="AX269">
        <v>0</v>
      </c>
      <c r="AY269">
        <v>0</v>
      </c>
      <c r="AZ269">
        <v>0</v>
      </c>
      <c r="BA269">
        <v>0</v>
      </c>
      <c r="BB269">
        <v>0</v>
      </c>
      <c r="BC269">
        <v>0</v>
      </c>
      <c r="BD269">
        <v>0</v>
      </c>
      <c r="BE269">
        <v>0</v>
      </c>
      <c r="BF269">
        <v>0</v>
      </c>
      <c r="BG269" s="20">
        <v>9</v>
      </c>
      <c r="BH269" s="20">
        <v>6</v>
      </c>
      <c r="BI269" s="20">
        <v>203</v>
      </c>
      <c r="BJ269" s="20">
        <v>129</v>
      </c>
      <c r="BK269" s="20">
        <v>2129</v>
      </c>
      <c r="BL269" s="20">
        <v>1204</v>
      </c>
      <c r="BM269" s="20">
        <v>2097</v>
      </c>
      <c r="BN269" s="20">
        <v>246</v>
      </c>
      <c r="BO269" s="20">
        <v>76</v>
      </c>
      <c r="BP269" s="20">
        <v>7011</v>
      </c>
      <c r="BQ269" s="20">
        <v>4999</v>
      </c>
      <c r="BR269" s="20">
        <v>0</v>
      </c>
      <c r="BS269" s="20">
        <v>117</v>
      </c>
      <c r="BT269" s="20">
        <v>41</v>
      </c>
      <c r="BU269" s="20">
        <v>502</v>
      </c>
      <c r="BV269" s="20">
        <v>6205</v>
      </c>
    </row>
    <row r="270" spans="1:74" x14ac:dyDescent="0.25">
      <c r="A270" s="20" t="s">
        <v>452</v>
      </c>
      <c r="B270" s="20" t="s">
        <v>455</v>
      </c>
      <c r="C270" s="20" t="s">
        <v>593</v>
      </c>
      <c r="D270" s="1">
        <v>44613</v>
      </c>
      <c r="E270">
        <v>212</v>
      </c>
      <c r="F270">
        <v>9</v>
      </c>
      <c r="G270">
        <v>9</v>
      </c>
      <c r="H270">
        <v>6</v>
      </c>
      <c r="I270">
        <v>6</v>
      </c>
      <c r="J270">
        <v>195</v>
      </c>
      <c r="K270">
        <v>1</v>
      </c>
      <c r="L270">
        <v>2</v>
      </c>
      <c r="M270">
        <v>3</v>
      </c>
      <c r="N270">
        <v>127</v>
      </c>
      <c r="O270">
        <v>121</v>
      </c>
      <c r="P270">
        <v>1</v>
      </c>
      <c r="Q270">
        <v>0</v>
      </c>
      <c r="R270">
        <v>2182</v>
      </c>
      <c r="S270">
        <v>2098</v>
      </c>
      <c r="T270">
        <v>20</v>
      </c>
      <c r="U270">
        <v>5</v>
      </c>
      <c r="V270">
        <v>20</v>
      </c>
      <c r="W270">
        <v>1317</v>
      </c>
      <c r="X270">
        <v>1070</v>
      </c>
      <c r="Y270">
        <v>32</v>
      </c>
      <c r="Z270">
        <v>27</v>
      </c>
      <c r="AA270">
        <v>24</v>
      </c>
      <c r="AB270">
        <v>2203</v>
      </c>
      <c r="AC270">
        <v>1941</v>
      </c>
      <c r="AD270">
        <v>20</v>
      </c>
      <c r="AE270">
        <v>15</v>
      </c>
      <c r="AF270">
        <v>50</v>
      </c>
      <c r="AG270">
        <v>282</v>
      </c>
      <c r="AH270">
        <v>187</v>
      </c>
      <c r="AI270">
        <v>7</v>
      </c>
      <c r="AJ270">
        <v>5</v>
      </c>
      <c r="AK270">
        <v>12</v>
      </c>
      <c r="AL270">
        <v>79</v>
      </c>
      <c r="AM270">
        <v>74</v>
      </c>
      <c r="AN270">
        <v>1</v>
      </c>
      <c r="AO270">
        <v>1</v>
      </c>
      <c r="AP270">
        <v>0</v>
      </c>
      <c r="AQ270">
        <v>0</v>
      </c>
      <c r="AR270">
        <v>0</v>
      </c>
      <c r="AS270">
        <v>0</v>
      </c>
      <c r="AT270">
        <v>0</v>
      </c>
      <c r="AU270">
        <v>0</v>
      </c>
      <c r="AV270">
        <v>0</v>
      </c>
      <c r="AW270">
        <v>0</v>
      </c>
      <c r="AX270">
        <v>0</v>
      </c>
      <c r="AY270">
        <v>0</v>
      </c>
      <c r="AZ270">
        <v>0</v>
      </c>
      <c r="BA270">
        <v>0</v>
      </c>
      <c r="BB270">
        <v>0</v>
      </c>
      <c r="BC270">
        <v>0</v>
      </c>
      <c r="BD270">
        <v>0</v>
      </c>
      <c r="BE270">
        <v>0</v>
      </c>
      <c r="BF270">
        <v>0</v>
      </c>
      <c r="BG270" s="20">
        <v>9</v>
      </c>
      <c r="BH270" s="20">
        <v>6</v>
      </c>
      <c r="BI270" s="20">
        <v>205</v>
      </c>
      <c r="BJ270" s="20">
        <v>126</v>
      </c>
      <c r="BK270" s="20">
        <v>2133</v>
      </c>
      <c r="BL270" s="20">
        <v>1205</v>
      </c>
      <c r="BM270" s="20">
        <v>2100</v>
      </c>
      <c r="BN270" s="20">
        <v>247</v>
      </c>
      <c r="BO270" s="20">
        <v>77</v>
      </c>
      <c r="BP270" s="20">
        <v>7023</v>
      </c>
      <c r="BQ270" s="20">
        <v>5038</v>
      </c>
      <c r="BR270" s="20">
        <v>0</v>
      </c>
      <c r="BS270" s="20">
        <v>120</v>
      </c>
      <c r="BT270" s="20">
        <v>41</v>
      </c>
      <c r="BU270" s="20">
        <v>501</v>
      </c>
      <c r="BV270" s="20">
        <v>6214</v>
      </c>
    </row>
    <row r="271" spans="1:74" x14ac:dyDescent="0.25">
      <c r="A271" s="20" t="s">
        <v>452</v>
      </c>
      <c r="B271" s="20" t="s">
        <v>453</v>
      </c>
      <c r="C271" s="20" t="s">
        <v>594</v>
      </c>
      <c r="D271" s="1">
        <v>44598</v>
      </c>
      <c r="E271">
        <v>42</v>
      </c>
      <c r="F271">
        <v>0</v>
      </c>
      <c r="G271">
        <v>0</v>
      </c>
      <c r="H271">
        <v>0</v>
      </c>
      <c r="I271">
        <v>0</v>
      </c>
      <c r="J271">
        <v>37</v>
      </c>
      <c r="K271">
        <v>0</v>
      </c>
      <c r="L271">
        <v>1</v>
      </c>
      <c r="M271">
        <v>0</v>
      </c>
      <c r="N271">
        <v>0</v>
      </c>
      <c r="O271">
        <v>0</v>
      </c>
      <c r="P271">
        <v>0</v>
      </c>
      <c r="Q271">
        <v>0</v>
      </c>
      <c r="R271">
        <v>360</v>
      </c>
      <c r="S271">
        <v>330</v>
      </c>
      <c r="T271">
        <v>2</v>
      </c>
      <c r="U271">
        <v>10</v>
      </c>
      <c r="V271">
        <v>3</v>
      </c>
      <c r="W271">
        <v>399</v>
      </c>
      <c r="X271">
        <v>275</v>
      </c>
      <c r="Y271">
        <v>6</v>
      </c>
      <c r="Z271">
        <v>35</v>
      </c>
      <c r="AA271">
        <v>15</v>
      </c>
      <c r="AB271">
        <v>472</v>
      </c>
      <c r="AC271">
        <v>336</v>
      </c>
      <c r="AD271">
        <v>8</v>
      </c>
      <c r="AE271">
        <v>27</v>
      </c>
      <c r="AF271">
        <v>31</v>
      </c>
      <c r="AG271">
        <v>40</v>
      </c>
      <c r="AH271">
        <v>21</v>
      </c>
      <c r="AI271">
        <v>2</v>
      </c>
      <c r="AJ271">
        <v>3</v>
      </c>
      <c r="AK271">
        <v>1</v>
      </c>
      <c r="AL271">
        <v>6</v>
      </c>
      <c r="AM271">
        <v>5</v>
      </c>
      <c r="AN271">
        <v>0</v>
      </c>
      <c r="AO271">
        <v>1</v>
      </c>
      <c r="AP271">
        <v>0</v>
      </c>
      <c r="AQ271">
        <v>0</v>
      </c>
      <c r="AR271">
        <v>0</v>
      </c>
      <c r="AS271">
        <v>0</v>
      </c>
      <c r="AT271">
        <v>0</v>
      </c>
      <c r="AU271">
        <v>0</v>
      </c>
      <c r="AV271">
        <v>0</v>
      </c>
      <c r="AW271">
        <v>0</v>
      </c>
      <c r="AX271">
        <v>0</v>
      </c>
      <c r="AY271">
        <v>0</v>
      </c>
      <c r="AZ271">
        <v>0</v>
      </c>
      <c r="BA271">
        <v>0</v>
      </c>
      <c r="BB271">
        <v>0</v>
      </c>
      <c r="BC271">
        <v>0</v>
      </c>
      <c r="BD271">
        <v>0</v>
      </c>
      <c r="BE271">
        <v>0</v>
      </c>
      <c r="BF271">
        <v>0</v>
      </c>
      <c r="BG271" s="20">
        <v>0</v>
      </c>
      <c r="BH271" s="20">
        <v>0</v>
      </c>
      <c r="BI271" s="20">
        <v>39</v>
      </c>
      <c r="BJ271" s="20">
        <v>0</v>
      </c>
      <c r="BK271" s="20">
        <v>343</v>
      </c>
      <c r="BL271" s="20">
        <v>334</v>
      </c>
      <c r="BM271" s="20">
        <v>399</v>
      </c>
      <c r="BN271" s="20">
        <v>32</v>
      </c>
      <c r="BO271" s="20">
        <v>5</v>
      </c>
      <c r="BP271" s="20">
        <v>1528</v>
      </c>
      <c r="BQ271" s="20">
        <v>721</v>
      </c>
      <c r="BR271" s="20">
        <v>0</v>
      </c>
      <c r="BS271" s="20">
        <v>24</v>
      </c>
      <c r="BT271" s="20">
        <v>121</v>
      </c>
      <c r="BU271" s="20">
        <v>226</v>
      </c>
      <c r="BV271" s="20">
        <v>1099</v>
      </c>
    </row>
    <row r="272" spans="1:74" x14ac:dyDescent="0.25">
      <c r="A272" s="20" t="s">
        <v>452</v>
      </c>
      <c r="B272" s="20" t="s">
        <v>453</v>
      </c>
      <c r="C272" s="20" t="s">
        <v>594</v>
      </c>
      <c r="D272" s="1">
        <v>44605</v>
      </c>
      <c r="E272">
        <v>42</v>
      </c>
      <c r="F272">
        <v>0</v>
      </c>
      <c r="G272">
        <v>0</v>
      </c>
      <c r="H272">
        <v>0</v>
      </c>
      <c r="I272">
        <v>0</v>
      </c>
      <c r="J272">
        <v>37</v>
      </c>
      <c r="K272">
        <v>0</v>
      </c>
      <c r="L272">
        <v>1</v>
      </c>
      <c r="M272">
        <v>0</v>
      </c>
      <c r="N272">
        <v>0</v>
      </c>
      <c r="O272">
        <v>0</v>
      </c>
      <c r="P272">
        <v>0</v>
      </c>
      <c r="Q272">
        <v>0</v>
      </c>
      <c r="R272">
        <v>362</v>
      </c>
      <c r="S272">
        <v>332</v>
      </c>
      <c r="T272">
        <v>2</v>
      </c>
      <c r="U272">
        <v>10</v>
      </c>
      <c r="V272">
        <v>3</v>
      </c>
      <c r="W272">
        <v>400</v>
      </c>
      <c r="X272">
        <v>276</v>
      </c>
      <c r="Y272">
        <v>6</v>
      </c>
      <c r="Z272">
        <v>37</v>
      </c>
      <c r="AA272">
        <v>14</v>
      </c>
      <c r="AB272">
        <v>469</v>
      </c>
      <c r="AC272">
        <v>334</v>
      </c>
      <c r="AD272">
        <v>8</v>
      </c>
      <c r="AE272">
        <v>27</v>
      </c>
      <c r="AF272">
        <v>30</v>
      </c>
      <c r="AG272">
        <v>40</v>
      </c>
      <c r="AH272">
        <v>22</v>
      </c>
      <c r="AI272">
        <v>2</v>
      </c>
      <c r="AJ272">
        <v>3</v>
      </c>
      <c r="AK272">
        <v>1</v>
      </c>
      <c r="AL272">
        <v>5</v>
      </c>
      <c r="AM272">
        <v>4</v>
      </c>
      <c r="AN272">
        <v>0</v>
      </c>
      <c r="AO272">
        <v>1</v>
      </c>
      <c r="AP272">
        <v>0</v>
      </c>
      <c r="AQ272">
        <v>0</v>
      </c>
      <c r="AR272">
        <v>0</v>
      </c>
      <c r="AS272">
        <v>0</v>
      </c>
      <c r="AT272">
        <v>0</v>
      </c>
      <c r="AU272">
        <v>0</v>
      </c>
      <c r="AV272">
        <v>0</v>
      </c>
      <c r="AW272">
        <v>0</v>
      </c>
      <c r="AX272">
        <v>0</v>
      </c>
      <c r="AY272">
        <v>0</v>
      </c>
      <c r="AZ272">
        <v>0</v>
      </c>
      <c r="BA272">
        <v>0</v>
      </c>
      <c r="BB272">
        <v>0</v>
      </c>
      <c r="BC272">
        <v>0</v>
      </c>
      <c r="BD272">
        <v>0</v>
      </c>
      <c r="BE272">
        <v>0</v>
      </c>
      <c r="BF272">
        <v>0</v>
      </c>
      <c r="BG272" s="20">
        <v>0</v>
      </c>
      <c r="BH272" s="20">
        <v>0</v>
      </c>
      <c r="BI272" s="20">
        <v>40</v>
      </c>
      <c r="BJ272" s="20">
        <v>0</v>
      </c>
      <c r="BK272" s="20">
        <v>345</v>
      </c>
      <c r="BL272" s="20">
        <v>334</v>
      </c>
      <c r="BM272" s="20">
        <v>397</v>
      </c>
      <c r="BN272" s="20">
        <v>32</v>
      </c>
      <c r="BO272" s="20">
        <v>4</v>
      </c>
      <c r="BP272" s="20">
        <v>1524</v>
      </c>
      <c r="BQ272" s="20">
        <v>729</v>
      </c>
      <c r="BR272" s="20">
        <v>0</v>
      </c>
      <c r="BS272" s="20">
        <v>24</v>
      </c>
      <c r="BT272" s="20">
        <v>121</v>
      </c>
      <c r="BU272" s="20">
        <v>222</v>
      </c>
      <c r="BV272" s="20">
        <v>1099</v>
      </c>
    </row>
    <row r="273" spans="1:74" x14ac:dyDescent="0.25">
      <c r="A273" s="20" t="s">
        <v>452</v>
      </c>
      <c r="B273" s="20" t="s">
        <v>453</v>
      </c>
      <c r="C273" s="20" t="s">
        <v>594</v>
      </c>
      <c r="D273" s="1">
        <v>44613</v>
      </c>
      <c r="E273">
        <v>42</v>
      </c>
      <c r="F273">
        <v>0</v>
      </c>
      <c r="G273">
        <v>0</v>
      </c>
      <c r="H273">
        <v>0</v>
      </c>
      <c r="I273">
        <v>0</v>
      </c>
      <c r="J273">
        <v>37</v>
      </c>
      <c r="K273">
        <v>0</v>
      </c>
      <c r="L273">
        <v>1</v>
      </c>
      <c r="M273">
        <v>0</v>
      </c>
      <c r="N273">
        <v>0</v>
      </c>
      <c r="O273">
        <v>0</v>
      </c>
      <c r="P273">
        <v>0</v>
      </c>
      <c r="Q273">
        <v>0</v>
      </c>
      <c r="R273">
        <v>361</v>
      </c>
      <c r="S273">
        <v>334</v>
      </c>
      <c r="T273">
        <v>2</v>
      </c>
      <c r="U273">
        <v>10</v>
      </c>
      <c r="V273">
        <v>3</v>
      </c>
      <c r="W273">
        <v>399</v>
      </c>
      <c r="X273">
        <v>277</v>
      </c>
      <c r="Y273">
        <v>6</v>
      </c>
      <c r="Z273">
        <v>37</v>
      </c>
      <c r="AA273">
        <v>14</v>
      </c>
      <c r="AB273">
        <v>472</v>
      </c>
      <c r="AC273">
        <v>336</v>
      </c>
      <c r="AD273">
        <v>8</v>
      </c>
      <c r="AE273">
        <v>27</v>
      </c>
      <c r="AF273">
        <v>30</v>
      </c>
      <c r="AG273">
        <v>39</v>
      </c>
      <c r="AH273">
        <v>21</v>
      </c>
      <c r="AI273">
        <v>2</v>
      </c>
      <c r="AJ273">
        <v>3</v>
      </c>
      <c r="AK273">
        <v>1</v>
      </c>
      <c r="AL273">
        <v>5</v>
      </c>
      <c r="AM273">
        <v>4</v>
      </c>
      <c r="AN273">
        <v>0</v>
      </c>
      <c r="AO273">
        <v>1</v>
      </c>
      <c r="AP273">
        <v>0</v>
      </c>
      <c r="AQ273">
        <v>0</v>
      </c>
      <c r="AR273">
        <v>0</v>
      </c>
      <c r="AS273">
        <v>0</v>
      </c>
      <c r="AT273">
        <v>0</v>
      </c>
      <c r="AU273">
        <v>0</v>
      </c>
      <c r="AV273">
        <v>0</v>
      </c>
      <c r="AW273">
        <v>0</v>
      </c>
      <c r="AX273">
        <v>0</v>
      </c>
      <c r="AY273">
        <v>0</v>
      </c>
      <c r="AZ273">
        <v>0</v>
      </c>
      <c r="BA273">
        <v>0</v>
      </c>
      <c r="BB273">
        <v>0</v>
      </c>
      <c r="BC273">
        <v>0</v>
      </c>
      <c r="BD273">
        <v>0</v>
      </c>
      <c r="BE273">
        <v>0</v>
      </c>
      <c r="BF273">
        <v>0</v>
      </c>
      <c r="BG273" s="20">
        <v>0</v>
      </c>
      <c r="BH273" s="20">
        <v>0</v>
      </c>
      <c r="BI273" s="20">
        <v>40</v>
      </c>
      <c r="BJ273" s="20">
        <v>0</v>
      </c>
      <c r="BK273" s="20">
        <v>344</v>
      </c>
      <c r="BL273" s="20">
        <v>333</v>
      </c>
      <c r="BM273" s="20">
        <v>400</v>
      </c>
      <c r="BN273" s="20">
        <v>31</v>
      </c>
      <c r="BO273" s="20">
        <v>4</v>
      </c>
      <c r="BP273" s="20">
        <v>1527</v>
      </c>
      <c r="BQ273" s="20">
        <v>736</v>
      </c>
      <c r="BR273" s="20">
        <v>0</v>
      </c>
      <c r="BS273" s="20">
        <v>24</v>
      </c>
      <c r="BT273" s="20">
        <v>122</v>
      </c>
      <c r="BU273" s="20">
        <v>221</v>
      </c>
      <c r="BV273" s="20">
        <v>1104</v>
      </c>
    </row>
    <row r="274" spans="1:74" x14ac:dyDescent="0.25">
      <c r="A274" s="20" t="s">
        <v>452</v>
      </c>
      <c r="B274" s="20" t="s">
        <v>455</v>
      </c>
      <c r="C274" s="20" t="s">
        <v>595</v>
      </c>
      <c r="D274" s="1">
        <v>44598</v>
      </c>
      <c r="E274">
        <v>116</v>
      </c>
      <c r="F274">
        <v>2</v>
      </c>
      <c r="G274">
        <v>2</v>
      </c>
      <c r="H274">
        <v>0</v>
      </c>
      <c r="I274">
        <v>0</v>
      </c>
      <c r="J274">
        <v>108</v>
      </c>
      <c r="K274">
        <v>1</v>
      </c>
      <c r="L274">
        <v>1</v>
      </c>
      <c r="M274">
        <v>1</v>
      </c>
      <c r="N274">
        <v>3</v>
      </c>
      <c r="O274">
        <v>3</v>
      </c>
      <c r="P274">
        <v>0</v>
      </c>
      <c r="Q274">
        <v>0</v>
      </c>
      <c r="R274">
        <v>1032</v>
      </c>
      <c r="S274">
        <v>974</v>
      </c>
      <c r="T274">
        <v>14</v>
      </c>
      <c r="U274">
        <v>7</v>
      </c>
      <c r="V274">
        <v>18</v>
      </c>
      <c r="W274">
        <v>790</v>
      </c>
      <c r="X274">
        <v>635</v>
      </c>
      <c r="Y274">
        <v>20</v>
      </c>
      <c r="Z274">
        <v>24</v>
      </c>
      <c r="AA274">
        <v>13</v>
      </c>
      <c r="AB274">
        <v>1251</v>
      </c>
      <c r="AC274">
        <v>1026</v>
      </c>
      <c r="AD274">
        <v>17</v>
      </c>
      <c r="AE274">
        <v>22</v>
      </c>
      <c r="AF274">
        <v>71</v>
      </c>
      <c r="AG274">
        <v>123</v>
      </c>
      <c r="AH274">
        <v>79</v>
      </c>
      <c r="AI274">
        <v>3</v>
      </c>
      <c r="AJ274">
        <v>2</v>
      </c>
      <c r="AK274">
        <v>6</v>
      </c>
      <c r="AL274">
        <v>55</v>
      </c>
      <c r="AM274">
        <v>52</v>
      </c>
      <c r="AN274">
        <v>2</v>
      </c>
      <c r="AO274">
        <v>0</v>
      </c>
      <c r="AP274">
        <v>0</v>
      </c>
      <c r="AQ274">
        <v>0</v>
      </c>
      <c r="AR274">
        <v>0</v>
      </c>
      <c r="AS274">
        <v>0</v>
      </c>
      <c r="AT274">
        <v>0</v>
      </c>
      <c r="AU274">
        <v>0</v>
      </c>
      <c r="AV274">
        <v>0</v>
      </c>
      <c r="AW274">
        <v>0</v>
      </c>
      <c r="AX274">
        <v>0</v>
      </c>
      <c r="AY274">
        <v>0</v>
      </c>
      <c r="AZ274">
        <v>0</v>
      </c>
      <c r="BA274">
        <v>0</v>
      </c>
      <c r="BB274">
        <v>0</v>
      </c>
      <c r="BC274">
        <v>0</v>
      </c>
      <c r="BD274">
        <v>1</v>
      </c>
      <c r="BE274">
        <v>0</v>
      </c>
      <c r="BF274">
        <v>0</v>
      </c>
      <c r="BG274" s="20">
        <v>2</v>
      </c>
      <c r="BH274" s="20">
        <v>0</v>
      </c>
      <c r="BI274" s="20">
        <v>112</v>
      </c>
      <c r="BJ274" s="20">
        <v>3</v>
      </c>
      <c r="BK274" s="20">
        <v>990</v>
      </c>
      <c r="BL274" s="20">
        <v>720</v>
      </c>
      <c r="BM274" s="20">
        <v>1133</v>
      </c>
      <c r="BN274" s="20">
        <v>110</v>
      </c>
      <c r="BO274" s="20">
        <v>53</v>
      </c>
      <c r="BP274" s="20">
        <v>3787</v>
      </c>
      <c r="BQ274" s="20">
        <v>2486</v>
      </c>
      <c r="BR274" s="20">
        <v>1</v>
      </c>
      <c r="BS274" s="20">
        <v>62</v>
      </c>
      <c r="BT274" s="20">
        <v>41</v>
      </c>
      <c r="BU274" s="20">
        <v>423</v>
      </c>
      <c r="BV274" s="20">
        <v>3191</v>
      </c>
    </row>
    <row r="275" spans="1:74" x14ac:dyDescent="0.25">
      <c r="A275" s="20" t="s">
        <v>452</v>
      </c>
      <c r="B275" s="20" t="s">
        <v>455</v>
      </c>
      <c r="C275" s="20" t="s">
        <v>595</v>
      </c>
      <c r="D275" s="1">
        <v>44605</v>
      </c>
      <c r="E275">
        <v>116</v>
      </c>
      <c r="F275">
        <v>2</v>
      </c>
      <c r="G275">
        <v>2</v>
      </c>
      <c r="H275">
        <v>0</v>
      </c>
      <c r="I275">
        <v>0</v>
      </c>
      <c r="J275">
        <v>108</v>
      </c>
      <c r="K275">
        <v>1</v>
      </c>
      <c r="L275">
        <v>1</v>
      </c>
      <c r="M275">
        <v>1</v>
      </c>
      <c r="N275">
        <v>2</v>
      </c>
      <c r="O275">
        <v>2</v>
      </c>
      <c r="P275">
        <v>0</v>
      </c>
      <c r="Q275">
        <v>0</v>
      </c>
      <c r="R275">
        <v>1033</v>
      </c>
      <c r="S275">
        <v>975</v>
      </c>
      <c r="T275">
        <v>14</v>
      </c>
      <c r="U275">
        <v>7</v>
      </c>
      <c r="V275">
        <v>18</v>
      </c>
      <c r="W275">
        <v>796</v>
      </c>
      <c r="X275">
        <v>642</v>
      </c>
      <c r="Y275">
        <v>20</v>
      </c>
      <c r="Z275">
        <v>24</v>
      </c>
      <c r="AA275">
        <v>12</v>
      </c>
      <c r="AB275">
        <v>1251</v>
      </c>
      <c r="AC275">
        <v>1025</v>
      </c>
      <c r="AD275">
        <v>17</v>
      </c>
      <c r="AE275">
        <v>22</v>
      </c>
      <c r="AF275">
        <v>72</v>
      </c>
      <c r="AG275">
        <v>123</v>
      </c>
      <c r="AH275">
        <v>79</v>
      </c>
      <c r="AI275">
        <v>3</v>
      </c>
      <c r="AJ275">
        <v>2</v>
      </c>
      <c r="AK275">
        <v>7</v>
      </c>
      <c r="AL275">
        <v>54</v>
      </c>
      <c r="AM275">
        <v>51</v>
      </c>
      <c r="AN275">
        <v>2</v>
      </c>
      <c r="AO275">
        <v>0</v>
      </c>
      <c r="AP275">
        <v>0</v>
      </c>
      <c r="AQ275">
        <v>0</v>
      </c>
      <c r="AR275">
        <v>0</v>
      </c>
      <c r="AS275">
        <v>0</v>
      </c>
      <c r="AT275">
        <v>0</v>
      </c>
      <c r="AU275">
        <v>0</v>
      </c>
      <c r="AV275">
        <v>0</v>
      </c>
      <c r="AW275">
        <v>0</v>
      </c>
      <c r="AX275">
        <v>0</v>
      </c>
      <c r="AY275">
        <v>0</v>
      </c>
      <c r="AZ275">
        <v>0</v>
      </c>
      <c r="BA275">
        <v>0</v>
      </c>
      <c r="BB275">
        <v>0</v>
      </c>
      <c r="BC275">
        <v>0</v>
      </c>
      <c r="BD275">
        <v>1</v>
      </c>
      <c r="BE275">
        <v>0</v>
      </c>
      <c r="BF275">
        <v>0</v>
      </c>
      <c r="BG275" s="20">
        <v>2</v>
      </c>
      <c r="BH275" s="20">
        <v>0</v>
      </c>
      <c r="BI275" s="20">
        <v>112</v>
      </c>
      <c r="BJ275" s="20">
        <v>2</v>
      </c>
      <c r="BK275" s="20">
        <v>991</v>
      </c>
      <c r="BL275" s="20">
        <v>727</v>
      </c>
      <c r="BM275" s="20">
        <v>1132</v>
      </c>
      <c r="BN275" s="20">
        <v>109</v>
      </c>
      <c r="BO275" s="20">
        <v>52</v>
      </c>
      <c r="BP275" s="20">
        <v>3782</v>
      </c>
      <c r="BQ275" s="20">
        <v>2499</v>
      </c>
      <c r="BR275" s="20">
        <v>1</v>
      </c>
      <c r="BS275" s="20">
        <v>62</v>
      </c>
      <c r="BT275" s="20">
        <v>41</v>
      </c>
      <c r="BU275" s="20">
        <v>420</v>
      </c>
      <c r="BV275" s="20">
        <v>3188</v>
      </c>
    </row>
    <row r="276" spans="1:74" x14ac:dyDescent="0.25">
      <c r="A276" s="20" t="s">
        <v>452</v>
      </c>
      <c r="B276" s="20" t="s">
        <v>455</v>
      </c>
      <c r="C276" s="20" t="s">
        <v>595</v>
      </c>
      <c r="D276" s="1">
        <v>44613</v>
      </c>
      <c r="E276">
        <v>116</v>
      </c>
      <c r="F276">
        <v>2</v>
      </c>
      <c r="G276">
        <v>2</v>
      </c>
      <c r="H276">
        <v>0</v>
      </c>
      <c r="I276">
        <v>0</v>
      </c>
      <c r="J276">
        <v>108</v>
      </c>
      <c r="K276">
        <v>1</v>
      </c>
      <c r="L276">
        <v>1</v>
      </c>
      <c r="M276">
        <v>1</v>
      </c>
      <c r="N276">
        <v>2</v>
      </c>
      <c r="O276">
        <v>2</v>
      </c>
      <c r="P276">
        <v>0</v>
      </c>
      <c r="Q276">
        <v>0</v>
      </c>
      <c r="R276">
        <v>1036</v>
      </c>
      <c r="S276">
        <v>978</v>
      </c>
      <c r="T276">
        <v>14</v>
      </c>
      <c r="U276">
        <v>8</v>
      </c>
      <c r="V276">
        <v>17</v>
      </c>
      <c r="W276">
        <v>792</v>
      </c>
      <c r="X276">
        <v>639</v>
      </c>
      <c r="Y276">
        <v>20</v>
      </c>
      <c r="Z276">
        <v>23</v>
      </c>
      <c r="AA276">
        <v>12</v>
      </c>
      <c r="AB276">
        <v>1252</v>
      </c>
      <c r="AC276">
        <v>1026</v>
      </c>
      <c r="AD276">
        <v>17</v>
      </c>
      <c r="AE276">
        <v>24</v>
      </c>
      <c r="AF276">
        <v>70</v>
      </c>
      <c r="AG276">
        <v>125</v>
      </c>
      <c r="AH276">
        <v>81</v>
      </c>
      <c r="AI276">
        <v>3</v>
      </c>
      <c r="AJ276">
        <v>2</v>
      </c>
      <c r="AK276">
        <v>7</v>
      </c>
      <c r="AL276">
        <v>54</v>
      </c>
      <c r="AM276">
        <v>51</v>
      </c>
      <c r="AN276">
        <v>2</v>
      </c>
      <c r="AO276">
        <v>0</v>
      </c>
      <c r="AP276">
        <v>0</v>
      </c>
      <c r="AQ276">
        <v>0</v>
      </c>
      <c r="AR276">
        <v>0</v>
      </c>
      <c r="AS276">
        <v>0</v>
      </c>
      <c r="AT276">
        <v>0</v>
      </c>
      <c r="AU276">
        <v>0</v>
      </c>
      <c r="AV276">
        <v>0</v>
      </c>
      <c r="AW276">
        <v>0</v>
      </c>
      <c r="AX276">
        <v>0</v>
      </c>
      <c r="AY276">
        <v>0</v>
      </c>
      <c r="AZ276">
        <v>0</v>
      </c>
      <c r="BA276">
        <v>0</v>
      </c>
      <c r="BB276">
        <v>0</v>
      </c>
      <c r="BC276">
        <v>0</v>
      </c>
      <c r="BD276">
        <v>1</v>
      </c>
      <c r="BE276">
        <v>0</v>
      </c>
      <c r="BF276">
        <v>0</v>
      </c>
      <c r="BG276" s="20">
        <v>2</v>
      </c>
      <c r="BH276" s="20">
        <v>0</v>
      </c>
      <c r="BI276" s="20">
        <v>112</v>
      </c>
      <c r="BJ276" s="20">
        <v>2</v>
      </c>
      <c r="BK276" s="20">
        <v>994</v>
      </c>
      <c r="BL276" s="20">
        <v>723</v>
      </c>
      <c r="BM276" s="20">
        <v>1133</v>
      </c>
      <c r="BN276" s="20">
        <v>111</v>
      </c>
      <c r="BO276" s="20">
        <v>52</v>
      </c>
      <c r="BP276" s="20">
        <v>3794</v>
      </c>
      <c r="BQ276" s="20">
        <v>2526</v>
      </c>
      <c r="BR276" s="20">
        <v>1</v>
      </c>
      <c r="BS276" s="20">
        <v>62</v>
      </c>
      <c r="BT276" s="20">
        <v>44</v>
      </c>
      <c r="BU276" s="20">
        <v>418</v>
      </c>
      <c r="BV276" s="20">
        <v>3200</v>
      </c>
    </row>
    <row r="277" spans="1:74" x14ac:dyDescent="0.25">
      <c r="A277" s="20" t="s">
        <v>452</v>
      </c>
      <c r="B277" s="20" t="s">
        <v>455</v>
      </c>
      <c r="C277" s="20" t="s">
        <v>596</v>
      </c>
      <c r="D277" s="1">
        <v>44598</v>
      </c>
      <c r="E277">
        <v>47</v>
      </c>
      <c r="F277">
        <v>2</v>
      </c>
      <c r="G277">
        <v>2</v>
      </c>
      <c r="H277">
        <v>2</v>
      </c>
      <c r="I277">
        <v>2</v>
      </c>
      <c r="J277">
        <v>41</v>
      </c>
      <c r="K277">
        <v>0</v>
      </c>
      <c r="L277">
        <v>0</v>
      </c>
      <c r="M277">
        <v>0</v>
      </c>
      <c r="N277">
        <v>28</v>
      </c>
      <c r="O277">
        <v>23</v>
      </c>
      <c r="P277">
        <v>1</v>
      </c>
      <c r="Q277">
        <v>0</v>
      </c>
      <c r="R277">
        <v>372</v>
      </c>
      <c r="S277">
        <v>353</v>
      </c>
      <c r="T277">
        <v>7</v>
      </c>
      <c r="U277">
        <v>0</v>
      </c>
      <c r="V277">
        <v>0</v>
      </c>
      <c r="W277">
        <v>424</v>
      </c>
      <c r="X277">
        <v>276</v>
      </c>
      <c r="Y277">
        <v>31</v>
      </c>
      <c r="Z277">
        <v>5</v>
      </c>
      <c r="AA277">
        <v>9</v>
      </c>
      <c r="AB277">
        <v>446</v>
      </c>
      <c r="AC277">
        <v>279</v>
      </c>
      <c r="AD277">
        <v>22</v>
      </c>
      <c r="AE277">
        <v>9</v>
      </c>
      <c r="AF277">
        <v>35</v>
      </c>
      <c r="AG277">
        <v>38</v>
      </c>
      <c r="AH277">
        <v>16</v>
      </c>
      <c r="AI277">
        <v>2</v>
      </c>
      <c r="AJ277">
        <v>5</v>
      </c>
      <c r="AK277">
        <v>3</v>
      </c>
      <c r="AL277">
        <v>35</v>
      </c>
      <c r="AM277">
        <v>34</v>
      </c>
      <c r="AN277">
        <v>0</v>
      </c>
      <c r="AO277">
        <v>0</v>
      </c>
      <c r="AP277">
        <v>0</v>
      </c>
      <c r="AQ277">
        <v>0</v>
      </c>
      <c r="AR277">
        <v>0</v>
      </c>
      <c r="AS277">
        <v>0</v>
      </c>
      <c r="AT277">
        <v>0</v>
      </c>
      <c r="AU277">
        <v>0</v>
      </c>
      <c r="AV277">
        <v>0</v>
      </c>
      <c r="AW277">
        <v>0</v>
      </c>
      <c r="AX277">
        <v>0</v>
      </c>
      <c r="AY277">
        <v>0</v>
      </c>
      <c r="AZ277">
        <v>0</v>
      </c>
      <c r="BA277">
        <v>0</v>
      </c>
      <c r="BB277">
        <v>0</v>
      </c>
      <c r="BC277">
        <v>0</v>
      </c>
      <c r="BD277">
        <v>0</v>
      </c>
      <c r="BE277">
        <v>0</v>
      </c>
      <c r="BF277">
        <v>0</v>
      </c>
      <c r="BG277" s="20">
        <v>2</v>
      </c>
      <c r="BH277" s="20">
        <v>2</v>
      </c>
      <c r="BI277" s="20">
        <v>46</v>
      </c>
      <c r="BJ277" s="20">
        <v>27</v>
      </c>
      <c r="BK277" s="20">
        <v>364</v>
      </c>
      <c r="BL277" s="20">
        <v>369</v>
      </c>
      <c r="BM277" s="20">
        <v>371</v>
      </c>
      <c r="BN277" s="20">
        <v>25</v>
      </c>
      <c r="BO277" s="20">
        <v>35</v>
      </c>
      <c r="BP277" s="20">
        <v>1781</v>
      </c>
      <c r="BQ277" s="20">
        <v>755</v>
      </c>
      <c r="BR277" s="20">
        <v>0</v>
      </c>
      <c r="BS277" s="20">
        <v>72</v>
      </c>
      <c r="BT277" s="20">
        <v>35</v>
      </c>
      <c r="BU277" s="20">
        <v>354</v>
      </c>
      <c r="BV277" s="20">
        <v>1234</v>
      </c>
    </row>
    <row r="278" spans="1:74" x14ac:dyDescent="0.25">
      <c r="A278" s="20" t="s">
        <v>452</v>
      </c>
      <c r="B278" s="20" t="s">
        <v>455</v>
      </c>
      <c r="C278" s="20" t="s">
        <v>596</v>
      </c>
      <c r="D278" s="1">
        <v>44605</v>
      </c>
      <c r="E278">
        <v>47</v>
      </c>
      <c r="F278">
        <v>2</v>
      </c>
      <c r="G278">
        <v>2</v>
      </c>
      <c r="H278">
        <v>2</v>
      </c>
      <c r="I278">
        <v>2</v>
      </c>
      <c r="J278">
        <v>41</v>
      </c>
      <c r="K278">
        <v>0</v>
      </c>
      <c r="L278">
        <v>0</v>
      </c>
      <c r="M278">
        <v>0</v>
      </c>
      <c r="N278">
        <v>29</v>
      </c>
      <c r="O278">
        <v>24</v>
      </c>
      <c r="P278">
        <v>1</v>
      </c>
      <c r="Q278">
        <v>0</v>
      </c>
      <c r="R278">
        <v>372</v>
      </c>
      <c r="S278">
        <v>353</v>
      </c>
      <c r="T278">
        <v>7</v>
      </c>
      <c r="U278">
        <v>0</v>
      </c>
      <c r="V278">
        <v>0</v>
      </c>
      <c r="W278">
        <v>424</v>
      </c>
      <c r="X278">
        <v>276</v>
      </c>
      <c r="Y278">
        <v>31</v>
      </c>
      <c r="Z278">
        <v>5</v>
      </c>
      <c r="AA278">
        <v>9</v>
      </c>
      <c r="AB278">
        <v>447</v>
      </c>
      <c r="AC278">
        <v>280</v>
      </c>
      <c r="AD278">
        <v>22</v>
      </c>
      <c r="AE278">
        <v>9</v>
      </c>
      <c r="AF278">
        <v>35</v>
      </c>
      <c r="AG278">
        <v>38</v>
      </c>
      <c r="AH278">
        <v>16</v>
      </c>
      <c r="AI278">
        <v>2</v>
      </c>
      <c r="AJ278">
        <v>5</v>
      </c>
      <c r="AK278">
        <v>2</v>
      </c>
      <c r="AL278">
        <v>35</v>
      </c>
      <c r="AM278">
        <v>34</v>
      </c>
      <c r="AN278">
        <v>0</v>
      </c>
      <c r="AO278">
        <v>0</v>
      </c>
      <c r="AP278">
        <v>0</v>
      </c>
      <c r="AQ278">
        <v>0</v>
      </c>
      <c r="AR278">
        <v>0</v>
      </c>
      <c r="AS278">
        <v>0</v>
      </c>
      <c r="AT278">
        <v>0</v>
      </c>
      <c r="AU278">
        <v>0</v>
      </c>
      <c r="AV278">
        <v>0</v>
      </c>
      <c r="AW278">
        <v>0</v>
      </c>
      <c r="AX278">
        <v>0</v>
      </c>
      <c r="AY278">
        <v>0</v>
      </c>
      <c r="AZ278">
        <v>0</v>
      </c>
      <c r="BA278">
        <v>0</v>
      </c>
      <c r="BB278">
        <v>0</v>
      </c>
      <c r="BC278">
        <v>0</v>
      </c>
      <c r="BD278">
        <v>0</v>
      </c>
      <c r="BE278">
        <v>0</v>
      </c>
      <c r="BF278">
        <v>0</v>
      </c>
      <c r="BG278" s="20">
        <v>2</v>
      </c>
      <c r="BH278" s="20">
        <v>2</v>
      </c>
      <c r="BI278" s="20">
        <v>46</v>
      </c>
      <c r="BJ278" s="20">
        <v>28</v>
      </c>
      <c r="BK278" s="20">
        <v>364</v>
      </c>
      <c r="BL278" s="20">
        <v>368</v>
      </c>
      <c r="BM278" s="20">
        <v>372</v>
      </c>
      <c r="BN278" s="20">
        <v>25</v>
      </c>
      <c r="BO278" s="20">
        <v>35</v>
      </c>
      <c r="BP278" s="20">
        <v>1785</v>
      </c>
      <c r="BQ278" s="20">
        <v>766</v>
      </c>
      <c r="BR278" s="20">
        <v>0</v>
      </c>
      <c r="BS278" s="20">
        <v>72</v>
      </c>
      <c r="BT278" s="20">
        <v>36</v>
      </c>
      <c r="BU278" s="20">
        <v>350</v>
      </c>
      <c r="BV278" s="20">
        <v>1245</v>
      </c>
    </row>
    <row r="279" spans="1:74" x14ac:dyDescent="0.25">
      <c r="A279" s="20" t="s">
        <v>452</v>
      </c>
      <c r="B279" s="20" t="s">
        <v>455</v>
      </c>
      <c r="C279" s="20" t="s">
        <v>596</v>
      </c>
      <c r="D279" s="1">
        <v>44613</v>
      </c>
      <c r="E279">
        <v>47</v>
      </c>
      <c r="F279">
        <v>2</v>
      </c>
      <c r="G279">
        <v>2</v>
      </c>
      <c r="H279">
        <v>2</v>
      </c>
      <c r="I279">
        <v>2</v>
      </c>
      <c r="J279">
        <v>41</v>
      </c>
      <c r="K279">
        <v>0</v>
      </c>
      <c r="L279">
        <v>0</v>
      </c>
      <c r="M279">
        <v>1</v>
      </c>
      <c r="N279">
        <v>29</v>
      </c>
      <c r="O279">
        <v>24</v>
      </c>
      <c r="P279">
        <v>1</v>
      </c>
      <c r="Q279">
        <v>0</v>
      </c>
      <c r="R279">
        <v>372</v>
      </c>
      <c r="S279">
        <v>352</v>
      </c>
      <c r="T279">
        <v>7</v>
      </c>
      <c r="U279">
        <v>0</v>
      </c>
      <c r="V279">
        <v>0</v>
      </c>
      <c r="W279">
        <v>422</v>
      </c>
      <c r="X279">
        <v>277</v>
      </c>
      <c r="Y279">
        <v>30</v>
      </c>
      <c r="Z279">
        <v>5</v>
      </c>
      <c r="AA279">
        <v>8</v>
      </c>
      <c r="AB279">
        <v>448</v>
      </c>
      <c r="AC279">
        <v>282</v>
      </c>
      <c r="AD279">
        <v>22</v>
      </c>
      <c r="AE279">
        <v>9</v>
      </c>
      <c r="AF279">
        <v>35</v>
      </c>
      <c r="AG279">
        <v>39</v>
      </c>
      <c r="AH279">
        <v>17</v>
      </c>
      <c r="AI279">
        <v>2</v>
      </c>
      <c r="AJ279">
        <v>5</v>
      </c>
      <c r="AK279">
        <v>2</v>
      </c>
      <c r="AL279">
        <v>35</v>
      </c>
      <c r="AM279">
        <v>34</v>
      </c>
      <c r="AN279">
        <v>0</v>
      </c>
      <c r="AO279">
        <v>0</v>
      </c>
      <c r="AP279">
        <v>0</v>
      </c>
      <c r="AQ279">
        <v>0</v>
      </c>
      <c r="AR279">
        <v>0</v>
      </c>
      <c r="AS279">
        <v>0</v>
      </c>
      <c r="AT279">
        <v>0</v>
      </c>
      <c r="AU279">
        <v>0</v>
      </c>
      <c r="AV279">
        <v>0</v>
      </c>
      <c r="AW279">
        <v>0</v>
      </c>
      <c r="AX279">
        <v>0</v>
      </c>
      <c r="AY279">
        <v>0</v>
      </c>
      <c r="AZ279">
        <v>0</v>
      </c>
      <c r="BA279">
        <v>0</v>
      </c>
      <c r="BB279">
        <v>0</v>
      </c>
      <c r="BC279">
        <v>0</v>
      </c>
      <c r="BD279">
        <v>0</v>
      </c>
      <c r="BE279">
        <v>0</v>
      </c>
      <c r="BF279">
        <v>0</v>
      </c>
      <c r="BG279" s="20">
        <v>2</v>
      </c>
      <c r="BH279" s="20">
        <v>2</v>
      </c>
      <c r="BI279" s="20">
        <v>45</v>
      </c>
      <c r="BJ279" s="20">
        <v>28</v>
      </c>
      <c r="BK279" s="20">
        <v>363</v>
      </c>
      <c r="BL279" s="20">
        <v>366</v>
      </c>
      <c r="BM279" s="20">
        <v>374</v>
      </c>
      <c r="BN279" s="20">
        <v>26</v>
      </c>
      <c r="BO279" s="20">
        <v>35</v>
      </c>
      <c r="BP279" s="20">
        <v>1784</v>
      </c>
      <c r="BQ279" s="20">
        <v>772</v>
      </c>
      <c r="BR279" s="20">
        <v>0</v>
      </c>
      <c r="BS279" s="20">
        <v>71</v>
      </c>
      <c r="BT279" s="20">
        <v>35</v>
      </c>
      <c r="BU279" s="20">
        <v>349</v>
      </c>
      <c r="BV279" s="20">
        <v>1245</v>
      </c>
    </row>
    <row r="280" spans="1:74" x14ac:dyDescent="0.25">
      <c r="A280" s="20" t="s">
        <v>452</v>
      </c>
      <c r="B280" s="20" t="s">
        <v>453</v>
      </c>
      <c r="C280" s="20" t="s">
        <v>597</v>
      </c>
      <c r="D280" s="1">
        <v>44598</v>
      </c>
      <c r="E280">
        <v>111</v>
      </c>
      <c r="F280">
        <v>5</v>
      </c>
      <c r="G280">
        <v>4</v>
      </c>
      <c r="H280">
        <v>2</v>
      </c>
      <c r="I280">
        <v>1</v>
      </c>
      <c r="J280">
        <v>81</v>
      </c>
      <c r="K280">
        <v>4</v>
      </c>
      <c r="L280">
        <v>5</v>
      </c>
      <c r="M280">
        <v>1</v>
      </c>
      <c r="N280">
        <v>18</v>
      </c>
      <c r="O280">
        <v>16</v>
      </c>
      <c r="P280">
        <v>0</v>
      </c>
      <c r="Q280">
        <v>1</v>
      </c>
      <c r="R280">
        <v>661</v>
      </c>
      <c r="S280">
        <v>562</v>
      </c>
      <c r="T280">
        <v>20</v>
      </c>
      <c r="U280">
        <v>16</v>
      </c>
      <c r="V280">
        <v>14</v>
      </c>
      <c r="W280">
        <v>1066</v>
      </c>
      <c r="X280">
        <v>667</v>
      </c>
      <c r="Y280">
        <v>26</v>
      </c>
      <c r="Z280">
        <v>79</v>
      </c>
      <c r="AA280">
        <v>37</v>
      </c>
      <c r="AB280">
        <v>974</v>
      </c>
      <c r="AC280">
        <v>655</v>
      </c>
      <c r="AD280">
        <v>11</v>
      </c>
      <c r="AE280">
        <v>63</v>
      </c>
      <c r="AF280">
        <v>56</v>
      </c>
      <c r="AG280">
        <v>132</v>
      </c>
      <c r="AH280">
        <v>55</v>
      </c>
      <c r="AI280">
        <v>0</v>
      </c>
      <c r="AJ280">
        <v>14</v>
      </c>
      <c r="AK280">
        <v>19</v>
      </c>
      <c r="AL280">
        <v>89</v>
      </c>
      <c r="AM280">
        <v>81</v>
      </c>
      <c r="AN280">
        <v>2</v>
      </c>
      <c r="AO280">
        <v>0</v>
      </c>
      <c r="AP280">
        <v>0</v>
      </c>
      <c r="AQ280">
        <v>0</v>
      </c>
      <c r="AR280">
        <v>0</v>
      </c>
      <c r="AS280">
        <v>0</v>
      </c>
      <c r="AT280">
        <v>0</v>
      </c>
      <c r="AU280">
        <v>0</v>
      </c>
      <c r="AV280">
        <v>0</v>
      </c>
      <c r="AW280">
        <v>0</v>
      </c>
      <c r="AX280">
        <v>0</v>
      </c>
      <c r="AY280">
        <v>0</v>
      </c>
      <c r="AZ280">
        <v>0</v>
      </c>
      <c r="BA280">
        <v>0</v>
      </c>
      <c r="BB280">
        <v>0</v>
      </c>
      <c r="BC280">
        <v>0</v>
      </c>
      <c r="BD280">
        <v>0</v>
      </c>
      <c r="BE280">
        <v>0</v>
      </c>
      <c r="BF280">
        <v>0</v>
      </c>
      <c r="BG280" s="20">
        <v>5</v>
      </c>
      <c r="BH280" s="20">
        <v>1</v>
      </c>
      <c r="BI280" s="20">
        <v>98</v>
      </c>
      <c r="BJ280" s="20">
        <v>17</v>
      </c>
      <c r="BK280" s="20">
        <v>607</v>
      </c>
      <c r="BL280" s="20">
        <v>886</v>
      </c>
      <c r="BM280" s="20">
        <v>828</v>
      </c>
      <c r="BN280" s="20">
        <v>96</v>
      </c>
      <c r="BO280" s="20">
        <v>87</v>
      </c>
      <c r="BP280" s="20">
        <v>3662</v>
      </c>
      <c r="BQ280" s="20">
        <v>1501</v>
      </c>
      <c r="BR280" s="20">
        <v>0</v>
      </c>
      <c r="BS280" s="20">
        <v>61</v>
      </c>
      <c r="BT280" s="20">
        <v>460</v>
      </c>
      <c r="BU280" s="20">
        <v>518</v>
      </c>
      <c r="BV280" s="20">
        <v>2458</v>
      </c>
    </row>
    <row r="281" spans="1:74" x14ac:dyDescent="0.25">
      <c r="A281" s="20" t="s">
        <v>452</v>
      </c>
      <c r="B281" s="20" t="s">
        <v>453</v>
      </c>
      <c r="C281" s="20" t="s">
        <v>597</v>
      </c>
      <c r="D281" s="1">
        <v>44605</v>
      </c>
      <c r="E281">
        <v>110</v>
      </c>
      <c r="F281">
        <v>4</v>
      </c>
      <c r="G281">
        <v>4</v>
      </c>
      <c r="H281">
        <v>2</v>
      </c>
      <c r="I281">
        <v>1</v>
      </c>
      <c r="J281">
        <v>81</v>
      </c>
      <c r="K281">
        <v>4</v>
      </c>
      <c r="L281">
        <v>5</v>
      </c>
      <c r="M281">
        <v>1</v>
      </c>
      <c r="N281">
        <v>18</v>
      </c>
      <c r="O281">
        <v>16</v>
      </c>
      <c r="P281">
        <v>0</v>
      </c>
      <c r="Q281">
        <v>1</v>
      </c>
      <c r="R281">
        <v>660</v>
      </c>
      <c r="S281">
        <v>562</v>
      </c>
      <c r="T281">
        <v>20</v>
      </c>
      <c r="U281">
        <v>16</v>
      </c>
      <c r="V281">
        <v>13</v>
      </c>
      <c r="W281">
        <v>1066</v>
      </c>
      <c r="X281">
        <v>673</v>
      </c>
      <c r="Y281">
        <v>26</v>
      </c>
      <c r="Z281">
        <v>78</v>
      </c>
      <c r="AA281">
        <v>38</v>
      </c>
      <c r="AB281">
        <v>976</v>
      </c>
      <c r="AC281">
        <v>660</v>
      </c>
      <c r="AD281">
        <v>11</v>
      </c>
      <c r="AE281">
        <v>63</v>
      </c>
      <c r="AF281">
        <v>57</v>
      </c>
      <c r="AG281">
        <v>132</v>
      </c>
      <c r="AH281">
        <v>56</v>
      </c>
      <c r="AI281">
        <v>0</v>
      </c>
      <c r="AJ281">
        <v>14</v>
      </c>
      <c r="AK281">
        <v>19</v>
      </c>
      <c r="AL281">
        <v>89</v>
      </c>
      <c r="AM281">
        <v>81</v>
      </c>
      <c r="AN281">
        <v>2</v>
      </c>
      <c r="AO281">
        <v>0</v>
      </c>
      <c r="AP281">
        <v>0</v>
      </c>
      <c r="AQ281">
        <v>0</v>
      </c>
      <c r="AR281">
        <v>0</v>
      </c>
      <c r="AS281">
        <v>0</v>
      </c>
      <c r="AT281">
        <v>0</v>
      </c>
      <c r="AU281">
        <v>0</v>
      </c>
      <c r="AV281">
        <v>0</v>
      </c>
      <c r="AW281">
        <v>0</v>
      </c>
      <c r="AX281">
        <v>0</v>
      </c>
      <c r="AY281">
        <v>0</v>
      </c>
      <c r="AZ281">
        <v>0</v>
      </c>
      <c r="BA281">
        <v>0</v>
      </c>
      <c r="BB281">
        <v>0</v>
      </c>
      <c r="BC281">
        <v>0</v>
      </c>
      <c r="BD281">
        <v>0</v>
      </c>
      <c r="BE281">
        <v>0</v>
      </c>
      <c r="BF281">
        <v>0</v>
      </c>
      <c r="BG281" s="20">
        <v>4</v>
      </c>
      <c r="BH281" s="20">
        <v>1</v>
      </c>
      <c r="BI281" s="20">
        <v>97</v>
      </c>
      <c r="BJ281" s="20">
        <v>17</v>
      </c>
      <c r="BK281" s="20">
        <v>607</v>
      </c>
      <c r="BL281" s="20">
        <v>886</v>
      </c>
      <c r="BM281" s="20">
        <v>829</v>
      </c>
      <c r="BN281" s="20">
        <v>96</v>
      </c>
      <c r="BO281" s="20">
        <v>87</v>
      </c>
      <c r="BP281" s="20">
        <v>3670</v>
      </c>
      <c r="BQ281" s="20">
        <v>1527</v>
      </c>
      <c r="BR281" s="20">
        <v>0</v>
      </c>
      <c r="BS281" s="20">
        <v>60</v>
      </c>
      <c r="BT281" s="20">
        <v>460</v>
      </c>
      <c r="BU281" s="20">
        <v>519</v>
      </c>
      <c r="BV281" s="20">
        <v>2468</v>
      </c>
    </row>
    <row r="282" spans="1:74" x14ac:dyDescent="0.25">
      <c r="A282" s="20" t="s">
        <v>452</v>
      </c>
      <c r="B282" s="20" t="s">
        <v>453</v>
      </c>
      <c r="C282" s="20" t="s">
        <v>597</v>
      </c>
      <c r="D282" s="1">
        <v>44613</v>
      </c>
      <c r="E282">
        <v>110</v>
      </c>
      <c r="F282">
        <v>4</v>
      </c>
      <c r="G282">
        <v>4</v>
      </c>
      <c r="H282">
        <v>2</v>
      </c>
      <c r="I282">
        <v>1</v>
      </c>
      <c r="J282">
        <v>81</v>
      </c>
      <c r="K282">
        <v>4</v>
      </c>
      <c r="L282">
        <v>5</v>
      </c>
      <c r="M282">
        <v>1</v>
      </c>
      <c r="N282">
        <v>19</v>
      </c>
      <c r="O282">
        <v>17</v>
      </c>
      <c r="P282">
        <v>0</v>
      </c>
      <c r="Q282">
        <v>1</v>
      </c>
      <c r="R282">
        <v>662</v>
      </c>
      <c r="S282">
        <v>563</v>
      </c>
      <c r="T282">
        <v>20</v>
      </c>
      <c r="U282">
        <v>18</v>
      </c>
      <c r="V282">
        <v>13</v>
      </c>
      <c r="W282">
        <v>1060</v>
      </c>
      <c r="X282">
        <v>674</v>
      </c>
      <c r="Y282">
        <v>26</v>
      </c>
      <c r="Z282">
        <v>74</v>
      </c>
      <c r="AA282">
        <v>38</v>
      </c>
      <c r="AB282">
        <v>972</v>
      </c>
      <c r="AC282">
        <v>662</v>
      </c>
      <c r="AD282">
        <v>11</v>
      </c>
      <c r="AE282">
        <v>62</v>
      </c>
      <c r="AF282">
        <v>57</v>
      </c>
      <c r="AG282">
        <v>132</v>
      </c>
      <c r="AH282">
        <v>56</v>
      </c>
      <c r="AI282">
        <v>0</v>
      </c>
      <c r="AJ282">
        <v>14</v>
      </c>
      <c r="AK282">
        <v>19</v>
      </c>
      <c r="AL282">
        <v>88</v>
      </c>
      <c r="AM282">
        <v>80</v>
      </c>
      <c r="AN282">
        <v>2</v>
      </c>
      <c r="AO282">
        <v>0</v>
      </c>
      <c r="AP282">
        <v>0</v>
      </c>
      <c r="AQ282">
        <v>0</v>
      </c>
      <c r="AR282">
        <v>0</v>
      </c>
      <c r="AS282">
        <v>0</v>
      </c>
      <c r="AT282">
        <v>0</v>
      </c>
      <c r="AU282">
        <v>0</v>
      </c>
      <c r="AV282">
        <v>0</v>
      </c>
      <c r="AW282">
        <v>0</v>
      </c>
      <c r="AX282">
        <v>0</v>
      </c>
      <c r="AY282">
        <v>0</v>
      </c>
      <c r="AZ282">
        <v>0</v>
      </c>
      <c r="BA282">
        <v>0</v>
      </c>
      <c r="BB282">
        <v>0</v>
      </c>
      <c r="BC282">
        <v>0</v>
      </c>
      <c r="BD282">
        <v>0</v>
      </c>
      <c r="BE282">
        <v>0</v>
      </c>
      <c r="BF282">
        <v>0</v>
      </c>
      <c r="BG282" s="20">
        <v>4</v>
      </c>
      <c r="BH282" s="20">
        <v>1</v>
      </c>
      <c r="BI282" s="20">
        <v>97</v>
      </c>
      <c r="BJ282" s="20">
        <v>18</v>
      </c>
      <c r="BK282" s="20">
        <v>607</v>
      </c>
      <c r="BL282" s="20">
        <v>884</v>
      </c>
      <c r="BM282" s="20">
        <v>826</v>
      </c>
      <c r="BN282" s="20">
        <v>96</v>
      </c>
      <c r="BO282" s="20">
        <v>86</v>
      </c>
      <c r="BP282" s="20">
        <v>3664</v>
      </c>
      <c r="BQ282" s="20">
        <v>1536</v>
      </c>
      <c r="BR282" s="20">
        <v>0</v>
      </c>
      <c r="BS282" s="20">
        <v>60</v>
      </c>
      <c r="BT282" s="20">
        <v>462</v>
      </c>
      <c r="BU282" s="20">
        <v>521</v>
      </c>
      <c r="BV282" s="20">
        <v>2465</v>
      </c>
    </row>
    <row r="283" spans="1:74" x14ac:dyDescent="0.25">
      <c r="A283" s="20" t="s">
        <v>452</v>
      </c>
      <c r="B283" s="20" t="s">
        <v>587</v>
      </c>
      <c r="C283" s="20" t="s">
        <v>598</v>
      </c>
      <c r="D283" s="1">
        <v>44598</v>
      </c>
      <c r="E283">
        <v>51</v>
      </c>
      <c r="F283">
        <v>0</v>
      </c>
      <c r="G283">
        <v>0</v>
      </c>
      <c r="H283">
        <v>0</v>
      </c>
      <c r="I283">
        <v>0</v>
      </c>
      <c r="J283">
        <v>42</v>
      </c>
      <c r="K283">
        <v>2</v>
      </c>
      <c r="L283">
        <v>3</v>
      </c>
      <c r="M283">
        <v>0</v>
      </c>
      <c r="N283">
        <v>3</v>
      </c>
      <c r="O283">
        <v>3</v>
      </c>
      <c r="P283">
        <v>0</v>
      </c>
      <c r="Q283">
        <v>0</v>
      </c>
      <c r="R283">
        <v>489</v>
      </c>
      <c r="S283">
        <v>416</v>
      </c>
      <c r="T283">
        <v>5</v>
      </c>
      <c r="U283">
        <v>12</v>
      </c>
      <c r="V283">
        <v>31</v>
      </c>
      <c r="W283">
        <v>500</v>
      </c>
      <c r="X283">
        <v>336</v>
      </c>
      <c r="Y283">
        <v>8</v>
      </c>
      <c r="Z283">
        <v>41</v>
      </c>
      <c r="AA283">
        <v>26</v>
      </c>
      <c r="AB283">
        <v>569</v>
      </c>
      <c r="AC283">
        <v>382</v>
      </c>
      <c r="AD283">
        <v>7</v>
      </c>
      <c r="AE283">
        <v>73</v>
      </c>
      <c r="AF283">
        <v>30</v>
      </c>
      <c r="AG283">
        <v>61</v>
      </c>
      <c r="AH283">
        <v>29</v>
      </c>
      <c r="AI283">
        <v>1</v>
      </c>
      <c r="AJ283">
        <v>9</v>
      </c>
      <c r="AK283">
        <v>4</v>
      </c>
      <c r="AL283">
        <v>18</v>
      </c>
      <c r="AM283">
        <v>16</v>
      </c>
      <c r="AN283">
        <v>0</v>
      </c>
      <c r="AO283">
        <v>0</v>
      </c>
      <c r="AP283">
        <v>1</v>
      </c>
      <c r="AQ283">
        <v>0</v>
      </c>
      <c r="AR283">
        <v>0</v>
      </c>
      <c r="AS283">
        <v>0</v>
      </c>
      <c r="AT283">
        <v>0</v>
      </c>
      <c r="AU283">
        <v>0</v>
      </c>
      <c r="AV283">
        <v>0</v>
      </c>
      <c r="AW283">
        <v>0</v>
      </c>
      <c r="AX283">
        <v>0</v>
      </c>
      <c r="AY283">
        <v>0</v>
      </c>
      <c r="AZ283">
        <v>0</v>
      </c>
      <c r="BA283">
        <v>0</v>
      </c>
      <c r="BB283">
        <v>0</v>
      </c>
      <c r="BC283">
        <v>0</v>
      </c>
      <c r="BD283">
        <v>0</v>
      </c>
      <c r="BE283">
        <v>0</v>
      </c>
      <c r="BF283">
        <v>0</v>
      </c>
      <c r="BG283" s="20">
        <v>0</v>
      </c>
      <c r="BH283" s="20">
        <v>0</v>
      </c>
      <c r="BI283" s="20">
        <v>46</v>
      </c>
      <c r="BJ283" s="20">
        <v>3</v>
      </c>
      <c r="BK283" s="20">
        <v>439</v>
      </c>
      <c r="BL283" s="20">
        <v>404</v>
      </c>
      <c r="BM283" s="20">
        <v>450</v>
      </c>
      <c r="BN283" s="20">
        <v>44</v>
      </c>
      <c r="BO283" s="20">
        <v>17</v>
      </c>
      <c r="BP283" s="20">
        <v>2016</v>
      </c>
      <c r="BQ283" s="20">
        <v>955</v>
      </c>
      <c r="BR283" s="20">
        <v>0</v>
      </c>
      <c r="BS283" s="20">
        <v>16</v>
      </c>
      <c r="BT283" s="20">
        <v>256</v>
      </c>
      <c r="BU283" s="20">
        <v>263</v>
      </c>
      <c r="BV283" s="20">
        <v>1397</v>
      </c>
    </row>
    <row r="284" spans="1:74" x14ac:dyDescent="0.25">
      <c r="A284" s="20" t="s">
        <v>452</v>
      </c>
      <c r="B284" s="20" t="s">
        <v>587</v>
      </c>
      <c r="C284" s="20" t="s">
        <v>598</v>
      </c>
      <c r="D284" s="1">
        <v>44605</v>
      </c>
      <c r="E284">
        <v>53</v>
      </c>
      <c r="F284">
        <v>0</v>
      </c>
      <c r="G284">
        <v>0</v>
      </c>
      <c r="H284">
        <v>0</v>
      </c>
      <c r="I284">
        <v>0</v>
      </c>
      <c r="J284">
        <v>43</v>
      </c>
      <c r="K284">
        <v>2</v>
      </c>
      <c r="L284">
        <v>3</v>
      </c>
      <c r="M284">
        <v>1</v>
      </c>
      <c r="N284">
        <v>2</v>
      </c>
      <c r="O284">
        <v>2</v>
      </c>
      <c r="P284">
        <v>0</v>
      </c>
      <c r="Q284">
        <v>0</v>
      </c>
      <c r="R284">
        <v>487</v>
      </c>
      <c r="S284">
        <v>417</v>
      </c>
      <c r="T284">
        <v>5</v>
      </c>
      <c r="U284">
        <v>12</v>
      </c>
      <c r="V284">
        <v>30</v>
      </c>
      <c r="W284">
        <v>498</v>
      </c>
      <c r="X284">
        <v>336</v>
      </c>
      <c r="Y284">
        <v>8</v>
      </c>
      <c r="Z284">
        <v>41</v>
      </c>
      <c r="AA284">
        <v>27</v>
      </c>
      <c r="AB284">
        <v>571</v>
      </c>
      <c r="AC284">
        <v>383</v>
      </c>
      <c r="AD284">
        <v>7</v>
      </c>
      <c r="AE284">
        <v>72</v>
      </c>
      <c r="AF284">
        <v>33</v>
      </c>
      <c r="AG284">
        <v>61</v>
      </c>
      <c r="AH284">
        <v>30</v>
      </c>
      <c r="AI284">
        <v>1</v>
      </c>
      <c r="AJ284">
        <v>8</v>
      </c>
      <c r="AK284">
        <v>4</v>
      </c>
      <c r="AL284">
        <v>19</v>
      </c>
      <c r="AM284">
        <v>17</v>
      </c>
      <c r="AN284">
        <v>0</v>
      </c>
      <c r="AO284">
        <v>0</v>
      </c>
      <c r="AP284">
        <v>1</v>
      </c>
      <c r="AQ284">
        <v>0</v>
      </c>
      <c r="AR284">
        <v>0</v>
      </c>
      <c r="AS284">
        <v>0</v>
      </c>
      <c r="AT284">
        <v>0</v>
      </c>
      <c r="AU284">
        <v>0</v>
      </c>
      <c r="AV284">
        <v>0</v>
      </c>
      <c r="AW284">
        <v>0</v>
      </c>
      <c r="AX284">
        <v>0</v>
      </c>
      <c r="AY284">
        <v>0</v>
      </c>
      <c r="AZ284">
        <v>0</v>
      </c>
      <c r="BA284">
        <v>0</v>
      </c>
      <c r="BB284">
        <v>0</v>
      </c>
      <c r="BC284">
        <v>0</v>
      </c>
      <c r="BD284">
        <v>0</v>
      </c>
      <c r="BE284">
        <v>0</v>
      </c>
      <c r="BF284">
        <v>0</v>
      </c>
      <c r="BG284" s="20">
        <v>0</v>
      </c>
      <c r="BH284" s="20">
        <v>0</v>
      </c>
      <c r="BI284" s="20">
        <v>47</v>
      </c>
      <c r="BJ284" s="20">
        <v>2</v>
      </c>
      <c r="BK284" s="20">
        <v>439</v>
      </c>
      <c r="BL284" s="20">
        <v>401</v>
      </c>
      <c r="BM284" s="20">
        <v>450</v>
      </c>
      <c r="BN284" s="20">
        <v>44</v>
      </c>
      <c r="BO284" s="20">
        <v>18</v>
      </c>
      <c r="BP284" s="20">
        <v>2020</v>
      </c>
      <c r="BQ284" s="20">
        <v>972</v>
      </c>
      <c r="BR284" s="20">
        <v>0</v>
      </c>
      <c r="BS284" s="20">
        <v>16</v>
      </c>
      <c r="BT284" s="20">
        <v>256</v>
      </c>
      <c r="BU284" s="20">
        <v>266</v>
      </c>
      <c r="BV284" s="20">
        <v>1399</v>
      </c>
    </row>
    <row r="285" spans="1:74" x14ac:dyDescent="0.25">
      <c r="A285" s="20" t="s">
        <v>452</v>
      </c>
      <c r="B285" s="20" t="s">
        <v>587</v>
      </c>
      <c r="C285" s="20" t="s">
        <v>598</v>
      </c>
      <c r="D285" s="1">
        <v>44613</v>
      </c>
      <c r="E285">
        <v>53</v>
      </c>
      <c r="F285">
        <v>1</v>
      </c>
      <c r="G285">
        <v>1</v>
      </c>
      <c r="H285">
        <v>0</v>
      </c>
      <c r="I285">
        <v>0</v>
      </c>
      <c r="J285">
        <v>43</v>
      </c>
      <c r="K285">
        <v>2</v>
      </c>
      <c r="L285">
        <v>3</v>
      </c>
      <c r="M285">
        <v>1</v>
      </c>
      <c r="N285">
        <v>2</v>
      </c>
      <c r="O285">
        <v>2</v>
      </c>
      <c r="P285">
        <v>0</v>
      </c>
      <c r="Q285">
        <v>0</v>
      </c>
      <c r="R285">
        <v>486</v>
      </c>
      <c r="S285">
        <v>416</v>
      </c>
      <c r="T285">
        <v>5</v>
      </c>
      <c r="U285">
        <v>12</v>
      </c>
      <c r="V285">
        <v>30</v>
      </c>
      <c r="W285">
        <v>495</v>
      </c>
      <c r="X285">
        <v>333</v>
      </c>
      <c r="Y285">
        <v>8</v>
      </c>
      <c r="Z285">
        <v>41</v>
      </c>
      <c r="AA285">
        <v>27</v>
      </c>
      <c r="AB285">
        <v>570</v>
      </c>
      <c r="AC285">
        <v>387</v>
      </c>
      <c r="AD285">
        <v>7</v>
      </c>
      <c r="AE285">
        <v>71</v>
      </c>
      <c r="AF285">
        <v>32</v>
      </c>
      <c r="AG285">
        <v>62</v>
      </c>
      <c r="AH285">
        <v>30</v>
      </c>
      <c r="AI285">
        <v>1</v>
      </c>
      <c r="AJ285">
        <v>8</v>
      </c>
      <c r="AK285">
        <v>4</v>
      </c>
      <c r="AL285">
        <v>18</v>
      </c>
      <c r="AM285">
        <v>16</v>
      </c>
      <c r="AN285">
        <v>0</v>
      </c>
      <c r="AO285">
        <v>0</v>
      </c>
      <c r="AP285">
        <v>1</v>
      </c>
      <c r="AQ285">
        <v>0</v>
      </c>
      <c r="AR285">
        <v>0</v>
      </c>
      <c r="AS285">
        <v>0</v>
      </c>
      <c r="AT285">
        <v>0</v>
      </c>
      <c r="AU285">
        <v>0</v>
      </c>
      <c r="AV285">
        <v>0</v>
      </c>
      <c r="AW285">
        <v>0</v>
      </c>
      <c r="AX285">
        <v>0</v>
      </c>
      <c r="AY285">
        <v>0</v>
      </c>
      <c r="AZ285">
        <v>0</v>
      </c>
      <c r="BA285">
        <v>0</v>
      </c>
      <c r="BB285">
        <v>0</v>
      </c>
      <c r="BC285">
        <v>0</v>
      </c>
      <c r="BD285">
        <v>0</v>
      </c>
      <c r="BE285">
        <v>0</v>
      </c>
      <c r="BF285">
        <v>0</v>
      </c>
      <c r="BG285" s="20">
        <v>1</v>
      </c>
      <c r="BH285" s="20">
        <v>0</v>
      </c>
      <c r="BI285" s="20">
        <v>47</v>
      </c>
      <c r="BJ285" s="20">
        <v>2</v>
      </c>
      <c r="BK285" s="20">
        <v>438</v>
      </c>
      <c r="BL285" s="20">
        <v>398</v>
      </c>
      <c r="BM285" s="20">
        <v>451</v>
      </c>
      <c r="BN285" s="20">
        <v>44</v>
      </c>
      <c r="BO285" s="20">
        <v>17</v>
      </c>
      <c r="BP285" s="20">
        <v>2014</v>
      </c>
      <c r="BQ285" s="20">
        <v>979</v>
      </c>
      <c r="BR285" s="20">
        <v>0</v>
      </c>
      <c r="BS285" s="20">
        <v>17</v>
      </c>
      <c r="BT285" s="20">
        <v>255</v>
      </c>
      <c r="BU285" s="20">
        <v>265</v>
      </c>
      <c r="BV285" s="20">
        <v>1397</v>
      </c>
    </row>
    <row r="286" spans="1:74" x14ac:dyDescent="0.25">
      <c r="A286" s="20" t="s">
        <v>452</v>
      </c>
      <c r="B286" s="20" t="s">
        <v>455</v>
      </c>
      <c r="C286" s="20" t="s">
        <v>456</v>
      </c>
      <c r="D286" s="1">
        <v>44598</v>
      </c>
      <c r="E286">
        <v>133</v>
      </c>
      <c r="F286">
        <v>2</v>
      </c>
      <c r="G286">
        <v>2</v>
      </c>
      <c r="H286">
        <v>0</v>
      </c>
      <c r="I286">
        <v>0</v>
      </c>
      <c r="J286">
        <v>113</v>
      </c>
      <c r="K286">
        <v>2</v>
      </c>
      <c r="L286">
        <v>1</v>
      </c>
      <c r="M286">
        <v>3</v>
      </c>
      <c r="N286">
        <v>49</v>
      </c>
      <c r="O286">
        <v>48</v>
      </c>
      <c r="P286">
        <v>0</v>
      </c>
      <c r="Q286">
        <v>0</v>
      </c>
      <c r="R286">
        <v>820</v>
      </c>
      <c r="S286">
        <v>760</v>
      </c>
      <c r="T286">
        <v>20</v>
      </c>
      <c r="U286">
        <v>3</v>
      </c>
      <c r="V286">
        <v>2</v>
      </c>
      <c r="W286">
        <v>1024</v>
      </c>
      <c r="X286">
        <v>729</v>
      </c>
      <c r="Y286">
        <v>64</v>
      </c>
      <c r="Z286">
        <v>19</v>
      </c>
      <c r="AA286">
        <v>44</v>
      </c>
      <c r="AB286">
        <v>1384</v>
      </c>
      <c r="AC286">
        <v>1056</v>
      </c>
      <c r="AD286">
        <v>23</v>
      </c>
      <c r="AE286">
        <v>67</v>
      </c>
      <c r="AF286">
        <v>50</v>
      </c>
      <c r="AG286">
        <v>189</v>
      </c>
      <c r="AH286">
        <v>104</v>
      </c>
      <c r="AI286">
        <v>6</v>
      </c>
      <c r="AJ286">
        <v>3</v>
      </c>
      <c r="AK286">
        <v>14</v>
      </c>
      <c r="AL286">
        <v>82</v>
      </c>
      <c r="AM286">
        <v>76</v>
      </c>
      <c r="AN286">
        <v>2</v>
      </c>
      <c r="AO286">
        <v>0</v>
      </c>
      <c r="AP286">
        <v>0</v>
      </c>
      <c r="AQ286">
        <v>0</v>
      </c>
      <c r="AR286">
        <v>0</v>
      </c>
      <c r="AS286">
        <v>0</v>
      </c>
      <c r="AT286">
        <v>0</v>
      </c>
      <c r="AU286">
        <v>0</v>
      </c>
      <c r="AV286">
        <v>0</v>
      </c>
      <c r="AW286">
        <v>0</v>
      </c>
      <c r="AX286">
        <v>0</v>
      </c>
      <c r="AY286">
        <v>0</v>
      </c>
      <c r="AZ286">
        <v>0</v>
      </c>
      <c r="BA286">
        <v>0</v>
      </c>
      <c r="BB286">
        <v>0</v>
      </c>
      <c r="BC286">
        <v>0</v>
      </c>
      <c r="BD286">
        <v>0</v>
      </c>
      <c r="BE286">
        <v>0</v>
      </c>
      <c r="BF286">
        <v>0</v>
      </c>
      <c r="BG286" s="20">
        <v>2</v>
      </c>
      <c r="BH286" s="20">
        <v>0</v>
      </c>
      <c r="BI286" s="20">
        <v>124</v>
      </c>
      <c r="BJ286" s="20">
        <v>49</v>
      </c>
      <c r="BK286" s="20">
        <v>782</v>
      </c>
      <c r="BL286" s="20">
        <v>869</v>
      </c>
      <c r="BM286" s="20">
        <v>1219</v>
      </c>
      <c r="BN286" s="20">
        <v>161</v>
      </c>
      <c r="BO286" s="20">
        <v>78</v>
      </c>
      <c r="BP286" s="20">
        <v>5381</v>
      </c>
      <c r="BQ286" s="20">
        <v>2901</v>
      </c>
      <c r="BR286" s="20">
        <v>0</v>
      </c>
      <c r="BS286" s="20">
        <v>103</v>
      </c>
      <c r="BT286" s="20">
        <v>105</v>
      </c>
      <c r="BU286" s="20">
        <v>814</v>
      </c>
      <c r="BV286" s="20">
        <v>4175</v>
      </c>
    </row>
    <row r="287" spans="1:74" x14ac:dyDescent="0.25">
      <c r="A287" s="20" t="s">
        <v>452</v>
      </c>
      <c r="B287" s="20" t="s">
        <v>455</v>
      </c>
      <c r="C287" s="20" t="s">
        <v>456</v>
      </c>
      <c r="D287" s="1">
        <v>44605</v>
      </c>
      <c r="E287">
        <v>132</v>
      </c>
      <c r="F287">
        <v>2</v>
      </c>
      <c r="G287">
        <v>2</v>
      </c>
      <c r="H287">
        <v>0</v>
      </c>
      <c r="I287">
        <v>0</v>
      </c>
      <c r="J287">
        <v>112</v>
      </c>
      <c r="K287">
        <v>2</v>
      </c>
      <c r="L287">
        <v>1</v>
      </c>
      <c r="M287">
        <v>3</v>
      </c>
      <c r="N287">
        <v>50</v>
      </c>
      <c r="O287">
        <v>49</v>
      </c>
      <c r="P287">
        <v>0</v>
      </c>
      <c r="Q287">
        <v>0</v>
      </c>
      <c r="R287">
        <v>822</v>
      </c>
      <c r="S287">
        <v>762</v>
      </c>
      <c r="T287">
        <v>20</v>
      </c>
      <c r="U287">
        <v>3</v>
      </c>
      <c r="V287">
        <v>2</v>
      </c>
      <c r="W287">
        <v>1028</v>
      </c>
      <c r="X287">
        <v>733</v>
      </c>
      <c r="Y287">
        <v>64</v>
      </c>
      <c r="Z287">
        <v>19</v>
      </c>
      <c r="AA287">
        <v>46</v>
      </c>
      <c r="AB287">
        <v>1388</v>
      </c>
      <c r="AC287">
        <v>1059</v>
      </c>
      <c r="AD287">
        <v>23</v>
      </c>
      <c r="AE287">
        <v>67</v>
      </c>
      <c r="AF287">
        <v>51</v>
      </c>
      <c r="AG287">
        <v>189</v>
      </c>
      <c r="AH287">
        <v>104</v>
      </c>
      <c r="AI287">
        <v>7</v>
      </c>
      <c r="AJ287">
        <v>3</v>
      </c>
      <c r="AK287">
        <v>14</v>
      </c>
      <c r="AL287">
        <v>82</v>
      </c>
      <c r="AM287">
        <v>76</v>
      </c>
      <c r="AN287">
        <v>2</v>
      </c>
      <c r="AO287">
        <v>0</v>
      </c>
      <c r="AP287">
        <v>0</v>
      </c>
      <c r="AQ287">
        <v>0</v>
      </c>
      <c r="AR287">
        <v>0</v>
      </c>
      <c r="AS287">
        <v>0</v>
      </c>
      <c r="AT287">
        <v>0</v>
      </c>
      <c r="AU287">
        <v>0</v>
      </c>
      <c r="AV287">
        <v>0</v>
      </c>
      <c r="AW287">
        <v>0</v>
      </c>
      <c r="AX287">
        <v>0</v>
      </c>
      <c r="AY287">
        <v>0</v>
      </c>
      <c r="AZ287">
        <v>0</v>
      </c>
      <c r="BA287">
        <v>0</v>
      </c>
      <c r="BB287">
        <v>0</v>
      </c>
      <c r="BC287">
        <v>0</v>
      </c>
      <c r="BD287">
        <v>0</v>
      </c>
      <c r="BE287">
        <v>0</v>
      </c>
      <c r="BF287">
        <v>0</v>
      </c>
      <c r="BG287" s="20">
        <v>2</v>
      </c>
      <c r="BH287" s="20">
        <v>0</v>
      </c>
      <c r="BI287" s="20">
        <v>123</v>
      </c>
      <c r="BJ287" s="20">
        <v>50</v>
      </c>
      <c r="BK287" s="20">
        <v>784</v>
      </c>
      <c r="BL287" s="20">
        <v>870</v>
      </c>
      <c r="BM287" s="20">
        <v>1225</v>
      </c>
      <c r="BN287" s="20">
        <v>161</v>
      </c>
      <c r="BO287" s="20">
        <v>78</v>
      </c>
      <c r="BP287" s="20">
        <v>5382</v>
      </c>
      <c r="BQ287" s="20">
        <v>2918</v>
      </c>
      <c r="BR287" s="20">
        <v>0</v>
      </c>
      <c r="BS287" s="20">
        <v>106</v>
      </c>
      <c r="BT287" s="20">
        <v>107</v>
      </c>
      <c r="BU287" s="20">
        <v>809</v>
      </c>
      <c r="BV287" s="20">
        <v>4178</v>
      </c>
    </row>
    <row r="288" spans="1:74" x14ac:dyDescent="0.25">
      <c r="A288" s="20" t="s">
        <v>452</v>
      </c>
      <c r="B288" s="20" t="s">
        <v>455</v>
      </c>
      <c r="C288" s="20" t="s">
        <v>456</v>
      </c>
      <c r="D288" s="1">
        <v>44613</v>
      </c>
      <c r="E288">
        <v>133</v>
      </c>
      <c r="F288">
        <v>2</v>
      </c>
      <c r="G288">
        <v>2</v>
      </c>
      <c r="H288">
        <v>0</v>
      </c>
      <c r="I288">
        <v>0</v>
      </c>
      <c r="J288">
        <v>113</v>
      </c>
      <c r="K288">
        <v>2</v>
      </c>
      <c r="L288">
        <v>1</v>
      </c>
      <c r="M288">
        <v>3</v>
      </c>
      <c r="N288">
        <v>50</v>
      </c>
      <c r="O288">
        <v>49</v>
      </c>
      <c r="P288">
        <v>0</v>
      </c>
      <c r="Q288">
        <v>0</v>
      </c>
      <c r="R288">
        <v>823</v>
      </c>
      <c r="S288">
        <v>764</v>
      </c>
      <c r="T288">
        <v>20</v>
      </c>
      <c r="U288">
        <v>3</v>
      </c>
      <c r="V288">
        <v>2</v>
      </c>
      <c r="W288">
        <v>1031</v>
      </c>
      <c r="X288">
        <v>739</v>
      </c>
      <c r="Y288">
        <v>65</v>
      </c>
      <c r="Z288">
        <v>19</v>
      </c>
      <c r="AA288">
        <v>45</v>
      </c>
      <c r="AB288">
        <v>1391</v>
      </c>
      <c r="AC288">
        <v>1063</v>
      </c>
      <c r="AD288">
        <v>23</v>
      </c>
      <c r="AE288">
        <v>67</v>
      </c>
      <c r="AF288">
        <v>55</v>
      </c>
      <c r="AG288">
        <v>190</v>
      </c>
      <c r="AH288">
        <v>105</v>
      </c>
      <c r="AI288">
        <v>7</v>
      </c>
      <c r="AJ288">
        <v>3</v>
      </c>
      <c r="AK288">
        <v>14</v>
      </c>
      <c r="AL288">
        <v>81</v>
      </c>
      <c r="AM288">
        <v>75</v>
      </c>
      <c r="AN288">
        <v>2</v>
      </c>
      <c r="AO288">
        <v>0</v>
      </c>
      <c r="AP288">
        <v>0</v>
      </c>
      <c r="AQ288">
        <v>0</v>
      </c>
      <c r="AR288">
        <v>0</v>
      </c>
      <c r="AS288">
        <v>0</v>
      </c>
      <c r="AT288">
        <v>0</v>
      </c>
      <c r="AU288">
        <v>0</v>
      </c>
      <c r="AV288">
        <v>0</v>
      </c>
      <c r="AW288">
        <v>0</v>
      </c>
      <c r="AX288">
        <v>0</v>
      </c>
      <c r="AY288">
        <v>0</v>
      </c>
      <c r="AZ288">
        <v>0</v>
      </c>
      <c r="BA288">
        <v>0</v>
      </c>
      <c r="BB288">
        <v>0</v>
      </c>
      <c r="BC288">
        <v>0</v>
      </c>
      <c r="BD288">
        <v>0</v>
      </c>
      <c r="BE288">
        <v>0</v>
      </c>
      <c r="BF288">
        <v>0</v>
      </c>
      <c r="BG288" s="20">
        <v>2</v>
      </c>
      <c r="BH288" s="20">
        <v>0</v>
      </c>
      <c r="BI288" s="20">
        <v>124</v>
      </c>
      <c r="BJ288" s="20">
        <v>50</v>
      </c>
      <c r="BK288" s="20">
        <v>785</v>
      </c>
      <c r="BL288" s="20">
        <v>873</v>
      </c>
      <c r="BM288" s="20">
        <v>1224</v>
      </c>
      <c r="BN288" s="20">
        <v>162</v>
      </c>
      <c r="BO288" s="20">
        <v>77</v>
      </c>
      <c r="BP288" s="20">
        <v>5391</v>
      </c>
      <c r="BQ288" s="20">
        <v>2942</v>
      </c>
      <c r="BR288" s="20">
        <v>0</v>
      </c>
      <c r="BS288" s="20">
        <v>108</v>
      </c>
      <c r="BT288" s="20">
        <v>108</v>
      </c>
      <c r="BU288" s="20">
        <v>809</v>
      </c>
      <c r="BV288" s="20">
        <v>4179</v>
      </c>
    </row>
    <row r="289" spans="1:74" x14ac:dyDescent="0.25">
      <c r="A289" s="20" t="s">
        <v>452</v>
      </c>
      <c r="B289" s="20" t="s">
        <v>455</v>
      </c>
      <c r="C289" s="20" t="s">
        <v>456</v>
      </c>
      <c r="D289" s="1">
        <v>44613</v>
      </c>
      <c r="R289">
        <v>2</v>
      </c>
      <c r="S289">
        <v>1</v>
      </c>
      <c r="BG289" s="20"/>
      <c r="BH289" s="20"/>
      <c r="BI289" s="20"/>
      <c r="BJ289" s="20"/>
      <c r="BK289" s="20">
        <v>2</v>
      </c>
      <c r="BL289" s="20"/>
      <c r="BM289" s="20"/>
      <c r="BN289" s="20"/>
      <c r="BO289" s="20"/>
      <c r="BP289" s="20">
        <v>1</v>
      </c>
      <c r="BQ289" s="20"/>
      <c r="BR289" s="20"/>
      <c r="BS289" s="20"/>
      <c r="BT289" s="20"/>
      <c r="BU289" s="20">
        <v>1</v>
      </c>
      <c r="BV289" s="20"/>
    </row>
    <row r="290" spans="1:74" x14ac:dyDescent="0.25">
      <c r="A290" s="20" t="s">
        <v>452</v>
      </c>
      <c r="B290" s="20" t="s">
        <v>453</v>
      </c>
      <c r="C290" s="20" t="s">
        <v>599</v>
      </c>
      <c r="D290" s="1">
        <v>44598</v>
      </c>
      <c r="E290">
        <v>41</v>
      </c>
      <c r="F290">
        <v>0</v>
      </c>
      <c r="G290">
        <v>0</v>
      </c>
      <c r="H290">
        <v>0</v>
      </c>
      <c r="I290">
        <v>0</v>
      </c>
      <c r="J290">
        <v>29</v>
      </c>
      <c r="K290">
        <v>1</v>
      </c>
      <c r="L290">
        <v>2</v>
      </c>
      <c r="M290">
        <v>4</v>
      </c>
      <c r="N290">
        <v>0</v>
      </c>
      <c r="O290">
        <v>0</v>
      </c>
      <c r="P290">
        <v>0</v>
      </c>
      <c r="Q290">
        <v>0</v>
      </c>
      <c r="R290">
        <v>268</v>
      </c>
      <c r="S290">
        <v>228</v>
      </c>
      <c r="T290">
        <v>6</v>
      </c>
      <c r="U290">
        <v>12</v>
      </c>
      <c r="V290">
        <v>7</v>
      </c>
      <c r="W290">
        <v>544</v>
      </c>
      <c r="X290">
        <v>327</v>
      </c>
      <c r="Y290">
        <v>5</v>
      </c>
      <c r="Z290">
        <v>67</v>
      </c>
      <c r="AA290">
        <v>16</v>
      </c>
      <c r="AB290">
        <v>453</v>
      </c>
      <c r="AC290">
        <v>275</v>
      </c>
      <c r="AD290">
        <v>3</v>
      </c>
      <c r="AE290">
        <v>56</v>
      </c>
      <c r="AF290">
        <v>24</v>
      </c>
      <c r="AG290">
        <v>66</v>
      </c>
      <c r="AH290">
        <v>25</v>
      </c>
      <c r="AI290">
        <v>0</v>
      </c>
      <c r="AJ290">
        <v>9</v>
      </c>
      <c r="AK290">
        <v>9</v>
      </c>
      <c r="AL290">
        <v>12</v>
      </c>
      <c r="AM290">
        <v>7</v>
      </c>
      <c r="AN290">
        <v>0</v>
      </c>
      <c r="AO290">
        <v>1</v>
      </c>
      <c r="AP290">
        <v>1</v>
      </c>
      <c r="AQ290">
        <v>0</v>
      </c>
      <c r="AR290">
        <v>0</v>
      </c>
      <c r="AS290">
        <v>0</v>
      </c>
      <c r="AT290">
        <v>0</v>
      </c>
      <c r="AU290">
        <v>0</v>
      </c>
      <c r="AV290">
        <v>0</v>
      </c>
      <c r="AW290">
        <v>0</v>
      </c>
      <c r="AX290">
        <v>0</v>
      </c>
      <c r="AY290">
        <v>0</v>
      </c>
      <c r="AZ290">
        <v>0</v>
      </c>
      <c r="BA290">
        <v>0</v>
      </c>
      <c r="BB290">
        <v>0</v>
      </c>
      <c r="BC290">
        <v>0</v>
      </c>
      <c r="BD290">
        <v>0</v>
      </c>
      <c r="BE290">
        <v>0</v>
      </c>
      <c r="BF290">
        <v>0</v>
      </c>
      <c r="BG290" s="20">
        <v>0</v>
      </c>
      <c r="BH290" s="20">
        <v>0</v>
      </c>
      <c r="BI290" s="20">
        <v>34</v>
      </c>
      <c r="BJ290" s="20">
        <v>0</v>
      </c>
      <c r="BK290" s="20">
        <v>240</v>
      </c>
      <c r="BL290" s="20">
        <v>433</v>
      </c>
      <c r="BM290" s="20">
        <v>359</v>
      </c>
      <c r="BN290" s="20">
        <v>41</v>
      </c>
      <c r="BO290" s="20">
        <v>10</v>
      </c>
      <c r="BP290" s="20">
        <v>1845</v>
      </c>
      <c r="BQ290" s="20">
        <v>689</v>
      </c>
      <c r="BR290" s="20">
        <v>0</v>
      </c>
      <c r="BS290" s="20">
        <v>8</v>
      </c>
      <c r="BT290" s="20">
        <v>329</v>
      </c>
      <c r="BU290" s="20">
        <v>241</v>
      </c>
      <c r="BV290" s="20">
        <v>1169</v>
      </c>
    </row>
    <row r="291" spans="1:74" x14ac:dyDescent="0.25">
      <c r="A291" s="20" t="s">
        <v>452</v>
      </c>
      <c r="B291" s="20" t="s">
        <v>453</v>
      </c>
      <c r="C291" s="20" t="s">
        <v>599</v>
      </c>
      <c r="D291" s="1">
        <v>44605</v>
      </c>
      <c r="E291">
        <v>41</v>
      </c>
      <c r="F291">
        <v>0</v>
      </c>
      <c r="G291">
        <v>0</v>
      </c>
      <c r="H291">
        <v>0</v>
      </c>
      <c r="I291">
        <v>0</v>
      </c>
      <c r="J291">
        <v>29</v>
      </c>
      <c r="K291">
        <v>1</v>
      </c>
      <c r="L291">
        <v>2</v>
      </c>
      <c r="M291">
        <v>4</v>
      </c>
      <c r="N291">
        <v>0</v>
      </c>
      <c r="O291">
        <v>0</v>
      </c>
      <c r="P291">
        <v>0</v>
      </c>
      <c r="Q291">
        <v>0</v>
      </c>
      <c r="R291">
        <v>268</v>
      </c>
      <c r="S291">
        <v>229</v>
      </c>
      <c r="T291">
        <v>6</v>
      </c>
      <c r="U291">
        <v>12</v>
      </c>
      <c r="V291">
        <v>7</v>
      </c>
      <c r="W291">
        <v>544</v>
      </c>
      <c r="X291">
        <v>328</v>
      </c>
      <c r="Y291">
        <v>5</v>
      </c>
      <c r="Z291">
        <v>66</v>
      </c>
      <c r="AA291">
        <v>16</v>
      </c>
      <c r="AB291">
        <v>453</v>
      </c>
      <c r="AC291">
        <v>277</v>
      </c>
      <c r="AD291">
        <v>3</v>
      </c>
      <c r="AE291">
        <v>56</v>
      </c>
      <c r="AF291">
        <v>24</v>
      </c>
      <c r="AG291">
        <v>67</v>
      </c>
      <c r="AH291">
        <v>25</v>
      </c>
      <c r="AI291">
        <v>0</v>
      </c>
      <c r="AJ291">
        <v>9</v>
      </c>
      <c r="AK291">
        <v>10</v>
      </c>
      <c r="AL291">
        <v>12</v>
      </c>
      <c r="AM291">
        <v>7</v>
      </c>
      <c r="AN291">
        <v>0</v>
      </c>
      <c r="AO291">
        <v>1</v>
      </c>
      <c r="AP291">
        <v>1</v>
      </c>
      <c r="AQ291">
        <v>0</v>
      </c>
      <c r="AR291">
        <v>0</v>
      </c>
      <c r="AS291">
        <v>0</v>
      </c>
      <c r="AT291">
        <v>0</v>
      </c>
      <c r="AU291">
        <v>0</v>
      </c>
      <c r="AV291">
        <v>0</v>
      </c>
      <c r="AW291">
        <v>0</v>
      </c>
      <c r="AX291">
        <v>0</v>
      </c>
      <c r="AY291">
        <v>0</v>
      </c>
      <c r="AZ291">
        <v>0</v>
      </c>
      <c r="BA291">
        <v>0</v>
      </c>
      <c r="BB291">
        <v>0</v>
      </c>
      <c r="BC291">
        <v>0</v>
      </c>
      <c r="BD291">
        <v>0</v>
      </c>
      <c r="BE291">
        <v>0</v>
      </c>
      <c r="BF291">
        <v>0</v>
      </c>
      <c r="BG291" s="20">
        <v>0</v>
      </c>
      <c r="BH291" s="20">
        <v>0</v>
      </c>
      <c r="BI291" s="20">
        <v>34</v>
      </c>
      <c r="BJ291" s="20">
        <v>0</v>
      </c>
      <c r="BK291" s="20">
        <v>240</v>
      </c>
      <c r="BL291" s="20">
        <v>436</v>
      </c>
      <c r="BM291" s="20">
        <v>359</v>
      </c>
      <c r="BN291" s="20">
        <v>41</v>
      </c>
      <c r="BO291" s="20">
        <v>10</v>
      </c>
      <c r="BP291" s="20">
        <v>1857</v>
      </c>
      <c r="BQ291" s="20">
        <v>700</v>
      </c>
      <c r="BR291" s="20">
        <v>0</v>
      </c>
      <c r="BS291" s="20">
        <v>8</v>
      </c>
      <c r="BT291" s="20">
        <v>331</v>
      </c>
      <c r="BU291" s="20">
        <v>245</v>
      </c>
      <c r="BV291" s="20">
        <v>1178</v>
      </c>
    </row>
    <row r="292" spans="1:74" x14ac:dyDescent="0.25">
      <c r="A292" s="20" t="s">
        <v>452</v>
      </c>
      <c r="B292" s="20" t="s">
        <v>453</v>
      </c>
      <c r="C292" s="20" t="s">
        <v>599</v>
      </c>
      <c r="D292" s="1">
        <v>44613</v>
      </c>
      <c r="E292">
        <v>41</v>
      </c>
      <c r="F292">
        <v>0</v>
      </c>
      <c r="G292">
        <v>0</v>
      </c>
      <c r="H292">
        <v>0</v>
      </c>
      <c r="I292">
        <v>0</v>
      </c>
      <c r="J292">
        <v>29</v>
      </c>
      <c r="K292">
        <v>1</v>
      </c>
      <c r="L292">
        <v>2</v>
      </c>
      <c r="M292">
        <v>4</v>
      </c>
      <c r="N292">
        <v>0</v>
      </c>
      <c r="O292">
        <v>0</v>
      </c>
      <c r="P292">
        <v>0</v>
      </c>
      <c r="Q292">
        <v>0</v>
      </c>
      <c r="R292">
        <v>270</v>
      </c>
      <c r="S292">
        <v>231</v>
      </c>
      <c r="T292">
        <v>6</v>
      </c>
      <c r="U292">
        <v>12</v>
      </c>
      <c r="V292">
        <v>7</v>
      </c>
      <c r="W292">
        <v>541</v>
      </c>
      <c r="X292">
        <v>328</v>
      </c>
      <c r="Y292">
        <v>5</v>
      </c>
      <c r="Z292">
        <v>65</v>
      </c>
      <c r="AA292">
        <v>17</v>
      </c>
      <c r="AB292">
        <v>452</v>
      </c>
      <c r="AC292">
        <v>277</v>
      </c>
      <c r="AD292">
        <v>3</v>
      </c>
      <c r="AE292">
        <v>56</v>
      </c>
      <c r="AF292">
        <v>24</v>
      </c>
      <c r="AG292">
        <v>67</v>
      </c>
      <c r="AH292">
        <v>25</v>
      </c>
      <c r="AI292">
        <v>0</v>
      </c>
      <c r="AJ292">
        <v>9</v>
      </c>
      <c r="AK292">
        <v>9</v>
      </c>
      <c r="AL292">
        <v>12</v>
      </c>
      <c r="AM292">
        <v>8</v>
      </c>
      <c r="AN292">
        <v>0</v>
      </c>
      <c r="AO292">
        <v>1</v>
      </c>
      <c r="AP292">
        <v>1</v>
      </c>
      <c r="AQ292">
        <v>0</v>
      </c>
      <c r="AR292">
        <v>0</v>
      </c>
      <c r="AS292">
        <v>0</v>
      </c>
      <c r="AT292">
        <v>0</v>
      </c>
      <c r="AU292">
        <v>0</v>
      </c>
      <c r="AV292">
        <v>0</v>
      </c>
      <c r="AW292">
        <v>0</v>
      </c>
      <c r="AX292">
        <v>0</v>
      </c>
      <c r="AY292">
        <v>0</v>
      </c>
      <c r="AZ292">
        <v>0</v>
      </c>
      <c r="BA292">
        <v>0</v>
      </c>
      <c r="BB292">
        <v>0</v>
      </c>
      <c r="BC292">
        <v>0</v>
      </c>
      <c r="BD292">
        <v>0</v>
      </c>
      <c r="BE292">
        <v>0</v>
      </c>
      <c r="BF292">
        <v>0</v>
      </c>
      <c r="BG292" s="20">
        <v>0</v>
      </c>
      <c r="BH292" s="20">
        <v>0</v>
      </c>
      <c r="BI292" s="20">
        <v>34</v>
      </c>
      <c r="BJ292" s="20">
        <v>0</v>
      </c>
      <c r="BK292" s="20">
        <v>242</v>
      </c>
      <c r="BL292" s="20">
        <v>433</v>
      </c>
      <c r="BM292" s="20">
        <v>358</v>
      </c>
      <c r="BN292" s="20">
        <v>41</v>
      </c>
      <c r="BO292" s="20">
        <v>10</v>
      </c>
      <c r="BP292" s="20">
        <v>1861</v>
      </c>
      <c r="BQ292" s="20">
        <v>706</v>
      </c>
      <c r="BR292" s="20">
        <v>0</v>
      </c>
      <c r="BS292" s="20">
        <v>8</v>
      </c>
      <c r="BT292" s="20">
        <v>332</v>
      </c>
      <c r="BU292" s="20">
        <v>247</v>
      </c>
      <c r="BV292" s="20">
        <v>1181</v>
      </c>
    </row>
    <row r="293" spans="1:74" x14ac:dyDescent="0.25">
      <c r="A293" s="20" t="s">
        <v>452</v>
      </c>
      <c r="B293" s="20" t="s">
        <v>453</v>
      </c>
      <c r="C293" s="20" t="s">
        <v>457</v>
      </c>
      <c r="D293" s="1">
        <v>44598</v>
      </c>
      <c r="E293">
        <v>105</v>
      </c>
      <c r="F293">
        <v>1</v>
      </c>
      <c r="G293">
        <v>1</v>
      </c>
      <c r="H293">
        <v>0</v>
      </c>
      <c r="I293">
        <v>0</v>
      </c>
      <c r="J293">
        <v>77</v>
      </c>
      <c r="K293">
        <v>6</v>
      </c>
      <c r="L293">
        <v>7</v>
      </c>
      <c r="M293">
        <v>3</v>
      </c>
      <c r="N293">
        <v>1</v>
      </c>
      <c r="O293">
        <v>0</v>
      </c>
      <c r="P293">
        <v>0</v>
      </c>
      <c r="Q293">
        <v>0</v>
      </c>
      <c r="R293">
        <v>235</v>
      </c>
      <c r="S293">
        <v>201</v>
      </c>
      <c r="T293">
        <v>9</v>
      </c>
      <c r="U293">
        <v>10</v>
      </c>
      <c r="V293">
        <v>1</v>
      </c>
      <c r="W293">
        <v>1092</v>
      </c>
      <c r="X293">
        <v>639</v>
      </c>
      <c r="Y293">
        <v>24</v>
      </c>
      <c r="Z293">
        <v>113</v>
      </c>
      <c r="AA293">
        <v>59</v>
      </c>
      <c r="AB293">
        <v>826</v>
      </c>
      <c r="AC293">
        <v>538</v>
      </c>
      <c r="AD293">
        <v>10</v>
      </c>
      <c r="AE293">
        <v>104</v>
      </c>
      <c r="AF293">
        <v>21</v>
      </c>
      <c r="AG293">
        <v>214</v>
      </c>
      <c r="AH293">
        <v>97</v>
      </c>
      <c r="AI293">
        <v>3</v>
      </c>
      <c r="AJ293">
        <v>15</v>
      </c>
      <c r="AK293">
        <v>24</v>
      </c>
      <c r="AL293">
        <v>24</v>
      </c>
      <c r="AM293">
        <v>14</v>
      </c>
      <c r="AN293">
        <v>0</v>
      </c>
      <c r="AO293">
        <v>0</v>
      </c>
      <c r="AP293">
        <v>0</v>
      </c>
      <c r="AQ293">
        <v>0</v>
      </c>
      <c r="AR293">
        <v>0</v>
      </c>
      <c r="AS293">
        <v>0</v>
      </c>
      <c r="AT293">
        <v>0</v>
      </c>
      <c r="AU293">
        <v>0</v>
      </c>
      <c r="AV293">
        <v>0</v>
      </c>
      <c r="AW293">
        <v>0</v>
      </c>
      <c r="AX293">
        <v>0</v>
      </c>
      <c r="AY293">
        <v>0</v>
      </c>
      <c r="AZ293">
        <v>0</v>
      </c>
      <c r="BA293">
        <v>0</v>
      </c>
      <c r="BB293">
        <v>0</v>
      </c>
      <c r="BC293">
        <v>0</v>
      </c>
      <c r="BD293">
        <v>0</v>
      </c>
      <c r="BE293">
        <v>0</v>
      </c>
      <c r="BF293">
        <v>0</v>
      </c>
      <c r="BG293" s="20">
        <v>1</v>
      </c>
      <c r="BH293" s="20">
        <v>0</v>
      </c>
      <c r="BI293" s="20">
        <v>86</v>
      </c>
      <c r="BJ293" s="20">
        <v>1</v>
      </c>
      <c r="BK293" s="20">
        <v>211</v>
      </c>
      <c r="BL293" s="20">
        <v>849</v>
      </c>
      <c r="BM293" s="20">
        <v>668</v>
      </c>
      <c r="BN293" s="20">
        <v>160</v>
      </c>
      <c r="BO293" s="20">
        <v>21</v>
      </c>
      <c r="BP293" s="20">
        <v>4909</v>
      </c>
      <c r="BQ293" s="20">
        <v>2054</v>
      </c>
      <c r="BR293" s="20">
        <v>0</v>
      </c>
      <c r="BS293" s="20">
        <v>32</v>
      </c>
      <c r="BT293" s="20">
        <v>361</v>
      </c>
      <c r="BU293" s="20">
        <v>1001</v>
      </c>
      <c r="BV293" s="20">
        <v>3300</v>
      </c>
    </row>
    <row r="294" spans="1:74" x14ac:dyDescent="0.25">
      <c r="A294" s="20" t="s">
        <v>452</v>
      </c>
      <c r="B294" s="20" t="s">
        <v>453</v>
      </c>
      <c r="C294" s="20" t="s">
        <v>457</v>
      </c>
      <c r="D294" s="1">
        <v>44605</v>
      </c>
      <c r="E294">
        <v>105</v>
      </c>
      <c r="F294">
        <v>1</v>
      </c>
      <c r="G294">
        <v>1</v>
      </c>
      <c r="H294">
        <v>0</v>
      </c>
      <c r="I294">
        <v>0</v>
      </c>
      <c r="J294">
        <v>79</v>
      </c>
      <c r="K294">
        <v>6</v>
      </c>
      <c r="L294">
        <v>7</v>
      </c>
      <c r="M294">
        <v>3</v>
      </c>
      <c r="N294">
        <v>1</v>
      </c>
      <c r="O294">
        <v>0</v>
      </c>
      <c r="P294">
        <v>0</v>
      </c>
      <c r="Q294">
        <v>0</v>
      </c>
      <c r="R294">
        <v>236</v>
      </c>
      <c r="S294">
        <v>204</v>
      </c>
      <c r="T294">
        <v>9</v>
      </c>
      <c r="U294">
        <v>10</v>
      </c>
      <c r="V294">
        <v>2</v>
      </c>
      <c r="W294">
        <v>1092</v>
      </c>
      <c r="X294">
        <v>644</v>
      </c>
      <c r="Y294">
        <v>24</v>
      </c>
      <c r="Z294">
        <v>113</v>
      </c>
      <c r="AA294">
        <v>57</v>
      </c>
      <c r="AB294">
        <v>827</v>
      </c>
      <c r="AC294">
        <v>540</v>
      </c>
      <c r="AD294">
        <v>10</v>
      </c>
      <c r="AE294">
        <v>102</v>
      </c>
      <c r="AF294">
        <v>22</v>
      </c>
      <c r="AG294">
        <v>214</v>
      </c>
      <c r="AH294">
        <v>98</v>
      </c>
      <c r="AI294">
        <v>3</v>
      </c>
      <c r="AJ294">
        <v>15</v>
      </c>
      <c r="AK294">
        <v>22</v>
      </c>
      <c r="AL294">
        <v>24</v>
      </c>
      <c r="AM294">
        <v>14</v>
      </c>
      <c r="AN294">
        <v>0</v>
      </c>
      <c r="AO294">
        <v>0</v>
      </c>
      <c r="AP294">
        <v>0</v>
      </c>
      <c r="AQ294">
        <v>0</v>
      </c>
      <c r="AR294">
        <v>0</v>
      </c>
      <c r="AS294">
        <v>0</v>
      </c>
      <c r="AT294">
        <v>0</v>
      </c>
      <c r="AU294">
        <v>0</v>
      </c>
      <c r="AV294">
        <v>0</v>
      </c>
      <c r="AW294">
        <v>0</v>
      </c>
      <c r="AX294">
        <v>0</v>
      </c>
      <c r="AY294">
        <v>0</v>
      </c>
      <c r="AZ294">
        <v>0</v>
      </c>
      <c r="BA294">
        <v>0</v>
      </c>
      <c r="BB294">
        <v>0</v>
      </c>
      <c r="BC294">
        <v>0</v>
      </c>
      <c r="BD294">
        <v>0</v>
      </c>
      <c r="BE294">
        <v>0</v>
      </c>
      <c r="BF294">
        <v>0</v>
      </c>
      <c r="BG294" s="20">
        <v>1</v>
      </c>
      <c r="BH294" s="20">
        <v>0</v>
      </c>
      <c r="BI294" s="20">
        <v>86</v>
      </c>
      <c r="BJ294" s="20">
        <v>1</v>
      </c>
      <c r="BK294" s="20">
        <v>211</v>
      </c>
      <c r="BL294" s="20">
        <v>853</v>
      </c>
      <c r="BM294" s="20">
        <v>668</v>
      </c>
      <c r="BN294" s="20">
        <v>160</v>
      </c>
      <c r="BO294" s="20">
        <v>21</v>
      </c>
      <c r="BP294" s="20">
        <v>4908</v>
      </c>
      <c r="BQ294" s="20">
        <v>2101</v>
      </c>
      <c r="BR294" s="20">
        <v>0</v>
      </c>
      <c r="BS294" s="20">
        <v>32</v>
      </c>
      <c r="BT294" s="20">
        <v>360</v>
      </c>
      <c r="BU294" s="20">
        <v>995</v>
      </c>
      <c r="BV294" s="20">
        <v>3308</v>
      </c>
    </row>
    <row r="295" spans="1:74" x14ac:dyDescent="0.25">
      <c r="A295" s="20" t="s">
        <v>452</v>
      </c>
      <c r="B295" s="20" t="s">
        <v>453</v>
      </c>
      <c r="C295" s="20" t="s">
        <v>457</v>
      </c>
      <c r="D295" s="1">
        <v>44613</v>
      </c>
      <c r="E295">
        <v>108</v>
      </c>
      <c r="F295">
        <v>1</v>
      </c>
      <c r="G295">
        <v>1</v>
      </c>
      <c r="H295">
        <v>0</v>
      </c>
      <c r="I295">
        <v>0</v>
      </c>
      <c r="J295">
        <v>81</v>
      </c>
      <c r="K295">
        <v>6</v>
      </c>
      <c r="L295">
        <v>7</v>
      </c>
      <c r="M295">
        <v>3</v>
      </c>
      <c r="N295">
        <v>1</v>
      </c>
      <c r="O295">
        <v>0</v>
      </c>
      <c r="P295">
        <v>0</v>
      </c>
      <c r="Q295">
        <v>0</v>
      </c>
      <c r="R295">
        <v>235</v>
      </c>
      <c r="S295">
        <v>203</v>
      </c>
      <c r="T295">
        <v>9</v>
      </c>
      <c r="U295">
        <v>10</v>
      </c>
      <c r="V295">
        <v>2</v>
      </c>
      <c r="W295">
        <v>1092</v>
      </c>
      <c r="X295">
        <v>646</v>
      </c>
      <c r="Y295">
        <v>24</v>
      </c>
      <c r="Z295">
        <v>113</v>
      </c>
      <c r="AA295">
        <v>56</v>
      </c>
      <c r="AB295">
        <v>828</v>
      </c>
      <c r="AC295">
        <v>546</v>
      </c>
      <c r="AD295">
        <v>10</v>
      </c>
      <c r="AE295">
        <v>102</v>
      </c>
      <c r="AF295">
        <v>22</v>
      </c>
      <c r="AG295">
        <v>213</v>
      </c>
      <c r="AH295">
        <v>102</v>
      </c>
      <c r="AI295">
        <v>3</v>
      </c>
      <c r="AJ295">
        <v>15</v>
      </c>
      <c r="AK295">
        <v>21</v>
      </c>
      <c r="AL295">
        <v>24</v>
      </c>
      <c r="AM295">
        <v>14</v>
      </c>
      <c r="AN295">
        <v>0</v>
      </c>
      <c r="AO295">
        <v>0</v>
      </c>
      <c r="AP295">
        <v>0</v>
      </c>
      <c r="AQ295">
        <v>0</v>
      </c>
      <c r="AR295">
        <v>0</v>
      </c>
      <c r="AS295">
        <v>0</v>
      </c>
      <c r="AT295">
        <v>0</v>
      </c>
      <c r="AU295">
        <v>0</v>
      </c>
      <c r="AV295">
        <v>0</v>
      </c>
      <c r="AW295">
        <v>0</v>
      </c>
      <c r="AX295">
        <v>0</v>
      </c>
      <c r="AY295">
        <v>0</v>
      </c>
      <c r="AZ295">
        <v>0</v>
      </c>
      <c r="BA295">
        <v>0</v>
      </c>
      <c r="BB295">
        <v>0</v>
      </c>
      <c r="BC295">
        <v>0</v>
      </c>
      <c r="BD295">
        <v>0</v>
      </c>
      <c r="BE295">
        <v>0</v>
      </c>
      <c r="BF295">
        <v>0</v>
      </c>
      <c r="BG295" s="20">
        <v>1</v>
      </c>
      <c r="BH295" s="20">
        <v>0</v>
      </c>
      <c r="BI295" s="20">
        <v>88</v>
      </c>
      <c r="BJ295" s="20">
        <v>1</v>
      </c>
      <c r="BK295" s="20">
        <v>210</v>
      </c>
      <c r="BL295" s="20">
        <v>858</v>
      </c>
      <c r="BM295" s="20">
        <v>670</v>
      </c>
      <c r="BN295" s="20">
        <v>161</v>
      </c>
      <c r="BO295" s="20">
        <v>21</v>
      </c>
      <c r="BP295" s="20">
        <v>4905</v>
      </c>
      <c r="BQ295" s="20">
        <v>2131</v>
      </c>
      <c r="BR295" s="20">
        <v>0</v>
      </c>
      <c r="BS295" s="20">
        <v>31</v>
      </c>
      <c r="BT295" s="20">
        <v>358</v>
      </c>
      <c r="BU295" s="20">
        <v>981</v>
      </c>
      <c r="BV295" s="20">
        <v>3318</v>
      </c>
    </row>
    <row r="296" spans="1:74" x14ac:dyDescent="0.25">
      <c r="A296" s="20" t="s">
        <v>452</v>
      </c>
      <c r="B296" s="20" t="s">
        <v>453</v>
      </c>
      <c r="C296" s="20" t="s">
        <v>457</v>
      </c>
      <c r="D296" s="1">
        <v>44613</v>
      </c>
      <c r="AB296">
        <v>1</v>
      </c>
      <c r="AC296">
        <v>1</v>
      </c>
      <c r="BG296" s="20"/>
      <c r="BH296" s="20"/>
      <c r="BI296" s="20"/>
      <c r="BJ296" s="20"/>
      <c r="BK296" s="20"/>
      <c r="BL296" s="20"/>
      <c r="BM296" s="20">
        <v>1</v>
      </c>
      <c r="BN296" s="20"/>
      <c r="BO296" s="20"/>
      <c r="BP296" s="20">
        <v>1</v>
      </c>
      <c r="BQ296" s="20">
        <v>1</v>
      </c>
      <c r="BR296" s="20"/>
      <c r="BS296" s="20"/>
      <c r="BT296" s="20"/>
      <c r="BU296" s="20"/>
      <c r="BV296" s="20">
        <v>1</v>
      </c>
    </row>
    <row r="297" spans="1:74" x14ac:dyDescent="0.25">
      <c r="A297" s="20" t="s">
        <v>452</v>
      </c>
      <c r="B297" s="20" t="s">
        <v>453</v>
      </c>
      <c r="C297" s="20" t="s">
        <v>600</v>
      </c>
      <c r="D297" s="1">
        <v>44598</v>
      </c>
      <c r="E297">
        <v>184</v>
      </c>
      <c r="F297">
        <v>3</v>
      </c>
      <c r="G297">
        <v>3</v>
      </c>
      <c r="H297">
        <v>5</v>
      </c>
      <c r="I297">
        <v>4</v>
      </c>
      <c r="J297">
        <v>145</v>
      </c>
      <c r="K297">
        <v>0</v>
      </c>
      <c r="L297">
        <v>12</v>
      </c>
      <c r="M297">
        <v>1</v>
      </c>
      <c r="N297">
        <v>115</v>
      </c>
      <c r="O297">
        <v>96</v>
      </c>
      <c r="P297">
        <v>3</v>
      </c>
      <c r="Q297">
        <v>0</v>
      </c>
      <c r="R297">
        <v>1468</v>
      </c>
      <c r="S297">
        <v>1284</v>
      </c>
      <c r="T297">
        <v>19</v>
      </c>
      <c r="U297">
        <v>57</v>
      </c>
      <c r="V297">
        <v>34</v>
      </c>
      <c r="W297">
        <v>2036</v>
      </c>
      <c r="X297">
        <v>1348</v>
      </c>
      <c r="Y297">
        <v>19</v>
      </c>
      <c r="Z297">
        <v>228</v>
      </c>
      <c r="AA297">
        <v>21</v>
      </c>
      <c r="AB297">
        <v>1886</v>
      </c>
      <c r="AC297">
        <v>1320</v>
      </c>
      <c r="AD297">
        <v>15</v>
      </c>
      <c r="AE297">
        <v>194</v>
      </c>
      <c r="AF297">
        <v>65</v>
      </c>
      <c r="AG297">
        <v>244</v>
      </c>
      <c r="AH297">
        <v>122</v>
      </c>
      <c r="AI297">
        <v>3</v>
      </c>
      <c r="AJ297">
        <v>33</v>
      </c>
      <c r="AK297">
        <v>9</v>
      </c>
      <c r="AL297">
        <v>94</v>
      </c>
      <c r="AM297">
        <v>80</v>
      </c>
      <c r="AN297">
        <v>1</v>
      </c>
      <c r="AO297">
        <v>5</v>
      </c>
      <c r="AP297">
        <v>0</v>
      </c>
      <c r="AQ297">
        <v>0</v>
      </c>
      <c r="AR297">
        <v>0</v>
      </c>
      <c r="AS297">
        <v>0</v>
      </c>
      <c r="AT297">
        <v>0</v>
      </c>
      <c r="AU297">
        <v>0</v>
      </c>
      <c r="AV297">
        <v>0</v>
      </c>
      <c r="AW297">
        <v>0</v>
      </c>
      <c r="AX297">
        <v>0</v>
      </c>
      <c r="AY297">
        <v>0</v>
      </c>
      <c r="AZ297">
        <v>0</v>
      </c>
      <c r="BA297">
        <v>7</v>
      </c>
      <c r="BB297">
        <v>0</v>
      </c>
      <c r="BC297">
        <v>0</v>
      </c>
      <c r="BD297">
        <v>0</v>
      </c>
      <c r="BE297">
        <v>0</v>
      </c>
      <c r="BF297">
        <v>0</v>
      </c>
      <c r="BG297" s="20">
        <v>3</v>
      </c>
      <c r="BH297" s="20">
        <v>5</v>
      </c>
      <c r="BI297" s="20">
        <v>168</v>
      </c>
      <c r="BJ297" s="20">
        <v>101</v>
      </c>
      <c r="BK297" s="20">
        <v>1344</v>
      </c>
      <c r="BL297" s="20">
        <v>1695</v>
      </c>
      <c r="BM297" s="20">
        <v>1578</v>
      </c>
      <c r="BN297" s="20">
        <v>184</v>
      </c>
      <c r="BO297" s="20">
        <v>87</v>
      </c>
      <c r="BP297" s="20">
        <v>7283</v>
      </c>
      <c r="BQ297" s="20">
        <v>3274</v>
      </c>
      <c r="BR297" s="20">
        <v>0</v>
      </c>
      <c r="BS297" s="20">
        <v>48</v>
      </c>
      <c r="BT297" s="20">
        <v>1108</v>
      </c>
      <c r="BU297" s="20">
        <v>700</v>
      </c>
      <c r="BV297" s="20">
        <v>5102</v>
      </c>
    </row>
    <row r="298" spans="1:74" x14ac:dyDescent="0.25">
      <c r="A298" s="20" t="s">
        <v>452</v>
      </c>
      <c r="B298" s="20" t="s">
        <v>453</v>
      </c>
      <c r="C298" s="20" t="s">
        <v>600</v>
      </c>
      <c r="D298" s="1">
        <v>44605</v>
      </c>
      <c r="E298">
        <v>186</v>
      </c>
      <c r="F298">
        <v>3</v>
      </c>
      <c r="G298">
        <v>3</v>
      </c>
      <c r="H298">
        <v>5</v>
      </c>
      <c r="I298">
        <v>4</v>
      </c>
      <c r="J298">
        <v>146</v>
      </c>
      <c r="K298">
        <v>0</v>
      </c>
      <c r="L298">
        <v>12</v>
      </c>
      <c r="M298">
        <v>2</v>
      </c>
      <c r="N298">
        <v>113</v>
      </c>
      <c r="O298">
        <v>94</v>
      </c>
      <c r="P298">
        <v>3</v>
      </c>
      <c r="Q298">
        <v>0</v>
      </c>
      <c r="R298">
        <v>1465</v>
      </c>
      <c r="S298">
        <v>1281</v>
      </c>
      <c r="T298">
        <v>19</v>
      </c>
      <c r="U298">
        <v>58</v>
      </c>
      <c r="V298">
        <v>33</v>
      </c>
      <c r="W298">
        <v>2046</v>
      </c>
      <c r="X298">
        <v>1358</v>
      </c>
      <c r="Y298">
        <v>20</v>
      </c>
      <c r="Z298">
        <v>231</v>
      </c>
      <c r="AA298">
        <v>22</v>
      </c>
      <c r="AB298">
        <v>1887</v>
      </c>
      <c r="AC298">
        <v>1325</v>
      </c>
      <c r="AD298">
        <v>16</v>
      </c>
      <c r="AE298">
        <v>192</v>
      </c>
      <c r="AF298">
        <v>65</v>
      </c>
      <c r="AG298">
        <v>243</v>
      </c>
      <c r="AH298">
        <v>123</v>
      </c>
      <c r="AI298">
        <v>3</v>
      </c>
      <c r="AJ298">
        <v>32</v>
      </c>
      <c r="AK298">
        <v>9</v>
      </c>
      <c r="AL298">
        <v>94</v>
      </c>
      <c r="AM298">
        <v>80</v>
      </c>
      <c r="AN298">
        <v>1</v>
      </c>
      <c r="AO298">
        <v>5</v>
      </c>
      <c r="AP298">
        <v>0</v>
      </c>
      <c r="AQ298">
        <v>0</v>
      </c>
      <c r="AR298">
        <v>0</v>
      </c>
      <c r="AS298">
        <v>0</v>
      </c>
      <c r="AT298">
        <v>0</v>
      </c>
      <c r="AU298">
        <v>0</v>
      </c>
      <c r="AV298">
        <v>0</v>
      </c>
      <c r="AW298">
        <v>0</v>
      </c>
      <c r="AX298">
        <v>0</v>
      </c>
      <c r="AY298">
        <v>0</v>
      </c>
      <c r="AZ298">
        <v>0</v>
      </c>
      <c r="BA298">
        <v>7</v>
      </c>
      <c r="BB298">
        <v>0</v>
      </c>
      <c r="BC298">
        <v>0</v>
      </c>
      <c r="BD298">
        <v>0</v>
      </c>
      <c r="BE298">
        <v>0</v>
      </c>
      <c r="BF298">
        <v>0</v>
      </c>
      <c r="BG298" s="20">
        <v>3</v>
      </c>
      <c r="BH298" s="20">
        <v>5</v>
      </c>
      <c r="BI298" s="20">
        <v>169</v>
      </c>
      <c r="BJ298" s="20">
        <v>99</v>
      </c>
      <c r="BK298" s="20">
        <v>1341</v>
      </c>
      <c r="BL298" s="20">
        <v>1701</v>
      </c>
      <c r="BM298" s="20">
        <v>1580</v>
      </c>
      <c r="BN298" s="20">
        <v>184</v>
      </c>
      <c r="BO298" s="20">
        <v>87</v>
      </c>
      <c r="BP298" s="20">
        <v>7286</v>
      </c>
      <c r="BQ298" s="20">
        <v>3305</v>
      </c>
      <c r="BR298" s="20">
        <v>0</v>
      </c>
      <c r="BS298" s="20">
        <v>48</v>
      </c>
      <c r="BT298" s="20">
        <v>1111</v>
      </c>
      <c r="BU298" s="20">
        <v>691</v>
      </c>
      <c r="BV298" s="20">
        <v>5120</v>
      </c>
    </row>
    <row r="299" spans="1:74" x14ac:dyDescent="0.25">
      <c r="A299" s="20" t="s">
        <v>452</v>
      </c>
      <c r="B299" s="20" t="s">
        <v>453</v>
      </c>
      <c r="C299" s="20" t="s">
        <v>600</v>
      </c>
      <c r="D299" s="1">
        <v>44613</v>
      </c>
      <c r="E299">
        <v>186</v>
      </c>
      <c r="F299">
        <v>3</v>
      </c>
      <c r="G299">
        <v>3</v>
      </c>
      <c r="H299">
        <v>5</v>
      </c>
      <c r="I299">
        <v>4</v>
      </c>
      <c r="J299">
        <v>146</v>
      </c>
      <c r="K299">
        <v>0</v>
      </c>
      <c r="L299">
        <v>13</v>
      </c>
      <c r="M299">
        <v>2</v>
      </c>
      <c r="N299">
        <v>112</v>
      </c>
      <c r="O299">
        <v>93</v>
      </c>
      <c r="P299">
        <v>3</v>
      </c>
      <c r="Q299">
        <v>0</v>
      </c>
      <c r="R299">
        <v>1469</v>
      </c>
      <c r="S299">
        <v>1287</v>
      </c>
      <c r="T299">
        <v>19</v>
      </c>
      <c r="U299">
        <v>58</v>
      </c>
      <c r="V299">
        <v>33</v>
      </c>
      <c r="W299">
        <v>2048</v>
      </c>
      <c r="X299">
        <v>1362</v>
      </c>
      <c r="Y299">
        <v>20</v>
      </c>
      <c r="Z299">
        <v>230</v>
      </c>
      <c r="AA299">
        <v>21</v>
      </c>
      <c r="AB299">
        <v>1886</v>
      </c>
      <c r="AC299">
        <v>1327</v>
      </c>
      <c r="AD299">
        <v>16</v>
      </c>
      <c r="AE299">
        <v>193</v>
      </c>
      <c r="AF299">
        <v>64</v>
      </c>
      <c r="AG299">
        <v>245</v>
      </c>
      <c r="AH299">
        <v>125</v>
      </c>
      <c r="AI299">
        <v>3</v>
      </c>
      <c r="AJ299">
        <v>31</v>
      </c>
      <c r="AK299">
        <v>9</v>
      </c>
      <c r="AL299">
        <v>94</v>
      </c>
      <c r="AM299">
        <v>81</v>
      </c>
      <c r="AN299">
        <v>1</v>
      </c>
      <c r="AO299">
        <v>5</v>
      </c>
      <c r="AP299">
        <v>0</v>
      </c>
      <c r="AQ299">
        <v>0</v>
      </c>
      <c r="AR299">
        <v>0</v>
      </c>
      <c r="AS299">
        <v>0</v>
      </c>
      <c r="AT299">
        <v>0</v>
      </c>
      <c r="AU299">
        <v>0</v>
      </c>
      <c r="AV299">
        <v>0</v>
      </c>
      <c r="AW299">
        <v>0</v>
      </c>
      <c r="AX299">
        <v>0</v>
      </c>
      <c r="AY299">
        <v>0</v>
      </c>
      <c r="AZ299">
        <v>0</v>
      </c>
      <c r="BA299">
        <v>7</v>
      </c>
      <c r="BB299">
        <v>0</v>
      </c>
      <c r="BC299">
        <v>0</v>
      </c>
      <c r="BD299">
        <v>0</v>
      </c>
      <c r="BE299">
        <v>0</v>
      </c>
      <c r="BF299">
        <v>0</v>
      </c>
      <c r="BG299" s="20">
        <v>3</v>
      </c>
      <c r="BH299" s="20">
        <v>5</v>
      </c>
      <c r="BI299" s="20">
        <v>168</v>
      </c>
      <c r="BJ299" s="20">
        <v>98</v>
      </c>
      <c r="BK299" s="20">
        <v>1345</v>
      </c>
      <c r="BL299" s="20">
        <v>1704</v>
      </c>
      <c r="BM299" s="20">
        <v>1580</v>
      </c>
      <c r="BN299" s="20">
        <v>187</v>
      </c>
      <c r="BO299" s="20">
        <v>87</v>
      </c>
      <c r="BP299" s="20">
        <v>7278</v>
      </c>
      <c r="BQ299" s="20">
        <v>3347</v>
      </c>
      <c r="BR299" s="20">
        <v>0</v>
      </c>
      <c r="BS299" s="20">
        <v>49</v>
      </c>
      <c r="BT299" s="20">
        <v>1108</v>
      </c>
      <c r="BU299" s="20">
        <v>684</v>
      </c>
      <c r="BV299" s="20">
        <v>5133</v>
      </c>
    </row>
    <row r="300" spans="1:74" x14ac:dyDescent="0.25">
      <c r="A300" s="20" t="s">
        <v>452</v>
      </c>
      <c r="B300" s="20" t="s">
        <v>455</v>
      </c>
      <c r="C300" s="20" t="s">
        <v>601</v>
      </c>
      <c r="D300" s="1">
        <v>44598</v>
      </c>
      <c r="E300">
        <v>311</v>
      </c>
      <c r="F300">
        <v>7</v>
      </c>
      <c r="G300">
        <v>6</v>
      </c>
      <c r="H300">
        <v>3</v>
      </c>
      <c r="I300">
        <v>3</v>
      </c>
      <c r="J300">
        <v>258</v>
      </c>
      <c r="K300">
        <v>13</v>
      </c>
      <c r="L300">
        <v>5</v>
      </c>
      <c r="M300">
        <v>0</v>
      </c>
      <c r="N300">
        <v>51</v>
      </c>
      <c r="O300">
        <v>43</v>
      </c>
      <c r="P300">
        <v>0</v>
      </c>
      <c r="Q300">
        <v>1</v>
      </c>
      <c r="R300">
        <v>2035</v>
      </c>
      <c r="S300">
        <v>1885</v>
      </c>
      <c r="T300">
        <v>60</v>
      </c>
      <c r="U300">
        <v>6</v>
      </c>
      <c r="V300">
        <v>1</v>
      </c>
      <c r="W300">
        <v>2011</v>
      </c>
      <c r="X300">
        <v>1504</v>
      </c>
      <c r="Y300">
        <v>105</v>
      </c>
      <c r="Z300">
        <v>29</v>
      </c>
      <c r="AA300">
        <v>52</v>
      </c>
      <c r="AB300">
        <v>2578</v>
      </c>
      <c r="AC300">
        <v>2059</v>
      </c>
      <c r="AD300">
        <v>35</v>
      </c>
      <c r="AE300">
        <v>163</v>
      </c>
      <c r="AF300">
        <v>11</v>
      </c>
      <c r="AG300">
        <v>271</v>
      </c>
      <c r="AH300">
        <v>150</v>
      </c>
      <c r="AI300">
        <v>6</v>
      </c>
      <c r="AJ300">
        <v>2</v>
      </c>
      <c r="AK300">
        <v>22</v>
      </c>
      <c r="AL300">
        <v>96</v>
      </c>
      <c r="AM300">
        <v>88</v>
      </c>
      <c r="AN300">
        <v>2</v>
      </c>
      <c r="AO300">
        <v>1</v>
      </c>
      <c r="AP300">
        <v>0</v>
      </c>
      <c r="AQ300">
        <v>0</v>
      </c>
      <c r="AR300">
        <v>0</v>
      </c>
      <c r="AS300">
        <v>0</v>
      </c>
      <c r="AT300">
        <v>0</v>
      </c>
      <c r="AU300">
        <v>0</v>
      </c>
      <c r="AV300">
        <v>0</v>
      </c>
      <c r="AW300">
        <v>0</v>
      </c>
      <c r="AX300">
        <v>0</v>
      </c>
      <c r="AY300">
        <v>0</v>
      </c>
      <c r="AZ300">
        <v>0</v>
      </c>
      <c r="BA300">
        <v>2</v>
      </c>
      <c r="BB300">
        <v>0</v>
      </c>
      <c r="BC300">
        <v>0</v>
      </c>
      <c r="BD300">
        <v>0</v>
      </c>
      <c r="BE300">
        <v>0</v>
      </c>
      <c r="BF300">
        <v>0</v>
      </c>
      <c r="BG300" s="20">
        <v>7</v>
      </c>
      <c r="BH300" s="20">
        <v>3</v>
      </c>
      <c r="BI300" s="20">
        <v>290</v>
      </c>
      <c r="BJ300" s="20">
        <v>45</v>
      </c>
      <c r="BK300" s="20">
        <v>1956</v>
      </c>
      <c r="BL300" s="20">
        <v>1786</v>
      </c>
      <c r="BM300" s="20">
        <v>2348</v>
      </c>
      <c r="BN300" s="20">
        <v>231</v>
      </c>
      <c r="BO300" s="20">
        <v>92</v>
      </c>
      <c r="BP300" s="20">
        <v>7884</v>
      </c>
      <c r="BQ300" s="20">
        <v>4634</v>
      </c>
      <c r="BR300" s="20">
        <v>0</v>
      </c>
      <c r="BS300" s="20">
        <v>146</v>
      </c>
      <c r="BT300" s="20">
        <v>227</v>
      </c>
      <c r="BU300" s="20">
        <v>973</v>
      </c>
      <c r="BV300" s="20">
        <v>6311</v>
      </c>
    </row>
    <row r="301" spans="1:74" x14ac:dyDescent="0.25">
      <c r="A301" s="20" t="s">
        <v>452</v>
      </c>
      <c r="B301" s="20" t="s">
        <v>455</v>
      </c>
      <c r="C301" s="20" t="s">
        <v>601</v>
      </c>
      <c r="D301" s="1">
        <v>44605</v>
      </c>
      <c r="E301">
        <v>310</v>
      </c>
      <c r="F301">
        <v>7</v>
      </c>
      <c r="G301">
        <v>6</v>
      </c>
      <c r="H301">
        <v>3</v>
      </c>
      <c r="I301">
        <v>3</v>
      </c>
      <c r="J301">
        <v>257</v>
      </c>
      <c r="K301">
        <v>13</v>
      </c>
      <c r="L301">
        <v>5</v>
      </c>
      <c r="M301">
        <v>0</v>
      </c>
      <c r="N301">
        <v>52</v>
      </c>
      <c r="O301">
        <v>44</v>
      </c>
      <c r="P301">
        <v>0</v>
      </c>
      <c r="Q301">
        <v>1</v>
      </c>
      <c r="R301">
        <v>2033</v>
      </c>
      <c r="S301">
        <v>1884</v>
      </c>
      <c r="T301">
        <v>58</v>
      </c>
      <c r="U301">
        <v>7</v>
      </c>
      <c r="V301">
        <v>1</v>
      </c>
      <c r="W301">
        <v>2017</v>
      </c>
      <c r="X301">
        <v>1517</v>
      </c>
      <c r="Y301">
        <v>105</v>
      </c>
      <c r="Z301">
        <v>28</v>
      </c>
      <c r="AA301">
        <v>52</v>
      </c>
      <c r="AB301">
        <v>2574</v>
      </c>
      <c r="AC301">
        <v>2062</v>
      </c>
      <c r="AD301">
        <v>35</v>
      </c>
      <c r="AE301">
        <v>163</v>
      </c>
      <c r="AF301">
        <v>11</v>
      </c>
      <c r="AG301">
        <v>273</v>
      </c>
      <c r="AH301">
        <v>152</v>
      </c>
      <c r="AI301">
        <v>6</v>
      </c>
      <c r="AJ301">
        <v>2</v>
      </c>
      <c r="AK301">
        <v>23</v>
      </c>
      <c r="AL301">
        <v>95</v>
      </c>
      <c r="AM301">
        <v>87</v>
      </c>
      <c r="AN301">
        <v>3</v>
      </c>
      <c r="AO301">
        <v>1</v>
      </c>
      <c r="AP301">
        <v>0</v>
      </c>
      <c r="AQ301">
        <v>0</v>
      </c>
      <c r="AR301">
        <v>0</v>
      </c>
      <c r="AS301">
        <v>0</v>
      </c>
      <c r="AT301">
        <v>0</v>
      </c>
      <c r="AU301">
        <v>0</v>
      </c>
      <c r="AV301">
        <v>0</v>
      </c>
      <c r="AW301">
        <v>0</v>
      </c>
      <c r="AX301">
        <v>0</v>
      </c>
      <c r="AY301">
        <v>0</v>
      </c>
      <c r="AZ301">
        <v>0</v>
      </c>
      <c r="BA301">
        <v>2</v>
      </c>
      <c r="BB301">
        <v>0</v>
      </c>
      <c r="BC301">
        <v>0</v>
      </c>
      <c r="BD301">
        <v>0</v>
      </c>
      <c r="BE301">
        <v>0</v>
      </c>
      <c r="BF301">
        <v>0</v>
      </c>
      <c r="BG301" s="20">
        <v>7</v>
      </c>
      <c r="BH301" s="20">
        <v>3</v>
      </c>
      <c r="BI301" s="20">
        <v>289</v>
      </c>
      <c r="BJ301" s="20">
        <v>46</v>
      </c>
      <c r="BK301" s="20">
        <v>1955</v>
      </c>
      <c r="BL301" s="20">
        <v>1796</v>
      </c>
      <c r="BM301" s="20">
        <v>2345</v>
      </c>
      <c r="BN301" s="20">
        <v>232</v>
      </c>
      <c r="BO301" s="20">
        <v>90</v>
      </c>
      <c r="BP301" s="20">
        <v>7876</v>
      </c>
      <c r="BQ301" s="20">
        <v>4656</v>
      </c>
      <c r="BR301" s="20">
        <v>0</v>
      </c>
      <c r="BS301" s="20">
        <v>146</v>
      </c>
      <c r="BT301" s="20">
        <v>229</v>
      </c>
      <c r="BU301" s="20">
        <v>964</v>
      </c>
      <c r="BV301" s="20">
        <v>6311</v>
      </c>
    </row>
    <row r="302" spans="1:74" x14ac:dyDescent="0.25">
      <c r="A302" s="20" t="s">
        <v>452</v>
      </c>
      <c r="B302" s="20" t="s">
        <v>455</v>
      </c>
      <c r="C302" s="20" t="s">
        <v>601</v>
      </c>
      <c r="D302" s="1">
        <v>44613</v>
      </c>
      <c r="E302">
        <v>312</v>
      </c>
      <c r="F302">
        <v>7</v>
      </c>
      <c r="G302">
        <v>6</v>
      </c>
      <c r="H302">
        <v>3</v>
      </c>
      <c r="I302">
        <v>3</v>
      </c>
      <c r="J302">
        <v>259</v>
      </c>
      <c r="K302">
        <v>13</v>
      </c>
      <c r="L302">
        <v>5</v>
      </c>
      <c r="M302">
        <v>0</v>
      </c>
      <c r="N302">
        <v>53</v>
      </c>
      <c r="O302">
        <v>46</v>
      </c>
      <c r="P302">
        <v>0</v>
      </c>
      <c r="Q302">
        <v>1</v>
      </c>
      <c r="R302">
        <v>2030</v>
      </c>
      <c r="S302">
        <v>1884</v>
      </c>
      <c r="T302">
        <v>58</v>
      </c>
      <c r="U302">
        <v>7</v>
      </c>
      <c r="V302">
        <v>1</v>
      </c>
      <c r="W302">
        <v>2019</v>
      </c>
      <c r="X302">
        <v>1522</v>
      </c>
      <c r="Y302">
        <v>104</v>
      </c>
      <c r="Z302">
        <v>28</v>
      </c>
      <c r="AA302">
        <v>50</v>
      </c>
      <c r="AB302">
        <v>2567</v>
      </c>
      <c r="AC302">
        <v>2064</v>
      </c>
      <c r="AD302">
        <v>35</v>
      </c>
      <c r="AE302">
        <v>163</v>
      </c>
      <c r="AF302">
        <v>11</v>
      </c>
      <c r="AG302">
        <v>274</v>
      </c>
      <c r="AH302">
        <v>154</v>
      </c>
      <c r="AI302">
        <v>6</v>
      </c>
      <c r="AJ302">
        <v>2</v>
      </c>
      <c r="AK302">
        <v>24</v>
      </c>
      <c r="AL302">
        <v>95</v>
      </c>
      <c r="AM302">
        <v>87</v>
      </c>
      <c r="AN302">
        <v>3</v>
      </c>
      <c r="AO302">
        <v>1</v>
      </c>
      <c r="AP302">
        <v>0</v>
      </c>
      <c r="AQ302">
        <v>0</v>
      </c>
      <c r="AR302">
        <v>0</v>
      </c>
      <c r="AS302">
        <v>0</v>
      </c>
      <c r="AT302">
        <v>0</v>
      </c>
      <c r="AU302">
        <v>0</v>
      </c>
      <c r="AV302">
        <v>0</v>
      </c>
      <c r="AW302">
        <v>0</v>
      </c>
      <c r="AX302">
        <v>0</v>
      </c>
      <c r="AY302">
        <v>0</v>
      </c>
      <c r="AZ302">
        <v>0</v>
      </c>
      <c r="BA302">
        <v>2</v>
      </c>
      <c r="BB302">
        <v>0</v>
      </c>
      <c r="BC302">
        <v>0</v>
      </c>
      <c r="BD302">
        <v>0</v>
      </c>
      <c r="BE302">
        <v>0</v>
      </c>
      <c r="BF302">
        <v>0</v>
      </c>
      <c r="BG302" s="20">
        <v>7</v>
      </c>
      <c r="BH302" s="20">
        <v>3</v>
      </c>
      <c r="BI302" s="20">
        <v>291</v>
      </c>
      <c r="BJ302" s="20">
        <v>47</v>
      </c>
      <c r="BK302" s="20">
        <v>1952</v>
      </c>
      <c r="BL302" s="20">
        <v>1801</v>
      </c>
      <c r="BM302" s="20">
        <v>2339</v>
      </c>
      <c r="BN302" s="20">
        <v>233</v>
      </c>
      <c r="BO302" s="20">
        <v>90</v>
      </c>
      <c r="BP302" s="20">
        <v>7859</v>
      </c>
      <c r="BQ302" s="20">
        <v>4692</v>
      </c>
      <c r="BR302" s="20">
        <v>0</v>
      </c>
      <c r="BS302" s="20">
        <v>144</v>
      </c>
      <c r="BT302" s="20">
        <v>229</v>
      </c>
      <c r="BU302" s="20">
        <v>962</v>
      </c>
      <c r="BV302" s="20">
        <v>6308</v>
      </c>
    </row>
    <row r="303" spans="1:74" x14ac:dyDescent="0.25">
      <c r="A303" s="20" t="s">
        <v>452</v>
      </c>
      <c r="B303" s="20" t="s">
        <v>602</v>
      </c>
      <c r="C303" s="20" t="s">
        <v>603</v>
      </c>
      <c r="D303" s="1">
        <v>44598</v>
      </c>
      <c r="E303">
        <v>249</v>
      </c>
      <c r="F303">
        <v>7</v>
      </c>
      <c r="G303">
        <v>5</v>
      </c>
      <c r="H303">
        <v>1</v>
      </c>
      <c r="I303">
        <v>1</v>
      </c>
      <c r="J303">
        <v>198</v>
      </c>
      <c r="K303">
        <v>3</v>
      </c>
      <c r="L303">
        <v>11</v>
      </c>
      <c r="M303">
        <v>2</v>
      </c>
      <c r="N303">
        <v>134</v>
      </c>
      <c r="O303">
        <v>121</v>
      </c>
      <c r="P303">
        <v>4</v>
      </c>
      <c r="Q303">
        <v>0</v>
      </c>
      <c r="R303">
        <v>2270</v>
      </c>
      <c r="S303">
        <v>2007</v>
      </c>
      <c r="T303">
        <v>69</v>
      </c>
      <c r="U303">
        <v>52</v>
      </c>
      <c r="V303">
        <v>31</v>
      </c>
      <c r="W303">
        <v>2470</v>
      </c>
      <c r="X303">
        <v>1690</v>
      </c>
      <c r="Y303">
        <v>44</v>
      </c>
      <c r="Z303">
        <v>211</v>
      </c>
      <c r="AA303">
        <v>38</v>
      </c>
      <c r="AB303">
        <v>2921</v>
      </c>
      <c r="AC303">
        <v>2087</v>
      </c>
      <c r="AD303">
        <v>22</v>
      </c>
      <c r="AE303">
        <v>309</v>
      </c>
      <c r="AF303">
        <v>121</v>
      </c>
      <c r="AG303">
        <v>321</v>
      </c>
      <c r="AH303">
        <v>161</v>
      </c>
      <c r="AI303">
        <v>6</v>
      </c>
      <c r="AJ303">
        <v>35</v>
      </c>
      <c r="AK303">
        <v>15</v>
      </c>
      <c r="AL303">
        <v>198</v>
      </c>
      <c r="AM303">
        <v>179</v>
      </c>
      <c r="AN303">
        <v>3</v>
      </c>
      <c r="AO303">
        <v>0</v>
      </c>
      <c r="AP303">
        <v>0</v>
      </c>
      <c r="AQ303">
        <v>0</v>
      </c>
      <c r="AR303">
        <v>0</v>
      </c>
      <c r="AS303">
        <v>1</v>
      </c>
      <c r="AT303">
        <v>0</v>
      </c>
      <c r="AU303">
        <v>0</v>
      </c>
      <c r="AV303">
        <v>0</v>
      </c>
      <c r="AW303">
        <v>0</v>
      </c>
      <c r="AX303">
        <v>0</v>
      </c>
      <c r="AY303">
        <v>0</v>
      </c>
      <c r="AZ303">
        <v>0</v>
      </c>
      <c r="BA303">
        <v>1</v>
      </c>
      <c r="BB303">
        <v>0</v>
      </c>
      <c r="BC303">
        <v>0</v>
      </c>
      <c r="BD303">
        <v>0</v>
      </c>
      <c r="BE303">
        <v>0</v>
      </c>
      <c r="BF303">
        <v>0</v>
      </c>
      <c r="BG303" s="20">
        <v>6</v>
      </c>
      <c r="BH303" s="20">
        <v>1</v>
      </c>
      <c r="BI303" s="20">
        <v>230</v>
      </c>
      <c r="BJ303" s="20">
        <v>126</v>
      </c>
      <c r="BK303" s="20">
        <v>2095</v>
      </c>
      <c r="BL303" s="20">
        <v>2096</v>
      </c>
      <c r="BM303" s="20">
        <v>2403</v>
      </c>
      <c r="BN303" s="20">
        <v>247</v>
      </c>
      <c r="BO303" s="20">
        <v>192</v>
      </c>
      <c r="BP303" s="20">
        <v>11421</v>
      </c>
      <c r="BQ303" s="20">
        <v>5394</v>
      </c>
      <c r="BR303" s="20">
        <v>0</v>
      </c>
      <c r="BS303" s="20">
        <v>103</v>
      </c>
      <c r="BT303" s="20">
        <v>2062</v>
      </c>
      <c r="BU303" s="20">
        <v>723</v>
      </c>
      <c r="BV303" s="20">
        <v>8054</v>
      </c>
    </row>
    <row r="304" spans="1:74" x14ac:dyDescent="0.25">
      <c r="A304" s="20" t="s">
        <v>452</v>
      </c>
      <c r="B304" s="20" t="s">
        <v>602</v>
      </c>
      <c r="C304" s="20" t="s">
        <v>603</v>
      </c>
      <c r="D304" s="1">
        <v>44605</v>
      </c>
      <c r="E304">
        <v>251</v>
      </c>
      <c r="F304">
        <v>7</v>
      </c>
      <c r="G304">
        <v>5</v>
      </c>
      <c r="H304">
        <v>1</v>
      </c>
      <c r="I304">
        <v>1</v>
      </c>
      <c r="J304">
        <v>199</v>
      </c>
      <c r="K304">
        <v>3</v>
      </c>
      <c r="L304">
        <v>11</v>
      </c>
      <c r="M304">
        <v>2</v>
      </c>
      <c r="N304">
        <v>132</v>
      </c>
      <c r="O304">
        <v>118</v>
      </c>
      <c r="P304">
        <v>4</v>
      </c>
      <c r="Q304">
        <v>0</v>
      </c>
      <c r="R304">
        <v>2271</v>
      </c>
      <c r="S304">
        <v>2010</v>
      </c>
      <c r="T304">
        <v>69</v>
      </c>
      <c r="U304">
        <v>53</v>
      </c>
      <c r="V304">
        <v>30</v>
      </c>
      <c r="W304">
        <v>2474</v>
      </c>
      <c r="X304">
        <v>1704</v>
      </c>
      <c r="Y304">
        <v>44</v>
      </c>
      <c r="Z304">
        <v>211</v>
      </c>
      <c r="AA304">
        <v>41</v>
      </c>
      <c r="AB304">
        <v>2930</v>
      </c>
      <c r="AC304">
        <v>2095</v>
      </c>
      <c r="AD304">
        <v>22</v>
      </c>
      <c r="AE304">
        <v>310</v>
      </c>
      <c r="AF304">
        <v>123</v>
      </c>
      <c r="AG304">
        <v>318</v>
      </c>
      <c r="AH304">
        <v>161</v>
      </c>
      <c r="AI304">
        <v>6</v>
      </c>
      <c r="AJ304">
        <v>35</v>
      </c>
      <c r="AK304">
        <v>13</v>
      </c>
      <c r="AL304">
        <v>195</v>
      </c>
      <c r="AM304">
        <v>179</v>
      </c>
      <c r="AN304">
        <v>3</v>
      </c>
      <c r="AO304">
        <v>0</v>
      </c>
      <c r="AP304">
        <v>0</v>
      </c>
      <c r="AQ304">
        <v>0</v>
      </c>
      <c r="AR304">
        <v>0</v>
      </c>
      <c r="AS304">
        <v>1</v>
      </c>
      <c r="AT304">
        <v>0</v>
      </c>
      <c r="AU304">
        <v>0</v>
      </c>
      <c r="AV304">
        <v>0</v>
      </c>
      <c r="AW304">
        <v>0</v>
      </c>
      <c r="AX304">
        <v>0</v>
      </c>
      <c r="AY304">
        <v>0</v>
      </c>
      <c r="AZ304">
        <v>0</v>
      </c>
      <c r="BA304">
        <v>1</v>
      </c>
      <c r="BB304">
        <v>0</v>
      </c>
      <c r="BC304">
        <v>0</v>
      </c>
      <c r="BD304">
        <v>0</v>
      </c>
      <c r="BE304">
        <v>0</v>
      </c>
      <c r="BF304">
        <v>0</v>
      </c>
      <c r="BG304" s="20">
        <v>6</v>
      </c>
      <c r="BH304" s="20">
        <v>1</v>
      </c>
      <c r="BI304" s="20">
        <v>232</v>
      </c>
      <c r="BJ304" s="20">
        <v>124</v>
      </c>
      <c r="BK304" s="20">
        <v>2098</v>
      </c>
      <c r="BL304" s="20">
        <v>2099</v>
      </c>
      <c r="BM304" s="20">
        <v>2409</v>
      </c>
      <c r="BN304" s="20">
        <v>245</v>
      </c>
      <c r="BO304" s="20">
        <v>190</v>
      </c>
      <c r="BP304" s="20">
        <v>11431</v>
      </c>
      <c r="BQ304" s="20">
        <v>5459</v>
      </c>
      <c r="BR304" s="20">
        <v>0</v>
      </c>
      <c r="BS304" s="20">
        <v>103</v>
      </c>
      <c r="BT304" s="20">
        <v>2046</v>
      </c>
      <c r="BU304" s="20">
        <v>722</v>
      </c>
      <c r="BV304" s="20">
        <v>8083</v>
      </c>
    </row>
    <row r="305" spans="1:74" x14ac:dyDescent="0.25">
      <c r="A305" s="20" t="s">
        <v>452</v>
      </c>
      <c r="B305" s="20" t="s">
        <v>602</v>
      </c>
      <c r="C305" s="20" t="s">
        <v>603</v>
      </c>
      <c r="D305" s="1">
        <v>44613</v>
      </c>
      <c r="E305">
        <v>251</v>
      </c>
      <c r="F305">
        <v>7</v>
      </c>
      <c r="G305">
        <v>5</v>
      </c>
      <c r="H305">
        <v>1</v>
      </c>
      <c r="I305">
        <v>1</v>
      </c>
      <c r="J305">
        <v>200</v>
      </c>
      <c r="K305">
        <v>3</v>
      </c>
      <c r="L305">
        <v>11</v>
      </c>
      <c r="M305">
        <v>2</v>
      </c>
      <c r="N305">
        <v>131</v>
      </c>
      <c r="O305">
        <v>117</v>
      </c>
      <c r="P305">
        <v>4</v>
      </c>
      <c r="Q305">
        <v>0</v>
      </c>
      <c r="R305">
        <v>2276</v>
      </c>
      <c r="S305">
        <v>2015</v>
      </c>
      <c r="T305">
        <v>69</v>
      </c>
      <c r="U305">
        <v>53</v>
      </c>
      <c r="V305">
        <v>30</v>
      </c>
      <c r="W305">
        <v>2469</v>
      </c>
      <c r="X305">
        <v>1703</v>
      </c>
      <c r="Y305">
        <v>44</v>
      </c>
      <c r="Z305">
        <v>208</v>
      </c>
      <c r="AA305">
        <v>38</v>
      </c>
      <c r="AB305">
        <v>2931</v>
      </c>
      <c r="AC305">
        <v>2102</v>
      </c>
      <c r="AD305">
        <v>23</v>
      </c>
      <c r="AE305">
        <v>309</v>
      </c>
      <c r="AF305">
        <v>122</v>
      </c>
      <c r="AG305">
        <v>317</v>
      </c>
      <c r="AH305">
        <v>162</v>
      </c>
      <c r="AI305">
        <v>5</v>
      </c>
      <c r="AJ305">
        <v>36</v>
      </c>
      <c r="AK305">
        <v>13</v>
      </c>
      <c r="AL305">
        <v>194</v>
      </c>
      <c r="AM305">
        <v>178</v>
      </c>
      <c r="AN305">
        <v>3</v>
      </c>
      <c r="AO305">
        <v>0</v>
      </c>
      <c r="AP305">
        <v>0</v>
      </c>
      <c r="AQ305">
        <v>0</v>
      </c>
      <c r="AR305">
        <v>0</v>
      </c>
      <c r="AS305">
        <v>1</v>
      </c>
      <c r="AT305">
        <v>0</v>
      </c>
      <c r="AU305">
        <v>0</v>
      </c>
      <c r="AV305">
        <v>0</v>
      </c>
      <c r="AW305">
        <v>0</v>
      </c>
      <c r="AX305">
        <v>0</v>
      </c>
      <c r="AY305">
        <v>0</v>
      </c>
      <c r="AZ305">
        <v>0</v>
      </c>
      <c r="BA305">
        <v>1</v>
      </c>
      <c r="BB305">
        <v>0</v>
      </c>
      <c r="BC305">
        <v>0</v>
      </c>
      <c r="BD305">
        <v>0</v>
      </c>
      <c r="BE305">
        <v>0</v>
      </c>
      <c r="BF305">
        <v>0</v>
      </c>
      <c r="BG305" s="20">
        <v>6</v>
      </c>
      <c r="BH305" s="20">
        <v>1</v>
      </c>
      <c r="BI305" s="20">
        <v>232</v>
      </c>
      <c r="BJ305" s="20">
        <v>123</v>
      </c>
      <c r="BK305" s="20">
        <v>2103</v>
      </c>
      <c r="BL305" s="20">
        <v>2098</v>
      </c>
      <c r="BM305" s="20">
        <v>2412</v>
      </c>
      <c r="BN305" s="20">
        <v>244</v>
      </c>
      <c r="BO305" s="20">
        <v>189</v>
      </c>
      <c r="BP305" s="20">
        <v>11422</v>
      </c>
      <c r="BQ305" s="20">
        <v>5501</v>
      </c>
      <c r="BR305" s="20">
        <v>0</v>
      </c>
      <c r="BS305" s="20">
        <v>103</v>
      </c>
      <c r="BT305" s="20">
        <v>2038</v>
      </c>
      <c r="BU305" s="20">
        <v>723</v>
      </c>
      <c r="BV305" s="20">
        <v>8082</v>
      </c>
    </row>
    <row r="306" spans="1:74" x14ac:dyDescent="0.25">
      <c r="A306" s="20" t="s">
        <v>452</v>
      </c>
      <c r="B306" s="20" t="s">
        <v>602</v>
      </c>
      <c r="C306" s="20" t="s">
        <v>603</v>
      </c>
      <c r="D306" s="1">
        <v>44613</v>
      </c>
      <c r="AL306">
        <v>1</v>
      </c>
      <c r="BG306" s="20"/>
      <c r="BH306" s="20"/>
      <c r="BI306" s="20"/>
      <c r="BJ306" s="20"/>
      <c r="BK306" s="20"/>
      <c r="BL306" s="20"/>
      <c r="BM306" s="20"/>
      <c r="BN306" s="20"/>
      <c r="BO306" s="20">
        <v>1</v>
      </c>
      <c r="BP306" s="20">
        <v>2</v>
      </c>
      <c r="BQ306" s="20"/>
      <c r="BR306" s="20"/>
      <c r="BS306" s="20"/>
      <c r="BT306" s="20"/>
      <c r="BU306" s="20">
        <v>2</v>
      </c>
      <c r="BV306" s="20"/>
    </row>
    <row r="307" spans="1:74" x14ac:dyDescent="0.25">
      <c r="A307" s="20" t="s">
        <v>452</v>
      </c>
      <c r="B307" s="20" t="s">
        <v>453</v>
      </c>
      <c r="C307" s="20" t="s">
        <v>604</v>
      </c>
      <c r="D307" s="1">
        <v>44598</v>
      </c>
      <c r="E307">
        <v>42</v>
      </c>
      <c r="F307">
        <v>1</v>
      </c>
      <c r="G307">
        <v>1</v>
      </c>
      <c r="H307">
        <v>0</v>
      </c>
      <c r="I307">
        <v>0</v>
      </c>
      <c r="J307">
        <v>36</v>
      </c>
      <c r="K307">
        <v>0</v>
      </c>
      <c r="L307">
        <v>2</v>
      </c>
      <c r="M307">
        <v>0</v>
      </c>
      <c r="N307">
        <v>21</v>
      </c>
      <c r="O307">
        <v>18</v>
      </c>
      <c r="P307">
        <v>0</v>
      </c>
      <c r="Q307">
        <v>0</v>
      </c>
      <c r="R307">
        <v>540</v>
      </c>
      <c r="S307">
        <v>462</v>
      </c>
      <c r="T307">
        <v>3</v>
      </c>
      <c r="U307">
        <v>9</v>
      </c>
      <c r="V307">
        <v>43</v>
      </c>
      <c r="W307">
        <v>375</v>
      </c>
      <c r="X307">
        <v>261</v>
      </c>
      <c r="Y307">
        <v>5</v>
      </c>
      <c r="Z307">
        <v>25</v>
      </c>
      <c r="AA307">
        <v>15</v>
      </c>
      <c r="AB307">
        <v>601</v>
      </c>
      <c r="AC307">
        <v>426</v>
      </c>
      <c r="AD307">
        <v>2</v>
      </c>
      <c r="AE307">
        <v>35</v>
      </c>
      <c r="AF307">
        <v>61</v>
      </c>
      <c r="AG307">
        <v>48</v>
      </c>
      <c r="AH307">
        <v>23</v>
      </c>
      <c r="AI307">
        <v>1</v>
      </c>
      <c r="AJ307">
        <v>7</v>
      </c>
      <c r="AK307">
        <v>0</v>
      </c>
      <c r="AL307">
        <v>41</v>
      </c>
      <c r="AM307">
        <v>36</v>
      </c>
      <c r="AN307">
        <v>1</v>
      </c>
      <c r="AO307">
        <v>0</v>
      </c>
      <c r="AP307">
        <v>1</v>
      </c>
      <c r="AQ307">
        <v>0</v>
      </c>
      <c r="AR307">
        <v>0</v>
      </c>
      <c r="AS307">
        <v>0</v>
      </c>
      <c r="AT307">
        <v>0</v>
      </c>
      <c r="AU307">
        <v>0</v>
      </c>
      <c r="AV307">
        <v>0</v>
      </c>
      <c r="AW307">
        <v>0</v>
      </c>
      <c r="AX307">
        <v>0</v>
      </c>
      <c r="AY307">
        <v>0</v>
      </c>
      <c r="AZ307">
        <v>0</v>
      </c>
      <c r="BA307">
        <v>0</v>
      </c>
      <c r="BB307">
        <v>0</v>
      </c>
      <c r="BC307">
        <v>0</v>
      </c>
      <c r="BD307">
        <v>0</v>
      </c>
      <c r="BE307">
        <v>0</v>
      </c>
      <c r="BF307">
        <v>0</v>
      </c>
      <c r="BG307" s="20">
        <v>1</v>
      </c>
      <c r="BH307" s="20">
        <v>0</v>
      </c>
      <c r="BI307" s="20">
        <v>40</v>
      </c>
      <c r="BJ307" s="20">
        <v>21</v>
      </c>
      <c r="BK307" s="20">
        <v>480</v>
      </c>
      <c r="BL307" s="20">
        <v>321</v>
      </c>
      <c r="BM307" s="20">
        <v>496</v>
      </c>
      <c r="BN307" s="20">
        <v>36</v>
      </c>
      <c r="BO307" s="20">
        <v>38</v>
      </c>
      <c r="BP307" s="20">
        <v>2160</v>
      </c>
      <c r="BQ307" s="20">
        <v>1151</v>
      </c>
      <c r="BR307" s="20">
        <v>0</v>
      </c>
      <c r="BS307" s="20">
        <v>15</v>
      </c>
      <c r="BT307" s="20">
        <v>245</v>
      </c>
      <c r="BU307" s="20">
        <v>252</v>
      </c>
      <c r="BV307" s="20">
        <v>1568</v>
      </c>
    </row>
    <row r="308" spans="1:74" x14ac:dyDescent="0.25">
      <c r="A308" s="20" t="s">
        <v>452</v>
      </c>
      <c r="B308" s="20" t="s">
        <v>453</v>
      </c>
      <c r="C308" s="20" t="s">
        <v>604</v>
      </c>
      <c r="D308" s="1">
        <v>44605</v>
      </c>
      <c r="E308">
        <v>43</v>
      </c>
      <c r="F308">
        <v>1</v>
      </c>
      <c r="G308">
        <v>1</v>
      </c>
      <c r="H308">
        <v>0</v>
      </c>
      <c r="I308">
        <v>0</v>
      </c>
      <c r="J308">
        <v>37</v>
      </c>
      <c r="K308">
        <v>0</v>
      </c>
      <c r="L308">
        <v>2</v>
      </c>
      <c r="M308">
        <v>0</v>
      </c>
      <c r="N308">
        <v>21</v>
      </c>
      <c r="O308">
        <v>18</v>
      </c>
      <c r="P308">
        <v>0</v>
      </c>
      <c r="Q308">
        <v>0</v>
      </c>
      <c r="R308">
        <v>539</v>
      </c>
      <c r="S308">
        <v>461</v>
      </c>
      <c r="T308">
        <v>3</v>
      </c>
      <c r="U308">
        <v>9</v>
      </c>
      <c r="V308">
        <v>43</v>
      </c>
      <c r="W308">
        <v>371</v>
      </c>
      <c r="X308">
        <v>259</v>
      </c>
      <c r="Y308">
        <v>5</v>
      </c>
      <c r="Z308">
        <v>25</v>
      </c>
      <c r="AA308">
        <v>15</v>
      </c>
      <c r="AB308">
        <v>599</v>
      </c>
      <c r="AC308">
        <v>427</v>
      </c>
      <c r="AD308">
        <v>2</v>
      </c>
      <c r="AE308">
        <v>35</v>
      </c>
      <c r="AF308">
        <v>61</v>
      </c>
      <c r="AG308">
        <v>49</v>
      </c>
      <c r="AH308">
        <v>23</v>
      </c>
      <c r="AI308">
        <v>1</v>
      </c>
      <c r="AJ308">
        <v>7</v>
      </c>
      <c r="AK308">
        <v>0</v>
      </c>
      <c r="AL308">
        <v>41</v>
      </c>
      <c r="AM308">
        <v>36</v>
      </c>
      <c r="AN308">
        <v>1</v>
      </c>
      <c r="AO308">
        <v>0</v>
      </c>
      <c r="AP308">
        <v>1</v>
      </c>
      <c r="AQ308">
        <v>0</v>
      </c>
      <c r="AR308">
        <v>0</v>
      </c>
      <c r="AS308">
        <v>0</v>
      </c>
      <c r="AT308">
        <v>0</v>
      </c>
      <c r="AU308">
        <v>0</v>
      </c>
      <c r="AV308">
        <v>0</v>
      </c>
      <c r="AW308">
        <v>0</v>
      </c>
      <c r="AX308">
        <v>0</v>
      </c>
      <c r="AY308">
        <v>0</v>
      </c>
      <c r="AZ308">
        <v>0</v>
      </c>
      <c r="BA308">
        <v>0</v>
      </c>
      <c r="BB308">
        <v>0</v>
      </c>
      <c r="BC308">
        <v>0</v>
      </c>
      <c r="BD308">
        <v>0</v>
      </c>
      <c r="BE308">
        <v>0</v>
      </c>
      <c r="BF308">
        <v>0</v>
      </c>
      <c r="BG308" s="20">
        <v>1</v>
      </c>
      <c r="BH308" s="20">
        <v>0</v>
      </c>
      <c r="BI308" s="20">
        <v>41</v>
      </c>
      <c r="BJ308" s="20">
        <v>21</v>
      </c>
      <c r="BK308" s="20">
        <v>479</v>
      </c>
      <c r="BL308" s="20">
        <v>317</v>
      </c>
      <c r="BM308" s="20">
        <v>494</v>
      </c>
      <c r="BN308" s="20">
        <v>37</v>
      </c>
      <c r="BO308" s="20">
        <v>38</v>
      </c>
      <c r="BP308" s="20">
        <v>2158</v>
      </c>
      <c r="BQ308" s="20">
        <v>1154</v>
      </c>
      <c r="BR308" s="20">
        <v>0</v>
      </c>
      <c r="BS308" s="20">
        <v>15</v>
      </c>
      <c r="BT308" s="20">
        <v>244</v>
      </c>
      <c r="BU308" s="20">
        <v>258</v>
      </c>
      <c r="BV308" s="20">
        <v>1565</v>
      </c>
    </row>
    <row r="309" spans="1:74" x14ac:dyDescent="0.25">
      <c r="A309" s="20" t="s">
        <v>452</v>
      </c>
      <c r="B309" s="20" t="s">
        <v>453</v>
      </c>
      <c r="C309" s="20" t="s">
        <v>604</v>
      </c>
      <c r="D309" s="1">
        <v>44613</v>
      </c>
      <c r="E309">
        <v>44</v>
      </c>
      <c r="F309">
        <v>1</v>
      </c>
      <c r="G309">
        <v>1</v>
      </c>
      <c r="H309">
        <v>0</v>
      </c>
      <c r="I309">
        <v>0</v>
      </c>
      <c r="J309">
        <v>38</v>
      </c>
      <c r="K309">
        <v>0</v>
      </c>
      <c r="L309">
        <v>2</v>
      </c>
      <c r="M309">
        <v>0</v>
      </c>
      <c r="N309">
        <v>21</v>
      </c>
      <c r="O309">
        <v>19</v>
      </c>
      <c r="P309">
        <v>0</v>
      </c>
      <c r="Q309">
        <v>0</v>
      </c>
      <c r="R309">
        <v>538</v>
      </c>
      <c r="S309">
        <v>460</v>
      </c>
      <c r="T309">
        <v>3</v>
      </c>
      <c r="U309">
        <v>9</v>
      </c>
      <c r="V309">
        <v>43</v>
      </c>
      <c r="W309">
        <v>368</v>
      </c>
      <c r="X309">
        <v>257</v>
      </c>
      <c r="Y309">
        <v>5</v>
      </c>
      <c r="Z309">
        <v>25</v>
      </c>
      <c r="AA309">
        <v>15</v>
      </c>
      <c r="AB309">
        <v>599</v>
      </c>
      <c r="AC309">
        <v>427</v>
      </c>
      <c r="AD309">
        <v>2</v>
      </c>
      <c r="AE309">
        <v>35</v>
      </c>
      <c r="AF309">
        <v>61</v>
      </c>
      <c r="AG309">
        <v>49</v>
      </c>
      <c r="AH309">
        <v>24</v>
      </c>
      <c r="AI309">
        <v>1</v>
      </c>
      <c r="AJ309">
        <v>7</v>
      </c>
      <c r="AK309">
        <v>0</v>
      </c>
      <c r="AL309">
        <v>40</v>
      </c>
      <c r="AM309">
        <v>35</v>
      </c>
      <c r="AN309">
        <v>1</v>
      </c>
      <c r="AO309">
        <v>0</v>
      </c>
      <c r="AP309">
        <v>1</v>
      </c>
      <c r="AQ309">
        <v>0</v>
      </c>
      <c r="AR309">
        <v>0</v>
      </c>
      <c r="AS309">
        <v>0</v>
      </c>
      <c r="AT309">
        <v>0</v>
      </c>
      <c r="AU309">
        <v>0</v>
      </c>
      <c r="AV309">
        <v>0</v>
      </c>
      <c r="AW309">
        <v>0</v>
      </c>
      <c r="AX309">
        <v>0</v>
      </c>
      <c r="AY309">
        <v>0</v>
      </c>
      <c r="AZ309">
        <v>0</v>
      </c>
      <c r="BA309">
        <v>0</v>
      </c>
      <c r="BB309">
        <v>0</v>
      </c>
      <c r="BC309">
        <v>0</v>
      </c>
      <c r="BD309">
        <v>0</v>
      </c>
      <c r="BE309">
        <v>0</v>
      </c>
      <c r="BF309">
        <v>0</v>
      </c>
      <c r="BG309" s="20">
        <v>1</v>
      </c>
      <c r="BH309" s="20">
        <v>0</v>
      </c>
      <c r="BI309" s="20">
        <v>42</v>
      </c>
      <c r="BJ309" s="20">
        <v>21</v>
      </c>
      <c r="BK309" s="20">
        <v>478</v>
      </c>
      <c r="BL309" s="20">
        <v>314</v>
      </c>
      <c r="BM309" s="20">
        <v>494</v>
      </c>
      <c r="BN309" s="20">
        <v>37</v>
      </c>
      <c r="BO309" s="20">
        <v>37</v>
      </c>
      <c r="BP309" s="20">
        <v>2155</v>
      </c>
      <c r="BQ309" s="20">
        <v>1157</v>
      </c>
      <c r="BR309" s="20">
        <v>0</v>
      </c>
      <c r="BS309" s="20">
        <v>15</v>
      </c>
      <c r="BT309" s="20">
        <v>243</v>
      </c>
      <c r="BU309" s="20">
        <v>257</v>
      </c>
      <c r="BV309" s="20">
        <v>1563</v>
      </c>
    </row>
    <row r="310" spans="1:74" x14ac:dyDescent="0.25">
      <c r="A310" s="20" t="s">
        <v>452</v>
      </c>
      <c r="B310" s="20" t="s">
        <v>453</v>
      </c>
      <c r="C310" s="20" t="s">
        <v>605</v>
      </c>
      <c r="D310" s="1">
        <v>44598</v>
      </c>
      <c r="E310">
        <v>145</v>
      </c>
      <c r="F310">
        <v>1</v>
      </c>
      <c r="G310">
        <v>1</v>
      </c>
      <c r="H310">
        <v>1</v>
      </c>
      <c r="I310">
        <v>1</v>
      </c>
      <c r="J310">
        <v>117</v>
      </c>
      <c r="K310">
        <v>0</v>
      </c>
      <c r="L310">
        <v>4</v>
      </c>
      <c r="M310">
        <v>6</v>
      </c>
      <c r="N310">
        <v>5</v>
      </c>
      <c r="O310">
        <v>5</v>
      </c>
      <c r="P310">
        <v>0</v>
      </c>
      <c r="Q310">
        <v>0</v>
      </c>
      <c r="R310">
        <v>661</v>
      </c>
      <c r="S310">
        <v>553</v>
      </c>
      <c r="T310">
        <v>9</v>
      </c>
      <c r="U310">
        <v>26</v>
      </c>
      <c r="V310">
        <v>28</v>
      </c>
      <c r="W310">
        <v>1417</v>
      </c>
      <c r="X310">
        <v>876</v>
      </c>
      <c r="Y310">
        <v>18</v>
      </c>
      <c r="Z310">
        <v>54</v>
      </c>
      <c r="AA310">
        <v>180</v>
      </c>
      <c r="AB310">
        <v>1001</v>
      </c>
      <c r="AC310">
        <v>625</v>
      </c>
      <c r="AD310">
        <v>2</v>
      </c>
      <c r="AE310">
        <v>46</v>
      </c>
      <c r="AF310">
        <v>141</v>
      </c>
      <c r="AG310">
        <v>153</v>
      </c>
      <c r="AH310">
        <v>67</v>
      </c>
      <c r="AI310">
        <v>1</v>
      </c>
      <c r="AJ310">
        <v>2</v>
      </c>
      <c r="AK310">
        <v>32</v>
      </c>
      <c r="AL310">
        <v>22</v>
      </c>
      <c r="AM310">
        <v>16</v>
      </c>
      <c r="AN310">
        <v>0</v>
      </c>
      <c r="AO310">
        <v>2</v>
      </c>
      <c r="AP310">
        <v>1</v>
      </c>
      <c r="AQ310">
        <v>0</v>
      </c>
      <c r="AR310">
        <v>0</v>
      </c>
      <c r="AS310">
        <v>0</v>
      </c>
      <c r="AT310">
        <v>0</v>
      </c>
      <c r="AU310">
        <v>0</v>
      </c>
      <c r="AV310">
        <v>0</v>
      </c>
      <c r="AW310">
        <v>0</v>
      </c>
      <c r="AX310">
        <v>0</v>
      </c>
      <c r="AY310">
        <v>0</v>
      </c>
      <c r="AZ310">
        <v>0</v>
      </c>
      <c r="BA310">
        <v>0</v>
      </c>
      <c r="BB310">
        <v>0</v>
      </c>
      <c r="BC310">
        <v>0</v>
      </c>
      <c r="BD310">
        <v>0</v>
      </c>
      <c r="BE310">
        <v>0</v>
      </c>
      <c r="BF310">
        <v>0</v>
      </c>
      <c r="BG310" s="20">
        <v>1</v>
      </c>
      <c r="BH310" s="20">
        <v>1</v>
      </c>
      <c r="BI310" s="20">
        <v>131</v>
      </c>
      <c r="BJ310" s="20">
        <v>5</v>
      </c>
      <c r="BK310" s="20">
        <v>592</v>
      </c>
      <c r="BL310" s="20">
        <v>1107</v>
      </c>
      <c r="BM310" s="20">
        <v>782</v>
      </c>
      <c r="BN310" s="20">
        <v>115</v>
      </c>
      <c r="BO310" s="20">
        <v>18</v>
      </c>
      <c r="BP310" s="20">
        <v>4004</v>
      </c>
      <c r="BQ310" s="20">
        <v>1654</v>
      </c>
      <c r="BR310" s="20">
        <v>0</v>
      </c>
      <c r="BS310" s="20">
        <v>13</v>
      </c>
      <c r="BT310" s="20">
        <v>93</v>
      </c>
      <c r="BU310" s="20">
        <v>1073</v>
      </c>
      <c r="BV310" s="20">
        <v>2634</v>
      </c>
    </row>
    <row r="311" spans="1:74" x14ac:dyDescent="0.25">
      <c r="A311" s="20" t="s">
        <v>452</v>
      </c>
      <c r="B311" s="20" t="s">
        <v>453</v>
      </c>
      <c r="C311" s="20" t="s">
        <v>605</v>
      </c>
      <c r="D311" s="1">
        <v>44605</v>
      </c>
      <c r="E311">
        <v>143</v>
      </c>
      <c r="F311">
        <v>2</v>
      </c>
      <c r="G311">
        <v>2</v>
      </c>
      <c r="H311">
        <v>1</v>
      </c>
      <c r="I311">
        <v>1</v>
      </c>
      <c r="J311">
        <v>115</v>
      </c>
      <c r="K311">
        <v>0</v>
      </c>
      <c r="L311">
        <v>4</v>
      </c>
      <c r="M311">
        <v>6</v>
      </c>
      <c r="N311">
        <v>5</v>
      </c>
      <c r="O311">
        <v>5</v>
      </c>
      <c r="P311">
        <v>0</v>
      </c>
      <c r="Q311">
        <v>0</v>
      </c>
      <c r="R311">
        <v>654</v>
      </c>
      <c r="S311">
        <v>546</v>
      </c>
      <c r="T311">
        <v>10</v>
      </c>
      <c r="U311">
        <v>25</v>
      </c>
      <c r="V311">
        <v>28</v>
      </c>
      <c r="W311">
        <v>1421</v>
      </c>
      <c r="X311">
        <v>880</v>
      </c>
      <c r="Y311">
        <v>18</v>
      </c>
      <c r="Z311">
        <v>55</v>
      </c>
      <c r="AA311">
        <v>181</v>
      </c>
      <c r="AB311">
        <v>992</v>
      </c>
      <c r="AC311">
        <v>622</v>
      </c>
      <c r="AD311">
        <v>2</v>
      </c>
      <c r="AE311">
        <v>45</v>
      </c>
      <c r="AF311">
        <v>141</v>
      </c>
      <c r="AG311">
        <v>151</v>
      </c>
      <c r="AH311">
        <v>68</v>
      </c>
      <c r="AI311">
        <v>1</v>
      </c>
      <c r="AJ311">
        <v>2</v>
      </c>
      <c r="AK311">
        <v>32</v>
      </c>
      <c r="AL311">
        <v>40</v>
      </c>
      <c r="AM311">
        <v>34</v>
      </c>
      <c r="AN311">
        <v>0</v>
      </c>
      <c r="AO311">
        <v>2</v>
      </c>
      <c r="AP311">
        <v>1</v>
      </c>
      <c r="AQ311">
        <v>0</v>
      </c>
      <c r="AR311">
        <v>0</v>
      </c>
      <c r="AS311">
        <v>0</v>
      </c>
      <c r="AT311">
        <v>0</v>
      </c>
      <c r="AU311">
        <v>0</v>
      </c>
      <c r="AV311">
        <v>0</v>
      </c>
      <c r="AW311">
        <v>0</v>
      </c>
      <c r="AX311">
        <v>0</v>
      </c>
      <c r="AY311">
        <v>0</v>
      </c>
      <c r="AZ311">
        <v>0</v>
      </c>
      <c r="BA311">
        <v>0</v>
      </c>
      <c r="BB311">
        <v>0</v>
      </c>
      <c r="BC311">
        <v>0</v>
      </c>
      <c r="BD311">
        <v>0</v>
      </c>
      <c r="BE311">
        <v>0</v>
      </c>
      <c r="BF311">
        <v>0</v>
      </c>
      <c r="BG311" s="20">
        <v>2</v>
      </c>
      <c r="BH311" s="20">
        <v>1</v>
      </c>
      <c r="BI311" s="20">
        <v>129</v>
      </c>
      <c r="BJ311" s="20">
        <v>5</v>
      </c>
      <c r="BK311" s="20">
        <v>585</v>
      </c>
      <c r="BL311" s="20">
        <v>1109</v>
      </c>
      <c r="BM311" s="20">
        <v>774</v>
      </c>
      <c r="BN311" s="20">
        <v>113</v>
      </c>
      <c r="BO311" s="20">
        <v>36</v>
      </c>
      <c r="BP311" s="20">
        <v>3978</v>
      </c>
      <c r="BQ311" s="20">
        <v>1654</v>
      </c>
      <c r="BR311" s="20">
        <v>0</v>
      </c>
      <c r="BS311" s="20">
        <v>14</v>
      </c>
      <c r="BT311" s="20">
        <v>92</v>
      </c>
      <c r="BU311" s="20">
        <v>1062</v>
      </c>
      <c r="BV311" s="20">
        <v>2618</v>
      </c>
    </row>
    <row r="312" spans="1:74" x14ac:dyDescent="0.25">
      <c r="A312" s="20" t="s">
        <v>452</v>
      </c>
      <c r="B312" s="20" t="s">
        <v>453</v>
      </c>
      <c r="C312" s="20" t="s">
        <v>605</v>
      </c>
      <c r="D312" s="1">
        <v>44613</v>
      </c>
      <c r="E312">
        <v>145</v>
      </c>
      <c r="F312">
        <v>2</v>
      </c>
      <c r="G312">
        <v>2</v>
      </c>
      <c r="H312">
        <v>1</v>
      </c>
      <c r="I312">
        <v>1</v>
      </c>
      <c r="J312">
        <v>116</v>
      </c>
      <c r="K312">
        <v>0</v>
      </c>
      <c r="L312">
        <v>4</v>
      </c>
      <c r="M312">
        <v>6</v>
      </c>
      <c r="N312">
        <v>5</v>
      </c>
      <c r="O312">
        <v>5</v>
      </c>
      <c r="P312">
        <v>0</v>
      </c>
      <c r="Q312">
        <v>0</v>
      </c>
      <c r="R312">
        <v>655</v>
      </c>
      <c r="S312">
        <v>547</v>
      </c>
      <c r="T312">
        <v>10</v>
      </c>
      <c r="U312">
        <v>25</v>
      </c>
      <c r="V312">
        <v>28</v>
      </c>
      <c r="W312">
        <v>1418</v>
      </c>
      <c r="X312">
        <v>882</v>
      </c>
      <c r="Y312">
        <v>18</v>
      </c>
      <c r="Z312">
        <v>58</v>
      </c>
      <c r="AA312">
        <v>176</v>
      </c>
      <c r="AB312">
        <v>988</v>
      </c>
      <c r="AC312">
        <v>624</v>
      </c>
      <c r="AD312">
        <v>2</v>
      </c>
      <c r="AE312">
        <v>43</v>
      </c>
      <c r="AF312">
        <v>142</v>
      </c>
      <c r="AG312">
        <v>150</v>
      </c>
      <c r="AH312">
        <v>67</v>
      </c>
      <c r="AI312">
        <v>1</v>
      </c>
      <c r="AJ312">
        <v>2</v>
      </c>
      <c r="AK312">
        <v>32</v>
      </c>
      <c r="AL312">
        <v>40</v>
      </c>
      <c r="AM312">
        <v>34</v>
      </c>
      <c r="AN312">
        <v>0</v>
      </c>
      <c r="AO312">
        <v>2</v>
      </c>
      <c r="AP312">
        <v>1</v>
      </c>
      <c r="AQ312">
        <v>0</v>
      </c>
      <c r="AR312">
        <v>0</v>
      </c>
      <c r="AS312">
        <v>0</v>
      </c>
      <c r="AT312">
        <v>0</v>
      </c>
      <c r="AU312">
        <v>0</v>
      </c>
      <c r="AV312">
        <v>0</v>
      </c>
      <c r="AW312">
        <v>0</v>
      </c>
      <c r="AX312">
        <v>0</v>
      </c>
      <c r="AY312">
        <v>0</v>
      </c>
      <c r="AZ312">
        <v>0</v>
      </c>
      <c r="BA312">
        <v>0</v>
      </c>
      <c r="BB312">
        <v>0</v>
      </c>
      <c r="BC312">
        <v>0</v>
      </c>
      <c r="BD312">
        <v>0</v>
      </c>
      <c r="BE312">
        <v>0</v>
      </c>
      <c r="BF312">
        <v>0</v>
      </c>
      <c r="BG312" s="20">
        <v>2</v>
      </c>
      <c r="BH312" s="20">
        <v>1</v>
      </c>
      <c r="BI312" s="20">
        <v>130</v>
      </c>
      <c r="BJ312" s="20">
        <v>5</v>
      </c>
      <c r="BK312" s="20">
        <v>586</v>
      </c>
      <c r="BL312" s="20">
        <v>1112</v>
      </c>
      <c r="BM312" s="20">
        <v>771</v>
      </c>
      <c r="BN312" s="20">
        <v>112</v>
      </c>
      <c r="BO312" s="20">
        <v>36</v>
      </c>
      <c r="BP312" s="20">
        <v>3977</v>
      </c>
      <c r="BQ312" s="20">
        <v>1674</v>
      </c>
      <c r="BR312" s="20">
        <v>0</v>
      </c>
      <c r="BS312" s="20">
        <v>13</v>
      </c>
      <c r="BT312" s="20">
        <v>88</v>
      </c>
      <c r="BU312" s="20">
        <v>1067</v>
      </c>
      <c r="BV312" s="20">
        <v>2612</v>
      </c>
    </row>
    <row r="313" spans="1:74" x14ac:dyDescent="0.25">
      <c r="A313" s="20" t="s">
        <v>452</v>
      </c>
      <c r="B313" s="20" t="s">
        <v>455</v>
      </c>
      <c r="C313" s="20" t="s">
        <v>606</v>
      </c>
      <c r="D313" s="1">
        <v>44598</v>
      </c>
      <c r="E313">
        <v>47</v>
      </c>
      <c r="F313">
        <v>0</v>
      </c>
      <c r="G313">
        <v>0</v>
      </c>
      <c r="H313">
        <v>0</v>
      </c>
      <c r="I313">
        <v>0</v>
      </c>
      <c r="J313">
        <v>33</v>
      </c>
      <c r="K313">
        <v>5</v>
      </c>
      <c r="L313">
        <v>2</v>
      </c>
      <c r="M313">
        <v>0</v>
      </c>
      <c r="N313">
        <v>2</v>
      </c>
      <c r="O313">
        <v>2</v>
      </c>
      <c r="P313">
        <v>0</v>
      </c>
      <c r="Q313">
        <v>0</v>
      </c>
      <c r="R313">
        <v>393</v>
      </c>
      <c r="S313">
        <v>339</v>
      </c>
      <c r="T313">
        <v>25</v>
      </c>
      <c r="U313">
        <v>0</v>
      </c>
      <c r="V313">
        <v>5</v>
      </c>
      <c r="W313">
        <v>741</v>
      </c>
      <c r="X313">
        <v>420</v>
      </c>
      <c r="Y313">
        <v>35</v>
      </c>
      <c r="Z313">
        <v>36</v>
      </c>
      <c r="AA313">
        <v>62</v>
      </c>
      <c r="AB313">
        <v>714</v>
      </c>
      <c r="AC313">
        <v>447</v>
      </c>
      <c r="AD313">
        <v>4</v>
      </c>
      <c r="AE313">
        <v>2</v>
      </c>
      <c r="AF313">
        <v>122</v>
      </c>
      <c r="AG313">
        <v>74</v>
      </c>
      <c r="AH313">
        <v>32</v>
      </c>
      <c r="AI313">
        <v>1</v>
      </c>
      <c r="AJ313">
        <v>5</v>
      </c>
      <c r="AK313">
        <v>10</v>
      </c>
      <c r="AL313">
        <v>17</v>
      </c>
      <c r="AM313">
        <v>10</v>
      </c>
      <c r="AN313">
        <v>0</v>
      </c>
      <c r="AO313">
        <v>0</v>
      </c>
      <c r="AP313">
        <v>1</v>
      </c>
      <c r="AQ313">
        <v>0</v>
      </c>
      <c r="AR313">
        <v>0</v>
      </c>
      <c r="AS313">
        <v>0</v>
      </c>
      <c r="AT313">
        <v>0</v>
      </c>
      <c r="AU313">
        <v>0</v>
      </c>
      <c r="AV313">
        <v>0</v>
      </c>
      <c r="AW313">
        <v>0</v>
      </c>
      <c r="AX313">
        <v>0</v>
      </c>
      <c r="AY313">
        <v>0</v>
      </c>
      <c r="AZ313">
        <v>0</v>
      </c>
      <c r="BA313">
        <v>0</v>
      </c>
      <c r="BB313">
        <v>0</v>
      </c>
      <c r="BC313">
        <v>0</v>
      </c>
      <c r="BD313">
        <v>0</v>
      </c>
      <c r="BE313">
        <v>0</v>
      </c>
      <c r="BF313">
        <v>0</v>
      </c>
      <c r="BG313" s="20">
        <v>0</v>
      </c>
      <c r="BH313" s="20">
        <v>0</v>
      </c>
      <c r="BI313" s="20">
        <v>40</v>
      </c>
      <c r="BJ313" s="20">
        <v>2</v>
      </c>
      <c r="BK313" s="20">
        <v>360</v>
      </c>
      <c r="BL313" s="20">
        <v>584</v>
      </c>
      <c r="BM313" s="20">
        <v>566</v>
      </c>
      <c r="BN313" s="20">
        <v>56</v>
      </c>
      <c r="BO313" s="20">
        <v>16</v>
      </c>
      <c r="BP313" s="20">
        <v>2981</v>
      </c>
      <c r="BQ313" s="20">
        <v>1041</v>
      </c>
      <c r="BR313" s="20">
        <v>0</v>
      </c>
      <c r="BS313" s="20">
        <v>33</v>
      </c>
      <c r="BT313" s="20">
        <v>39</v>
      </c>
      <c r="BU313" s="20">
        <v>927</v>
      </c>
      <c r="BV313" s="20">
        <v>1831</v>
      </c>
    </row>
    <row r="314" spans="1:74" x14ac:dyDescent="0.25">
      <c r="A314" s="20" t="s">
        <v>452</v>
      </c>
      <c r="B314" s="20" t="s">
        <v>455</v>
      </c>
      <c r="C314" s="20" t="s">
        <v>606</v>
      </c>
      <c r="D314" s="1">
        <v>44605</v>
      </c>
      <c r="E314">
        <v>47</v>
      </c>
      <c r="F314">
        <v>0</v>
      </c>
      <c r="G314">
        <v>0</v>
      </c>
      <c r="H314">
        <v>0</v>
      </c>
      <c r="I314">
        <v>0</v>
      </c>
      <c r="J314">
        <v>33</v>
      </c>
      <c r="K314">
        <v>5</v>
      </c>
      <c r="L314">
        <v>2</v>
      </c>
      <c r="M314">
        <v>0</v>
      </c>
      <c r="N314">
        <v>2</v>
      </c>
      <c r="O314">
        <v>2</v>
      </c>
      <c r="P314">
        <v>0</v>
      </c>
      <c r="Q314">
        <v>0</v>
      </c>
      <c r="R314">
        <v>394</v>
      </c>
      <c r="S314">
        <v>340</v>
      </c>
      <c r="T314">
        <v>25</v>
      </c>
      <c r="U314">
        <v>0</v>
      </c>
      <c r="V314">
        <v>5</v>
      </c>
      <c r="W314">
        <v>740</v>
      </c>
      <c r="X314">
        <v>420</v>
      </c>
      <c r="Y314">
        <v>35</v>
      </c>
      <c r="Z314">
        <v>36</v>
      </c>
      <c r="AA314">
        <v>64</v>
      </c>
      <c r="AB314">
        <v>714</v>
      </c>
      <c r="AC314">
        <v>448</v>
      </c>
      <c r="AD314">
        <v>4</v>
      </c>
      <c r="AE314">
        <v>2</v>
      </c>
      <c r="AF314">
        <v>121</v>
      </c>
      <c r="AG314">
        <v>74</v>
      </c>
      <c r="AH314">
        <v>33</v>
      </c>
      <c r="AI314">
        <v>1</v>
      </c>
      <c r="AJ314">
        <v>5</v>
      </c>
      <c r="AK314">
        <v>10</v>
      </c>
      <c r="AL314">
        <v>17</v>
      </c>
      <c r="AM314">
        <v>10</v>
      </c>
      <c r="AN314">
        <v>0</v>
      </c>
      <c r="AO314">
        <v>0</v>
      </c>
      <c r="AP314">
        <v>1</v>
      </c>
      <c r="AQ314">
        <v>0</v>
      </c>
      <c r="AR314">
        <v>0</v>
      </c>
      <c r="AS314">
        <v>0</v>
      </c>
      <c r="AT314">
        <v>0</v>
      </c>
      <c r="AU314">
        <v>0</v>
      </c>
      <c r="AV314">
        <v>0</v>
      </c>
      <c r="AW314">
        <v>0</v>
      </c>
      <c r="AX314">
        <v>0</v>
      </c>
      <c r="AY314">
        <v>0</v>
      </c>
      <c r="AZ314">
        <v>0</v>
      </c>
      <c r="BA314">
        <v>0</v>
      </c>
      <c r="BB314">
        <v>0</v>
      </c>
      <c r="BC314">
        <v>0</v>
      </c>
      <c r="BD314">
        <v>0</v>
      </c>
      <c r="BE314">
        <v>0</v>
      </c>
      <c r="BF314">
        <v>0</v>
      </c>
      <c r="BG314" s="20">
        <v>0</v>
      </c>
      <c r="BH314" s="20">
        <v>0</v>
      </c>
      <c r="BI314" s="20">
        <v>40</v>
      </c>
      <c r="BJ314" s="20">
        <v>2</v>
      </c>
      <c r="BK314" s="20">
        <v>361</v>
      </c>
      <c r="BL314" s="20">
        <v>581</v>
      </c>
      <c r="BM314" s="20">
        <v>566</v>
      </c>
      <c r="BN314" s="20">
        <v>56</v>
      </c>
      <c r="BO314" s="20">
        <v>16</v>
      </c>
      <c r="BP314" s="20">
        <v>2989</v>
      </c>
      <c r="BQ314" s="20">
        <v>1053</v>
      </c>
      <c r="BR314" s="20">
        <v>0</v>
      </c>
      <c r="BS314" s="20">
        <v>33</v>
      </c>
      <c r="BT314" s="20">
        <v>40</v>
      </c>
      <c r="BU314" s="20">
        <v>919</v>
      </c>
      <c r="BV314" s="20">
        <v>1844</v>
      </c>
    </row>
    <row r="315" spans="1:74" x14ac:dyDescent="0.25">
      <c r="A315" s="20" t="s">
        <v>452</v>
      </c>
      <c r="B315" s="20" t="s">
        <v>455</v>
      </c>
      <c r="C315" s="20" t="s">
        <v>606</v>
      </c>
      <c r="D315" s="1">
        <v>44613</v>
      </c>
      <c r="E315">
        <v>46</v>
      </c>
      <c r="F315">
        <v>0</v>
      </c>
      <c r="G315">
        <v>0</v>
      </c>
      <c r="H315">
        <v>0</v>
      </c>
      <c r="I315">
        <v>0</v>
      </c>
      <c r="J315">
        <v>32</v>
      </c>
      <c r="K315">
        <v>5</v>
      </c>
      <c r="L315">
        <v>2</v>
      </c>
      <c r="M315">
        <v>0</v>
      </c>
      <c r="N315">
        <v>2</v>
      </c>
      <c r="O315">
        <v>2</v>
      </c>
      <c r="P315">
        <v>0</v>
      </c>
      <c r="Q315">
        <v>0</v>
      </c>
      <c r="R315">
        <v>393</v>
      </c>
      <c r="S315">
        <v>340</v>
      </c>
      <c r="T315">
        <v>25</v>
      </c>
      <c r="U315">
        <v>0</v>
      </c>
      <c r="V315">
        <v>5</v>
      </c>
      <c r="W315">
        <v>742</v>
      </c>
      <c r="X315">
        <v>423</v>
      </c>
      <c r="Y315">
        <v>35</v>
      </c>
      <c r="Z315">
        <v>37</v>
      </c>
      <c r="AA315">
        <v>65</v>
      </c>
      <c r="AB315">
        <v>716</v>
      </c>
      <c r="AC315">
        <v>451</v>
      </c>
      <c r="AD315">
        <v>4</v>
      </c>
      <c r="AE315">
        <v>2</v>
      </c>
      <c r="AF315">
        <v>121</v>
      </c>
      <c r="AG315">
        <v>74</v>
      </c>
      <c r="AH315">
        <v>33</v>
      </c>
      <c r="AI315">
        <v>1</v>
      </c>
      <c r="AJ315">
        <v>5</v>
      </c>
      <c r="AK315">
        <v>10</v>
      </c>
      <c r="AL315">
        <v>17</v>
      </c>
      <c r="AM315">
        <v>10</v>
      </c>
      <c r="AN315">
        <v>0</v>
      </c>
      <c r="AO315">
        <v>0</v>
      </c>
      <c r="AP315">
        <v>1</v>
      </c>
      <c r="AQ315">
        <v>0</v>
      </c>
      <c r="AR315">
        <v>0</v>
      </c>
      <c r="AS315">
        <v>0</v>
      </c>
      <c r="AT315">
        <v>0</v>
      </c>
      <c r="AU315">
        <v>0</v>
      </c>
      <c r="AV315">
        <v>0</v>
      </c>
      <c r="AW315">
        <v>0</v>
      </c>
      <c r="AX315">
        <v>0</v>
      </c>
      <c r="AY315">
        <v>0</v>
      </c>
      <c r="AZ315">
        <v>0</v>
      </c>
      <c r="BA315">
        <v>0</v>
      </c>
      <c r="BB315">
        <v>0</v>
      </c>
      <c r="BC315">
        <v>0</v>
      </c>
      <c r="BD315">
        <v>0</v>
      </c>
      <c r="BE315">
        <v>0</v>
      </c>
      <c r="BF315">
        <v>0</v>
      </c>
      <c r="BG315" s="20">
        <v>0</v>
      </c>
      <c r="BH315" s="20">
        <v>0</v>
      </c>
      <c r="BI315" s="20">
        <v>39</v>
      </c>
      <c r="BJ315" s="20">
        <v>2</v>
      </c>
      <c r="BK315" s="20">
        <v>360</v>
      </c>
      <c r="BL315" s="20">
        <v>581</v>
      </c>
      <c r="BM315" s="20">
        <v>568</v>
      </c>
      <c r="BN315" s="20">
        <v>56</v>
      </c>
      <c r="BO315" s="20">
        <v>16</v>
      </c>
      <c r="BP315" s="20">
        <v>2994</v>
      </c>
      <c r="BQ315" s="20">
        <v>1065</v>
      </c>
      <c r="BR315" s="20">
        <v>0</v>
      </c>
      <c r="BS315" s="20">
        <v>32</v>
      </c>
      <c r="BT315" s="20">
        <v>39</v>
      </c>
      <c r="BU315" s="20">
        <v>918</v>
      </c>
      <c r="BV315" s="20">
        <v>1853</v>
      </c>
    </row>
    <row r="316" spans="1:74" x14ac:dyDescent="0.25">
      <c r="A316" s="20" t="s">
        <v>452</v>
      </c>
      <c r="B316" s="20" t="s">
        <v>587</v>
      </c>
      <c r="C316" s="20" t="s">
        <v>607</v>
      </c>
      <c r="D316" s="1">
        <v>44598</v>
      </c>
      <c r="E316">
        <v>58</v>
      </c>
      <c r="F316">
        <v>1</v>
      </c>
      <c r="G316">
        <v>1</v>
      </c>
      <c r="H316">
        <v>0</v>
      </c>
      <c r="I316">
        <v>0</v>
      </c>
      <c r="J316">
        <v>42</v>
      </c>
      <c r="K316">
        <v>0</v>
      </c>
      <c r="L316">
        <v>4</v>
      </c>
      <c r="M316">
        <v>0</v>
      </c>
      <c r="N316">
        <v>1</v>
      </c>
      <c r="O316">
        <v>1</v>
      </c>
      <c r="P316">
        <v>0</v>
      </c>
      <c r="Q316">
        <v>0</v>
      </c>
      <c r="R316">
        <v>291</v>
      </c>
      <c r="S316">
        <v>244</v>
      </c>
      <c r="T316">
        <v>0</v>
      </c>
      <c r="U316">
        <v>10</v>
      </c>
      <c r="V316">
        <v>14</v>
      </c>
      <c r="W316">
        <v>585</v>
      </c>
      <c r="X316">
        <v>353</v>
      </c>
      <c r="Y316">
        <v>15</v>
      </c>
      <c r="Z316">
        <v>32</v>
      </c>
      <c r="AA316">
        <v>40</v>
      </c>
      <c r="AB316">
        <v>539</v>
      </c>
      <c r="AC316">
        <v>381</v>
      </c>
      <c r="AD316">
        <v>1</v>
      </c>
      <c r="AE316">
        <v>5</v>
      </c>
      <c r="AF316">
        <v>64</v>
      </c>
      <c r="AG316">
        <v>64</v>
      </c>
      <c r="AH316">
        <v>27</v>
      </c>
      <c r="AI316">
        <v>3</v>
      </c>
      <c r="AJ316">
        <v>4</v>
      </c>
      <c r="AK316">
        <v>11</v>
      </c>
      <c r="AL316">
        <v>39</v>
      </c>
      <c r="AM316">
        <v>31</v>
      </c>
      <c r="AN316">
        <v>1</v>
      </c>
      <c r="AO316">
        <v>0</v>
      </c>
      <c r="AP316">
        <v>2</v>
      </c>
      <c r="AQ316">
        <v>0</v>
      </c>
      <c r="AR316">
        <v>0</v>
      </c>
      <c r="AS316">
        <v>0</v>
      </c>
      <c r="AT316">
        <v>0</v>
      </c>
      <c r="AU316">
        <v>0</v>
      </c>
      <c r="AV316">
        <v>0</v>
      </c>
      <c r="AW316">
        <v>0</v>
      </c>
      <c r="AX316">
        <v>0</v>
      </c>
      <c r="AY316">
        <v>0</v>
      </c>
      <c r="AZ316">
        <v>0</v>
      </c>
      <c r="BA316">
        <v>0</v>
      </c>
      <c r="BB316">
        <v>0</v>
      </c>
      <c r="BC316">
        <v>0</v>
      </c>
      <c r="BD316">
        <v>0</v>
      </c>
      <c r="BE316">
        <v>0</v>
      </c>
      <c r="BF316">
        <v>0</v>
      </c>
      <c r="BG316" s="20">
        <v>1</v>
      </c>
      <c r="BH316" s="20">
        <v>0</v>
      </c>
      <c r="BI316" s="20">
        <v>54</v>
      </c>
      <c r="BJ316" s="20">
        <v>1</v>
      </c>
      <c r="BK316" s="20">
        <v>264</v>
      </c>
      <c r="BL316" s="20">
        <v>479</v>
      </c>
      <c r="BM316" s="20">
        <v>458</v>
      </c>
      <c r="BN316" s="20">
        <v>45</v>
      </c>
      <c r="BO316" s="20">
        <v>35</v>
      </c>
      <c r="BP316" s="20">
        <v>2064</v>
      </c>
      <c r="BQ316" s="20">
        <v>919</v>
      </c>
      <c r="BR316" s="20">
        <v>0</v>
      </c>
      <c r="BS316" s="20">
        <v>27</v>
      </c>
      <c r="BT316" s="20">
        <v>37</v>
      </c>
      <c r="BU316" s="20">
        <v>459</v>
      </c>
      <c r="BV316" s="20">
        <v>1450</v>
      </c>
    </row>
    <row r="317" spans="1:74" x14ac:dyDescent="0.25">
      <c r="A317" s="20" t="s">
        <v>452</v>
      </c>
      <c r="B317" s="20" t="s">
        <v>587</v>
      </c>
      <c r="C317" s="20" t="s">
        <v>607</v>
      </c>
      <c r="D317" s="1">
        <v>44605</v>
      </c>
      <c r="E317">
        <v>58</v>
      </c>
      <c r="F317">
        <v>1</v>
      </c>
      <c r="G317">
        <v>1</v>
      </c>
      <c r="H317">
        <v>0</v>
      </c>
      <c r="I317">
        <v>0</v>
      </c>
      <c r="J317">
        <v>42</v>
      </c>
      <c r="K317">
        <v>0</v>
      </c>
      <c r="L317">
        <v>4</v>
      </c>
      <c r="M317">
        <v>0</v>
      </c>
      <c r="N317">
        <v>1</v>
      </c>
      <c r="O317">
        <v>1</v>
      </c>
      <c r="P317">
        <v>0</v>
      </c>
      <c r="Q317">
        <v>0</v>
      </c>
      <c r="R317">
        <v>290</v>
      </c>
      <c r="S317">
        <v>245</v>
      </c>
      <c r="T317">
        <v>0</v>
      </c>
      <c r="U317">
        <v>10</v>
      </c>
      <c r="V317">
        <v>14</v>
      </c>
      <c r="W317">
        <v>588</v>
      </c>
      <c r="X317">
        <v>358</v>
      </c>
      <c r="Y317">
        <v>15</v>
      </c>
      <c r="Z317">
        <v>31</v>
      </c>
      <c r="AA317">
        <v>40</v>
      </c>
      <c r="AB317">
        <v>542</v>
      </c>
      <c r="AC317">
        <v>383</v>
      </c>
      <c r="AD317">
        <v>2</v>
      </c>
      <c r="AE317">
        <v>5</v>
      </c>
      <c r="AF317">
        <v>64</v>
      </c>
      <c r="AG317">
        <v>63</v>
      </c>
      <c r="AH317">
        <v>27</v>
      </c>
      <c r="AI317">
        <v>3</v>
      </c>
      <c r="AJ317">
        <v>4</v>
      </c>
      <c r="AK317">
        <v>11</v>
      </c>
      <c r="AL317">
        <v>39</v>
      </c>
      <c r="AM317">
        <v>31</v>
      </c>
      <c r="AN317">
        <v>1</v>
      </c>
      <c r="AO317">
        <v>0</v>
      </c>
      <c r="AP317">
        <v>2</v>
      </c>
      <c r="AQ317">
        <v>0</v>
      </c>
      <c r="AR317">
        <v>0</v>
      </c>
      <c r="AS317">
        <v>0</v>
      </c>
      <c r="AT317">
        <v>0</v>
      </c>
      <c r="AU317">
        <v>0</v>
      </c>
      <c r="AV317">
        <v>0</v>
      </c>
      <c r="AW317">
        <v>0</v>
      </c>
      <c r="AX317">
        <v>0</v>
      </c>
      <c r="AY317">
        <v>0</v>
      </c>
      <c r="AZ317">
        <v>0</v>
      </c>
      <c r="BA317">
        <v>0</v>
      </c>
      <c r="BB317">
        <v>0</v>
      </c>
      <c r="BC317">
        <v>0</v>
      </c>
      <c r="BD317">
        <v>0</v>
      </c>
      <c r="BE317">
        <v>0</v>
      </c>
      <c r="BF317">
        <v>0</v>
      </c>
      <c r="BG317" s="20">
        <v>1</v>
      </c>
      <c r="BH317" s="20">
        <v>0</v>
      </c>
      <c r="BI317" s="20">
        <v>54</v>
      </c>
      <c r="BJ317" s="20">
        <v>1</v>
      </c>
      <c r="BK317" s="20">
        <v>263</v>
      </c>
      <c r="BL317" s="20">
        <v>484</v>
      </c>
      <c r="BM317" s="20">
        <v>461</v>
      </c>
      <c r="BN317" s="20">
        <v>44</v>
      </c>
      <c r="BO317" s="20">
        <v>35</v>
      </c>
      <c r="BP317" s="20">
        <v>2069</v>
      </c>
      <c r="BQ317" s="20">
        <v>929</v>
      </c>
      <c r="BR317" s="20">
        <v>0</v>
      </c>
      <c r="BS317" s="20">
        <v>29</v>
      </c>
      <c r="BT317" s="20">
        <v>37</v>
      </c>
      <c r="BU317" s="20">
        <v>457</v>
      </c>
      <c r="BV317" s="20">
        <v>1454</v>
      </c>
    </row>
    <row r="318" spans="1:74" x14ac:dyDescent="0.25">
      <c r="A318" s="20" t="s">
        <v>452</v>
      </c>
      <c r="B318" s="20" t="s">
        <v>587</v>
      </c>
      <c r="C318" s="20" t="s">
        <v>607</v>
      </c>
      <c r="D318" s="1">
        <v>44613</v>
      </c>
      <c r="E318">
        <v>58</v>
      </c>
      <c r="F318">
        <v>1</v>
      </c>
      <c r="G318">
        <v>1</v>
      </c>
      <c r="H318">
        <v>0</v>
      </c>
      <c r="I318">
        <v>0</v>
      </c>
      <c r="J318">
        <v>42</v>
      </c>
      <c r="K318">
        <v>0</v>
      </c>
      <c r="L318">
        <v>4</v>
      </c>
      <c r="M318">
        <v>0</v>
      </c>
      <c r="N318">
        <v>1</v>
      </c>
      <c r="O318">
        <v>1</v>
      </c>
      <c r="P318">
        <v>0</v>
      </c>
      <c r="Q318">
        <v>0</v>
      </c>
      <c r="R318">
        <v>289</v>
      </c>
      <c r="S318">
        <v>245</v>
      </c>
      <c r="T318">
        <v>0</v>
      </c>
      <c r="U318">
        <v>9</v>
      </c>
      <c r="V318">
        <v>14</v>
      </c>
      <c r="W318">
        <v>586</v>
      </c>
      <c r="X318">
        <v>360</v>
      </c>
      <c r="Y318">
        <v>15</v>
      </c>
      <c r="Z318">
        <v>31</v>
      </c>
      <c r="AA318">
        <v>40</v>
      </c>
      <c r="AB318">
        <v>540</v>
      </c>
      <c r="AC318">
        <v>382</v>
      </c>
      <c r="AD318">
        <v>2</v>
      </c>
      <c r="AE318">
        <v>5</v>
      </c>
      <c r="AF318">
        <v>65</v>
      </c>
      <c r="AG318">
        <v>65</v>
      </c>
      <c r="AH318">
        <v>30</v>
      </c>
      <c r="AI318">
        <v>3</v>
      </c>
      <c r="AJ318">
        <v>4</v>
      </c>
      <c r="AK318">
        <v>11</v>
      </c>
      <c r="AL318">
        <v>39</v>
      </c>
      <c r="AM318">
        <v>31</v>
      </c>
      <c r="AN318">
        <v>1</v>
      </c>
      <c r="AO318">
        <v>0</v>
      </c>
      <c r="AP318">
        <v>2</v>
      </c>
      <c r="AQ318">
        <v>0</v>
      </c>
      <c r="AR318">
        <v>0</v>
      </c>
      <c r="AS318">
        <v>0</v>
      </c>
      <c r="AT318">
        <v>0</v>
      </c>
      <c r="AU318">
        <v>0</v>
      </c>
      <c r="AV318">
        <v>0</v>
      </c>
      <c r="AW318">
        <v>0</v>
      </c>
      <c r="AX318">
        <v>0</v>
      </c>
      <c r="AY318">
        <v>0</v>
      </c>
      <c r="AZ318">
        <v>0</v>
      </c>
      <c r="BA318">
        <v>0</v>
      </c>
      <c r="BB318">
        <v>0</v>
      </c>
      <c r="BC318">
        <v>0</v>
      </c>
      <c r="BD318">
        <v>0</v>
      </c>
      <c r="BE318">
        <v>0</v>
      </c>
      <c r="BF318">
        <v>0</v>
      </c>
      <c r="BG318" s="20">
        <v>1</v>
      </c>
      <c r="BH318" s="20">
        <v>0</v>
      </c>
      <c r="BI318" s="20">
        <v>54</v>
      </c>
      <c r="BJ318" s="20">
        <v>1</v>
      </c>
      <c r="BK318" s="20">
        <v>262</v>
      </c>
      <c r="BL318" s="20">
        <v>482</v>
      </c>
      <c r="BM318" s="20">
        <v>459</v>
      </c>
      <c r="BN318" s="20">
        <v>46</v>
      </c>
      <c r="BO318" s="20">
        <v>35</v>
      </c>
      <c r="BP318" s="20">
        <v>2065</v>
      </c>
      <c r="BQ318" s="20">
        <v>937</v>
      </c>
      <c r="BR318" s="20">
        <v>0</v>
      </c>
      <c r="BS318" s="20">
        <v>29</v>
      </c>
      <c r="BT318" s="20">
        <v>39</v>
      </c>
      <c r="BU318" s="20">
        <v>457</v>
      </c>
      <c r="BV318" s="20">
        <v>1449</v>
      </c>
    </row>
    <row r="319" spans="1:74" x14ac:dyDescent="0.25">
      <c r="A319" s="20" t="s">
        <v>452</v>
      </c>
      <c r="B319" s="20" t="s">
        <v>587</v>
      </c>
      <c r="C319" s="20" t="s">
        <v>608</v>
      </c>
      <c r="D319" s="1">
        <v>44598</v>
      </c>
      <c r="E319">
        <v>61</v>
      </c>
      <c r="F319">
        <v>2</v>
      </c>
      <c r="G319">
        <v>2</v>
      </c>
      <c r="H319">
        <v>0</v>
      </c>
      <c r="I319">
        <v>0</v>
      </c>
      <c r="J319">
        <v>43</v>
      </c>
      <c r="K319">
        <v>3</v>
      </c>
      <c r="L319">
        <v>2</v>
      </c>
      <c r="M319">
        <v>0</v>
      </c>
      <c r="N319">
        <v>2</v>
      </c>
      <c r="O319">
        <v>1</v>
      </c>
      <c r="P319">
        <v>0</v>
      </c>
      <c r="Q319">
        <v>0</v>
      </c>
      <c r="R319">
        <v>502</v>
      </c>
      <c r="S319">
        <v>430</v>
      </c>
      <c r="T319">
        <v>12</v>
      </c>
      <c r="U319">
        <v>10</v>
      </c>
      <c r="V319">
        <v>21</v>
      </c>
      <c r="W319">
        <v>629</v>
      </c>
      <c r="X319">
        <v>423</v>
      </c>
      <c r="Y319">
        <v>31</v>
      </c>
      <c r="Z319">
        <v>22</v>
      </c>
      <c r="AA319">
        <v>16</v>
      </c>
      <c r="AB319">
        <v>669</v>
      </c>
      <c r="AC319">
        <v>473</v>
      </c>
      <c r="AD319">
        <v>30</v>
      </c>
      <c r="AE319">
        <v>3</v>
      </c>
      <c r="AF319">
        <v>51</v>
      </c>
      <c r="AG319">
        <v>80</v>
      </c>
      <c r="AH319">
        <v>41</v>
      </c>
      <c r="AI319">
        <v>7</v>
      </c>
      <c r="AJ319">
        <v>0</v>
      </c>
      <c r="AK319">
        <v>6</v>
      </c>
      <c r="AL319">
        <v>32</v>
      </c>
      <c r="AM319">
        <v>20</v>
      </c>
      <c r="AN319">
        <v>1</v>
      </c>
      <c r="AO319">
        <v>0</v>
      </c>
      <c r="AP319">
        <v>0</v>
      </c>
      <c r="AQ319">
        <v>0</v>
      </c>
      <c r="AR319">
        <v>0</v>
      </c>
      <c r="AS319">
        <v>0</v>
      </c>
      <c r="AT319">
        <v>0</v>
      </c>
      <c r="AU319">
        <v>0</v>
      </c>
      <c r="AV319">
        <v>0</v>
      </c>
      <c r="AW319">
        <v>0</v>
      </c>
      <c r="AX319">
        <v>0</v>
      </c>
      <c r="AY319">
        <v>0</v>
      </c>
      <c r="AZ319">
        <v>0</v>
      </c>
      <c r="BA319">
        <v>0</v>
      </c>
      <c r="BB319">
        <v>0</v>
      </c>
      <c r="BC319">
        <v>0</v>
      </c>
      <c r="BD319">
        <v>0</v>
      </c>
      <c r="BE319">
        <v>0</v>
      </c>
      <c r="BF319">
        <v>0</v>
      </c>
      <c r="BG319" s="20">
        <v>2</v>
      </c>
      <c r="BH319" s="20">
        <v>0</v>
      </c>
      <c r="BI319" s="20">
        <v>53</v>
      </c>
      <c r="BJ319" s="20">
        <v>2</v>
      </c>
      <c r="BK319" s="20">
        <v>454</v>
      </c>
      <c r="BL319" s="20">
        <v>543</v>
      </c>
      <c r="BM319" s="20">
        <v>569</v>
      </c>
      <c r="BN319" s="20">
        <v>59</v>
      </c>
      <c r="BO319" s="20">
        <v>27</v>
      </c>
      <c r="BP319" s="20">
        <v>2460</v>
      </c>
      <c r="BQ319" s="20">
        <v>1135</v>
      </c>
      <c r="BR319" s="20">
        <v>0</v>
      </c>
      <c r="BS319" s="20">
        <v>149</v>
      </c>
      <c r="BT319" s="20">
        <v>27</v>
      </c>
      <c r="BU319" s="20">
        <v>421</v>
      </c>
      <c r="BV319" s="20">
        <v>1746</v>
      </c>
    </row>
    <row r="320" spans="1:74" x14ac:dyDescent="0.25">
      <c r="A320" s="20" t="s">
        <v>452</v>
      </c>
      <c r="B320" s="20" t="s">
        <v>587</v>
      </c>
      <c r="C320" s="20" t="s">
        <v>608</v>
      </c>
      <c r="D320" s="1">
        <v>44605</v>
      </c>
      <c r="E320">
        <v>61</v>
      </c>
      <c r="F320">
        <v>2</v>
      </c>
      <c r="G320">
        <v>2</v>
      </c>
      <c r="H320">
        <v>0</v>
      </c>
      <c r="I320">
        <v>0</v>
      </c>
      <c r="J320">
        <v>43</v>
      </c>
      <c r="K320">
        <v>3</v>
      </c>
      <c r="L320">
        <v>2</v>
      </c>
      <c r="M320">
        <v>0</v>
      </c>
      <c r="N320">
        <v>2</v>
      </c>
      <c r="O320">
        <v>1</v>
      </c>
      <c r="P320">
        <v>0</v>
      </c>
      <c r="Q320">
        <v>0</v>
      </c>
      <c r="R320">
        <v>503</v>
      </c>
      <c r="S320">
        <v>431</v>
      </c>
      <c r="T320">
        <v>13</v>
      </c>
      <c r="U320">
        <v>10</v>
      </c>
      <c r="V320">
        <v>20</v>
      </c>
      <c r="W320">
        <v>634</v>
      </c>
      <c r="X320">
        <v>428</v>
      </c>
      <c r="Y320">
        <v>31</v>
      </c>
      <c r="Z320">
        <v>22</v>
      </c>
      <c r="AA320">
        <v>19</v>
      </c>
      <c r="AB320">
        <v>669</v>
      </c>
      <c r="AC320">
        <v>477</v>
      </c>
      <c r="AD320">
        <v>32</v>
      </c>
      <c r="AE320">
        <v>3</v>
      </c>
      <c r="AF320">
        <v>49</v>
      </c>
      <c r="AG320">
        <v>81</v>
      </c>
      <c r="AH320">
        <v>42</v>
      </c>
      <c r="AI320">
        <v>7</v>
      </c>
      <c r="AJ320">
        <v>0</v>
      </c>
      <c r="AK320">
        <v>6</v>
      </c>
      <c r="AL320">
        <v>31</v>
      </c>
      <c r="AM320">
        <v>20</v>
      </c>
      <c r="AN320">
        <v>1</v>
      </c>
      <c r="AO320">
        <v>0</v>
      </c>
      <c r="AP320">
        <v>0</v>
      </c>
      <c r="AQ320">
        <v>0</v>
      </c>
      <c r="AR320">
        <v>0</v>
      </c>
      <c r="AS320">
        <v>0</v>
      </c>
      <c r="AT320">
        <v>0</v>
      </c>
      <c r="AU320">
        <v>0</v>
      </c>
      <c r="AV320">
        <v>0</v>
      </c>
      <c r="AW320">
        <v>0</v>
      </c>
      <c r="AX320">
        <v>0</v>
      </c>
      <c r="AY320">
        <v>0</v>
      </c>
      <c r="AZ320">
        <v>0</v>
      </c>
      <c r="BA320">
        <v>0</v>
      </c>
      <c r="BB320">
        <v>0</v>
      </c>
      <c r="BC320">
        <v>0</v>
      </c>
      <c r="BD320">
        <v>0</v>
      </c>
      <c r="BE320">
        <v>0</v>
      </c>
      <c r="BF320">
        <v>0</v>
      </c>
      <c r="BG320" s="20">
        <v>2</v>
      </c>
      <c r="BH320" s="20">
        <v>0</v>
      </c>
      <c r="BI320" s="20">
        <v>53</v>
      </c>
      <c r="BJ320" s="20">
        <v>2</v>
      </c>
      <c r="BK320" s="20">
        <v>455</v>
      </c>
      <c r="BL320" s="20">
        <v>544</v>
      </c>
      <c r="BM320" s="20">
        <v>569</v>
      </c>
      <c r="BN320" s="20">
        <v>59</v>
      </c>
      <c r="BO320" s="20">
        <v>26</v>
      </c>
      <c r="BP320" s="20">
        <v>2452</v>
      </c>
      <c r="BQ320" s="20">
        <v>1144</v>
      </c>
      <c r="BR320" s="20">
        <v>0</v>
      </c>
      <c r="BS320" s="20">
        <v>152</v>
      </c>
      <c r="BT320" s="20">
        <v>27</v>
      </c>
      <c r="BU320" s="20">
        <v>418</v>
      </c>
      <c r="BV320" s="20">
        <v>1744</v>
      </c>
    </row>
    <row r="321" spans="1:74" x14ac:dyDescent="0.25">
      <c r="A321" s="20" t="s">
        <v>452</v>
      </c>
      <c r="B321" s="20" t="s">
        <v>587</v>
      </c>
      <c r="C321" s="20" t="s">
        <v>608</v>
      </c>
      <c r="D321" s="1">
        <v>44613</v>
      </c>
      <c r="E321">
        <v>60</v>
      </c>
      <c r="F321">
        <v>2</v>
      </c>
      <c r="G321">
        <v>2</v>
      </c>
      <c r="H321">
        <v>0</v>
      </c>
      <c r="I321">
        <v>0</v>
      </c>
      <c r="J321">
        <v>43</v>
      </c>
      <c r="K321">
        <v>3</v>
      </c>
      <c r="L321">
        <v>2</v>
      </c>
      <c r="M321">
        <v>0</v>
      </c>
      <c r="N321">
        <v>2</v>
      </c>
      <c r="O321">
        <v>1</v>
      </c>
      <c r="P321">
        <v>0</v>
      </c>
      <c r="Q321">
        <v>0</v>
      </c>
      <c r="R321">
        <v>502</v>
      </c>
      <c r="S321">
        <v>431</v>
      </c>
      <c r="T321">
        <v>14</v>
      </c>
      <c r="U321">
        <v>9</v>
      </c>
      <c r="V321">
        <v>20</v>
      </c>
      <c r="W321">
        <v>632</v>
      </c>
      <c r="X321">
        <v>428</v>
      </c>
      <c r="Y321">
        <v>31</v>
      </c>
      <c r="Z321">
        <v>21</v>
      </c>
      <c r="AA321">
        <v>19</v>
      </c>
      <c r="AB321">
        <v>668</v>
      </c>
      <c r="AC321">
        <v>479</v>
      </c>
      <c r="AD321">
        <v>32</v>
      </c>
      <c r="AE321">
        <v>3</v>
      </c>
      <c r="AF321">
        <v>49</v>
      </c>
      <c r="AG321">
        <v>81</v>
      </c>
      <c r="AH321">
        <v>43</v>
      </c>
      <c r="AI321">
        <v>7</v>
      </c>
      <c r="AJ321">
        <v>0</v>
      </c>
      <c r="AK321">
        <v>6</v>
      </c>
      <c r="AL321">
        <v>31</v>
      </c>
      <c r="AM321">
        <v>22</v>
      </c>
      <c r="AN321">
        <v>1</v>
      </c>
      <c r="AO321">
        <v>0</v>
      </c>
      <c r="AP321">
        <v>0</v>
      </c>
      <c r="AQ321">
        <v>0</v>
      </c>
      <c r="AR321">
        <v>0</v>
      </c>
      <c r="AS321">
        <v>0</v>
      </c>
      <c r="AT321">
        <v>0</v>
      </c>
      <c r="AU321">
        <v>0</v>
      </c>
      <c r="AV321">
        <v>0</v>
      </c>
      <c r="AW321">
        <v>0</v>
      </c>
      <c r="AX321">
        <v>0</v>
      </c>
      <c r="AY321">
        <v>0</v>
      </c>
      <c r="AZ321">
        <v>0</v>
      </c>
      <c r="BA321">
        <v>0</v>
      </c>
      <c r="BB321">
        <v>0</v>
      </c>
      <c r="BC321">
        <v>0</v>
      </c>
      <c r="BD321">
        <v>0</v>
      </c>
      <c r="BE321">
        <v>0</v>
      </c>
      <c r="BF321">
        <v>0</v>
      </c>
      <c r="BG321" s="20">
        <v>2</v>
      </c>
      <c r="BH321" s="20">
        <v>0</v>
      </c>
      <c r="BI321" s="20">
        <v>52</v>
      </c>
      <c r="BJ321" s="20">
        <v>2</v>
      </c>
      <c r="BK321" s="20">
        <v>454</v>
      </c>
      <c r="BL321" s="20">
        <v>544</v>
      </c>
      <c r="BM321" s="20">
        <v>568</v>
      </c>
      <c r="BN321" s="20">
        <v>59</v>
      </c>
      <c r="BO321" s="20">
        <v>26</v>
      </c>
      <c r="BP321" s="20">
        <v>2457</v>
      </c>
      <c r="BQ321" s="20">
        <v>1160</v>
      </c>
      <c r="BR321" s="20">
        <v>0</v>
      </c>
      <c r="BS321" s="20">
        <v>153</v>
      </c>
      <c r="BT321" s="20">
        <v>26</v>
      </c>
      <c r="BU321" s="20">
        <v>423</v>
      </c>
      <c r="BV321" s="20">
        <v>1745</v>
      </c>
    </row>
    <row r="322" spans="1:74" x14ac:dyDescent="0.25">
      <c r="A322" s="20" t="s">
        <v>452</v>
      </c>
      <c r="B322" s="20" t="s">
        <v>455</v>
      </c>
      <c r="C322" s="20" t="s">
        <v>609</v>
      </c>
      <c r="D322" s="1">
        <v>44598</v>
      </c>
      <c r="E322">
        <v>58</v>
      </c>
      <c r="F322">
        <v>0</v>
      </c>
      <c r="G322">
        <v>0</v>
      </c>
      <c r="H322">
        <v>0</v>
      </c>
      <c r="I322">
        <v>0</v>
      </c>
      <c r="J322">
        <v>48</v>
      </c>
      <c r="K322">
        <v>2</v>
      </c>
      <c r="L322">
        <v>1</v>
      </c>
      <c r="M322">
        <v>1</v>
      </c>
      <c r="N322">
        <v>0</v>
      </c>
      <c r="O322">
        <v>0</v>
      </c>
      <c r="P322">
        <v>0</v>
      </c>
      <c r="Q322">
        <v>0</v>
      </c>
      <c r="R322">
        <v>637</v>
      </c>
      <c r="S322">
        <v>586</v>
      </c>
      <c r="T322">
        <v>18</v>
      </c>
      <c r="U322">
        <v>1</v>
      </c>
      <c r="V322">
        <v>4</v>
      </c>
      <c r="W322">
        <v>632</v>
      </c>
      <c r="X322">
        <v>446</v>
      </c>
      <c r="Y322">
        <v>35</v>
      </c>
      <c r="Z322">
        <v>19</v>
      </c>
      <c r="AA322">
        <v>21</v>
      </c>
      <c r="AB322">
        <v>709</v>
      </c>
      <c r="AC322">
        <v>516</v>
      </c>
      <c r="AD322">
        <v>31</v>
      </c>
      <c r="AE322">
        <v>33</v>
      </c>
      <c r="AF322">
        <v>12</v>
      </c>
      <c r="AG322">
        <v>86</v>
      </c>
      <c r="AH322">
        <v>44</v>
      </c>
      <c r="AI322">
        <v>5</v>
      </c>
      <c r="AJ322">
        <v>3</v>
      </c>
      <c r="AK322">
        <v>0</v>
      </c>
      <c r="AL322">
        <v>39</v>
      </c>
      <c r="AM322">
        <v>33</v>
      </c>
      <c r="AN322">
        <v>3</v>
      </c>
      <c r="AO322">
        <v>0</v>
      </c>
      <c r="AP322">
        <v>1</v>
      </c>
      <c r="AQ322">
        <v>0</v>
      </c>
      <c r="AR322">
        <v>0</v>
      </c>
      <c r="AS322">
        <v>0</v>
      </c>
      <c r="AT322">
        <v>0</v>
      </c>
      <c r="AU322">
        <v>0</v>
      </c>
      <c r="AV322">
        <v>0</v>
      </c>
      <c r="AW322">
        <v>0</v>
      </c>
      <c r="AX322">
        <v>0</v>
      </c>
      <c r="AY322">
        <v>0</v>
      </c>
      <c r="AZ322">
        <v>0</v>
      </c>
      <c r="BA322">
        <v>0</v>
      </c>
      <c r="BB322">
        <v>0</v>
      </c>
      <c r="BC322">
        <v>0</v>
      </c>
      <c r="BD322">
        <v>0</v>
      </c>
      <c r="BE322">
        <v>0</v>
      </c>
      <c r="BF322">
        <v>0</v>
      </c>
      <c r="BG322" s="20">
        <v>0</v>
      </c>
      <c r="BH322" s="20">
        <v>0</v>
      </c>
      <c r="BI322" s="20">
        <v>53</v>
      </c>
      <c r="BJ322" s="20">
        <v>0</v>
      </c>
      <c r="BK322" s="20">
        <v>611</v>
      </c>
      <c r="BL322" s="20">
        <v>544</v>
      </c>
      <c r="BM322" s="20">
        <v>618</v>
      </c>
      <c r="BN322" s="20">
        <v>71</v>
      </c>
      <c r="BO322" s="20">
        <v>35</v>
      </c>
      <c r="BP322" s="20">
        <v>2759</v>
      </c>
      <c r="BQ322" s="20">
        <v>1331</v>
      </c>
      <c r="BR322" s="20">
        <v>0</v>
      </c>
      <c r="BS322" s="20">
        <v>129</v>
      </c>
      <c r="BT322" s="20">
        <v>83</v>
      </c>
      <c r="BU322" s="20">
        <v>423</v>
      </c>
      <c r="BV322" s="20">
        <v>2001</v>
      </c>
    </row>
    <row r="323" spans="1:74" x14ac:dyDescent="0.25">
      <c r="A323" s="20" t="s">
        <v>452</v>
      </c>
      <c r="B323" s="20" t="s">
        <v>455</v>
      </c>
      <c r="C323" s="20" t="s">
        <v>609</v>
      </c>
      <c r="D323" s="1">
        <v>44605</v>
      </c>
      <c r="E323">
        <v>58</v>
      </c>
      <c r="F323">
        <v>0</v>
      </c>
      <c r="G323">
        <v>0</v>
      </c>
      <c r="H323">
        <v>0</v>
      </c>
      <c r="I323">
        <v>0</v>
      </c>
      <c r="J323">
        <v>48</v>
      </c>
      <c r="K323">
        <v>2</v>
      </c>
      <c r="L323">
        <v>1</v>
      </c>
      <c r="M323">
        <v>1</v>
      </c>
      <c r="N323">
        <v>0</v>
      </c>
      <c r="O323">
        <v>0</v>
      </c>
      <c r="P323">
        <v>0</v>
      </c>
      <c r="Q323">
        <v>0</v>
      </c>
      <c r="R323">
        <v>638</v>
      </c>
      <c r="S323">
        <v>586</v>
      </c>
      <c r="T323">
        <v>18</v>
      </c>
      <c r="U323">
        <v>1</v>
      </c>
      <c r="V323">
        <v>4</v>
      </c>
      <c r="W323">
        <v>630</v>
      </c>
      <c r="X323">
        <v>446</v>
      </c>
      <c r="Y323">
        <v>36</v>
      </c>
      <c r="Z323">
        <v>19</v>
      </c>
      <c r="AA323">
        <v>21</v>
      </c>
      <c r="AB323">
        <v>711</v>
      </c>
      <c r="AC323">
        <v>517</v>
      </c>
      <c r="AD323">
        <v>32</v>
      </c>
      <c r="AE323">
        <v>33</v>
      </c>
      <c r="AF323">
        <v>13</v>
      </c>
      <c r="AG323">
        <v>87</v>
      </c>
      <c r="AH323">
        <v>45</v>
      </c>
      <c r="AI323">
        <v>5</v>
      </c>
      <c r="AJ323">
        <v>3</v>
      </c>
      <c r="AK323">
        <v>0</v>
      </c>
      <c r="AL323">
        <v>39</v>
      </c>
      <c r="AM323">
        <v>33</v>
      </c>
      <c r="AN323">
        <v>3</v>
      </c>
      <c r="AO323">
        <v>0</v>
      </c>
      <c r="AP323">
        <v>1</v>
      </c>
      <c r="AQ323">
        <v>0</v>
      </c>
      <c r="AR323">
        <v>0</v>
      </c>
      <c r="AS323">
        <v>0</v>
      </c>
      <c r="AT323">
        <v>0</v>
      </c>
      <c r="AU323">
        <v>0</v>
      </c>
      <c r="AV323">
        <v>0</v>
      </c>
      <c r="AW323">
        <v>0</v>
      </c>
      <c r="AX323">
        <v>0</v>
      </c>
      <c r="AY323">
        <v>0</v>
      </c>
      <c r="AZ323">
        <v>0</v>
      </c>
      <c r="BA323">
        <v>0</v>
      </c>
      <c r="BB323">
        <v>0</v>
      </c>
      <c r="BC323">
        <v>0</v>
      </c>
      <c r="BD323">
        <v>0</v>
      </c>
      <c r="BE323">
        <v>0</v>
      </c>
      <c r="BF323">
        <v>0</v>
      </c>
      <c r="BG323" s="20">
        <v>0</v>
      </c>
      <c r="BH323" s="20">
        <v>0</v>
      </c>
      <c r="BI323" s="20">
        <v>53</v>
      </c>
      <c r="BJ323" s="20">
        <v>0</v>
      </c>
      <c r="BK323" s="20">
        <v>611</v>
      </c>
      <c r="BL323" s="20">
        <v>541</v>
      </c>
      <c r="BM323" s="20">
        <v>617</v>
      </c>
      <c r="BN323" s="20">
        <v>73</v>
      </c>
      <c r="BO323" s="20">
        <v>35</v>
      </c>
      <c r="BP323" s="20">
        <v>2774</v>
      </c>
      <c r="BQ323" s="20">
        <v>1350</v>
      </c>
      <c r="BR323" s="20">
        <v>0</v>
      </c>
      <c r="BS323" s="20">
        <v>131</v>
      </c>
      <c r="BT323" s="20">
        <v>81</v>
      </c>
      <c r="BU323" s="20">
        <v>429</v>
      </c>
      <c r="BV323" s="20">
        <v>2009</v>
      </c>
    </row>
    <row r="324" spans="1:74" x14ac:dyDescent="0.25">
      <c r="A324" s="20" t="s">
        <v>452</v>
      </c>
      <c r="B324" s="20" t="s">
        <v>455</v>
      </c>
      <c r="C324" s="20" t="s">
        <v>609</v>
      </c>
      <c r="D324" s="1">
        <v>44613</v>
      </c>
      <c r="E324">
        <v>59</v>
      </c>
      <c r="F324">
        <v>0</v>
      </c>
      <c r="G324">
        <v>0</v>
      </c>
      <c r="H324">
        <v>0</v>
      </c>
      <c r="I324">
        <v>0</v>
      </c>
      <c r="J324">
        <v>48</v>
      </c>
      <c r="K324">
        <v>2</v>
      </c>
      <c r="L324">
        <v>1</v>
      </c>
      <c r="M324">
        <v>1</v>
      </c>
      <c r="N324">
        <v>0</v>
      </c>
      <c r="O324">
        <v>0</v>
      </c>
      <c r="P324">
        <v>0</v>
      </c>
      <c r="Q324">
        <v>0</v>
      </c>
      <c r="R324">
        <v>638</v>
      </c>
      <c r="S324">
        <v>587</v>
      </c>
      <c r="T324">
        <v>18</v>
      </c>
      <c r="U324">
        <v>1</v>
      </c>
      <c r="V324">
        <v>4</v>
      </c>
      <c r="W324">
        <v>631</v>
      </c>
      <c r="X324">
        <v>447</v>
      </c>
      <c r="Y324">
        <v>37</v>
      </c>
      <c r="Z324">
        <v>19</v>
      </c>
      <c r="AA324">
        <v>19</v>
      </c>
      <c r="AB324">
        <v>712</v>
      </c>
      <c r="AC324">
        <v>516</v>
      </c>
      <c r="AD324">
        <v>32</v>
      </c>
      <c r="AE324">
        <v>33</v>
      </c>
      <c r="AF324">
        <v>13</v>
      </c>
      <c r="AG324">
        <v>87</v>
      </c>
      <c r="AH324">
        <v>45</v>
      </c>
      <c r="AI324">
        <v>5</v>
      </c>
      <c r="AJ324">
        <v>3</v>
      </c>
      <c r="AK324">
        <v>0</v>
      </c>
      <c r="AL324">
        <v>39</v>
      </c>
      <c r="AM324">
        <v>33</v>
      </c>
      <c r="AN324">
        <v>3</v>
      </c>
      <c r="AO324">
        <v>0</v>
      </c>
      <c r="AP324">
        <v>1</v>
      </c>
      <c r="AQ324">
        <v>0</v>
      </c>
      <c r="AR324">
        <v>0</v>
      </c>
      <c r="AS324">
        <v>0</v>
      </c>
      <c r="AT324">
        <v>0</v>
      </c>
      <c r="AU324">
        <v>0</v>
      </c>
      <c r="AV324">
        <v>0</v>
      </c>
      <c r="AW324">
        <v>0</v>
      </c>
      <c r="AX324">
        <v>0</v>
      </c>
      <c r="AY324">
        <v>0</v>
      </c>
      <c r="AZ324">
        <v>0</v>
      </c>
      <c r="BA324">
        <v>0</v>
      </c>
      <c r="BB324">
        <v>0</v>
      </c>
      <c r="BC324">
        <v>0</v>
      </c>
      <c r="BD324">
        <v>0</v>
      </c>
      <c r="BE324">
        <v>0</v>
      </c>
      <c r="BF324">
        <v>0</v>
      </c>
      <c r="BG324" s="20">
        <v>0</v>
      </c>
      <c r="BH324" s="20">
        <v>0</v>
      </c>
      <c r="BI324" s="20">
        <v>54</v>
      </c>
      <c r="BJ324" s="20">
        <v>0</v>
      </c>
      <c r="BK324" s="20">
        <v>612</v>
      </c>
      <c r="BL324" s="20">
        <v>544</v>
      </c>
      <c r="BM324" s="20">
        <v>618</v>
      </c>
      <c r="BN324" s="20">
        <v>72</v>
      </c>
      <c r="BO324" s="20">
        <v>35</v>
      </c>
      <c r="BP324" s="20">
        <v>2772</v>
      </c>
      <c r="BQ324" s="20">
        <v>1375</v>
      </c>
      <c r="BR324" s="20">
        <v>0</v>
      </c>
      <c r="BS324" s="20">
        <v>136</v>
      </c>
      <c r="BT324" s="20">
        <v>82</v>
      </c>
      <c r="BU324" s="20">
        <v>415</v>
      </c>
      <c r="BV324" s="20">
        <v>2013</v>
      </c>
    </row>
    <row r="325" spans="1:74" x14ac:dyDescent="0.25">
      <c r="A325" s="20" t="s">
        <v>452</v>
      </c>
      <c r="B325" s="20" t="s">
        <v>587</v>
      </c>
      <c r="C325" s="20" t="s">
        <v>610</v>
      </c>
      <c r="D325" s="1">
        <v>44598</v>
      </c>
      <c r="E325">
        <v>156</v>
      </c>
      <c r="F325">
        <v>3</v>
      </c>
      <c r="G325">
        <v>3</v>
      </c>
      <c r="H325">
        <v>0</v>
      </c>
      <c r="I325">
        <v>0</v>
      </c>
      <c r="J325">
        <v>117</v>
      </c>
      <c r="K325">
        <v>7</v>
      </c>
      <c r="L325">
        <v>8</v>
      </c>
      <c r="M325">
        <v>2</v>
      </c>
      <c r="N325">
        <v>5</v>
      </c>
      <c r="O325">
        <v>4</v>
      </c>
      <c r="P325">
        <v>0</v>
      </c>
      <c r="Q325">
        <v>0</v>
      </c>
      <c r="R325">
        <v>1110</v>
      </c>
      <c r="S325">
        <v>1004</v>
      </c>
      <c r="T325">
        <v>26</v>
      </c>
      <c r="U325">
        <v>24</v>
      </c>
      <c r="V325">
        <v>3</v>
      </c>
      <c r="W325">
        <v>1444</v>
      </c>
      <c r="X325">
        <v>954</v>
      </c>
      <c r="Y325">
        <v>45</v>
      </c>
      <c r="Z325">
        <v>128</v>
      </c>
      <c r="AA325">
        <v>21</v>
      </c>
      <c r="AB325">
        <v>1413</v>
      </c>
      <c r="AC325">
        <v>1060</v>
      </c>
      <c r="AD325">
        <v>28</v>
      </c>
      <c r="AE325">
        <v>133</v>
      </c>
      <c r="AF325">
        <v>17</v>
      </c>
      <c r="AG325">
        <v>154</v>
      </c>
      <c r="AH325">
        <v>71</v>
      </c>
      <c r="AI325">
        <v>7</v>
      </c>
      <c r="AJ325">
        <v>17</v>
      </c>
      <c r="AK325">
        <v>4</v>
      </c>
      <c r="AL325">
        <v>96</v>
      </c>
      <c r="AM325">
        <v>84</v>
      </c>
      <c r="AN325">
        <v>4</v>
      </c>
      <c r="AO325">
        <v>0</v>
      </c>
      <c r="AP325">
        <v>0</v>
      </c>
      <c r="AQ325">
        <v>0</v>
      </c>
      <c r="AR325">
        <v>0</v>
      </c>
      <c r="AS325">
        <v>0</v>
      </c>
      <c r="AT325">
        <v>0</v>
      </c>
      <c r="AU325">
        <v>0</v>
      </c>
      <c r="AV325">
        <v>0</v>
      </c>
      <c r="AW325">
        <v>0</v>
      </c>
      <c r="AX325">
        <v>0</v>
      </c>
      <c r="AY325">
        <v>0</v>
      </c>
      <c r="AZ325">
        <v>0</v>
      </c>
      <c r="BA325">
        <v>0</v>
      </c>
      <c r="BB325">
        <v>0</v>
      </c>
      <c r="BC325">
        <v>0</v>
      </c>
      <c r="BD325">
        <v>0</v>
      </c>
      <c r="BE325">
        <v>0</v>
      </c>
      <c r="BF325">
        <v>0</v>
      </c>
      <c r="BG325" s="20">
        <v>3</v>
      </c>
      <c r="BH325" s="20">
        <v>0</v>
      </c>
      <c r="BI325" s="20">
        <v>137</v>
      </c>
      <c r="BJ325" s="20">
        <v>4</v>
      </c>
      <c r="BK325" s="20">
        <v>1047</v>
      </c>
      <c r="BL325" s="20">
        <v>1201</v>
      </c>
      <c r="BM325" s="20">
        <v>1219</v>
      </c>
      <c r="BN325" s="20">
        <v>120</v>
      </c>
      <c r="BO325" s="20">
        <v>90</v>
      </c>
      <c r="BP325" s="20">
        <v>5601</v>
      </c>
      <c r="BQ325" s="20">
        <v>2693</v>
      </c>
      <c r="BR325" s="20">
        <v>0</v>
      </c>
      <c r="BS325" s="20">
        <v>161</v>
      </c>
      <c r="BT325" s="20">
        <v>946</v>
      </c>
      <c r="BU325" s="20">
        <v>321</v>
      </c>
      <c r="BV325" s="20">
        <v>3969</v>
      </c>
    </row>
    <row r="326" spans="1:74" x14ac:dyDescent="0.25">
      <c r="A326" s="20" t="s">
        <v>452</v>
      </c>
      <c r="B326" s="20" t="s">
        <v>587</v>
      </c>
      <c r="C326" s="20" t="s">
        <v>610</v>
      </c>
      <c r="D326" s="1">
        <v>44605</v>
      </c>
      <c r="E326">
        <v>157</v>
      </c>
      <c r="F326">
        <v>3</v>
      </c>
      <c r="G326">
        <v>3</v>
      </c>
      <c r="H326">
        <v>0</v>
      </c>
      <c r="I326">
        <v>0</v>
      </c>
      <c r="J326">
        <v>119</v>
      </c>
      <c r="K326">
        <v>7</v>
      </c>
      <c r="L326">
        <v>8</v>
      </c>
      <c r="M326">
        <v>2</v>
      </c>
      <c r="N326">
        <v>5</v>
      </c>
      <c r="O326">
        <v>4</v>
      </c>
      <c r="P326">
        <v>0</v>
      </c>
      <c r="Q326">
        <v>0</v>
      </c>
      <c r="R326">
        <v>1113</v>
      </c>
      <c r="S326">
        <v>1006</v>
      </c>
      <c r="T326">
        <v>27</v>
      </c>
      <c r="U326">
        <v>24</v>
      </c>
      <c r="V326">
        <v>4</v>
      </c>
      <c r="W326">
        <v>1439</v>
      </c>
      <c r="X326">
        <v>956</v>
      </c>
      <c r="Y326">
        <v>45</v>
      </c>
      <c r="Z326">
        <v>127</v>
      </c>
      <c r="AA326">
        <v>23</v>
      </c>
      <c r="AB326">
        <v>1415</v>
      </c>
      <c r="AC326">
        <v>1063</v>
      </c>
      <c r="AD326">
        <v>28</v>
      </c>
      <c r="AE326">
        <v>134</v>
      </c>
      <c r="AF326">
        <v>16</v>
      </c>
      <c r="AG326">
        <v>157</v>
      </c>
      <c r="AH326">
        <v>73</v>
      </c>
      <c r="AI326">
        <v>7</v>
      </c>
      <c r="AJ326">
        <v>17</v>
      </c>
      <c r="AK326">
        <v>4</v>
      </c>
      <c r="AL326">
        <v>96</v>
      </c>
      <c r="AM326">
        <v>84</v>
      </c>
      <c r="AN326">
        <v>4</v>
      </c>
      <c r="AO326">
        <v>0</v>
      </c>
      <c r="AP326">
        <v>0</v>
      </c>
      <c r="AQ326">
        <v>0</v>
      </c>
      <c r="AR326">
        <v>0</v>
      </c>
      <c r="AS326">
        <v>0</v>
      </c>
      <c r="AT326">
        <v>0</v>
      </c>
      <c r="AU326">
        <v>0</v>
      </c>
      <c r="AV326">
        <v>0</v>
      </c>
      <c r="AW326">
        <v>0</v>
      </c>
      <c r="AX326">
        <v>0</v>
      </c>
      <c r="AY326">
        <v>0</v>
      </c>
      <c r="AZ326">
        <v>0</v>
      </c>
      <c r="BA326">
        <v>0</v>
      </c>
      <c r="BB326">
        <v>0</v>
      </c>
      <c r="BC326">
        <v>0</v>
      </c>
      <c r="BD326">
        <v>0</v>
      </c>
      <c r="BE326">
        <v>0</v>
      </c>
      <c r="BF326">
        <v>0</v>
      </c>
      <c r="BG326" s="20">
        <v>3</v>
      </c>
      <c r="BH326" s="20">
        <v>0</v>
      </c>
      <c r="BI326" s="20">
        <v>138</v>
      </c>
      <c r="BJ326" s="20">
        <v>4</v>
      </c>
      <c r="BK326" s="20">
        <v>1047</v>
      </c>
      <c r="BL326" s="20">
        <v>1198</v>
      </c>
      <c r="BM326" s="20">
        <v>1222</v>
      </c>
      <c r="BN326" s="20">
        <v>123</v>
      </c>
      <c r="BO326" s="20">
        <v>90</v>
      </c>
      <c r="BP326" s="20">
        <v>5605</v>
      </c>
      <c r="BQ326" s="20">
        <v>2717</v>
      </c>
      <c r="BR326" s="20">
        <v>0</v>
      </c>
      <c r="BS326" s="20">
        <v>161</v>
      </c>
      <c r="BT326" s="20">
        <v>938</v>
      </c>
      <c r="BU326" s="20">
        <v>320</v>
      </c>
      <c r="BV326" s="20">
        <v>3978</v>
      </c>
    </row>
    <row r="327" spans="1:74" x14ac:dyDescent="0.25">
      <c r="A327" s="20" t="s">
        <v>452</v>
      </c>
      <c r="B327" s="20" t="s">
        <v>587</v>
      </c>
      <c r="C327" s="20" t="s">
        <v>610</v>
      </c>
      <c r="D327" s="1">
        <v>44613</v>
      </c>
      <c r="E327">
        <v>159</v>
      </c>
      <c r="F327">
        <v>3</v>
      </c>
      <c r="G327">
        <v>3</v>
      </c>
      <c r="H327">
        <v>0</v>
      </c>
      <c r="I327">
        <v>0</v>
      </c>
      <c r="J327">
        <v>120</v>
      </c>
      <c r="K327">
        <v>7</v>
      </c>
      <c r="L327">
        <v>9</v>
      </c>
      <c r="M327">
        <v>2</v>
      </c>
      <c r="N327">
        <v>5</v>
      </c>
      <c r="O327">
        <v>4</v>
      </c>
      <c r="P327">
        <v>0</v>
      </c>
      <c r="Q327">
        <v>0</v>
      </c>
      <c r="R327">
        <v>1113</v>
      </c>
      <c r="S327">
        <v>1006</v>
      </c>
      <c r="T327">
        <v>27</v>
      </c>
      <c r="U327">
        <v>25</v>
      </c>
      <c r="V327">
        <v>3</v>
      </c>
      <c r="W327">
        <v>1437</v>
      </c>
      <c r="X327">
        <v>957</v>
      </c>
      <c r="Y327">
        <v>46</v>
      </c>
      <c r="Z327">
        <v>125</v>
      </c>
      <c r="AA327">
        <v>23</v>
      </c>
      <c r="AB327">
        <v>1412</v>
      </c>
      <c r="AC327">
        <v>1069</v>
      </c>
      <c r="AD327">
        <v>28</v>
      </c>
      <c r="AE327">
        <v>132</v>
      </c>
      <c r="AF327">
        <v>16</v>
      </c>
      <c r="AG327">
        <v>158</v>
      </c>
      <c r="AH327">
        <v>76</v>
      </c>
      <c r="AI327">
        <v>7</v>
      </c>
      <c r="AJ327">
        <v>17</v>
      </c>
      <c r="AK327">
        <v>4</v>
      </c>
      <c r="AL327">
        <v>96</v>
      </c>
      <c r="AM327">
        <v>84</v>
      </c>
      <c r="AN327">
        <v>4</v>
      </c>
      <c r="AO327">
        <v>0</v>
      </c>
      <c r="AP327">
        <v>0</v>
      </c>
      <c r="AQ327">
        <v>0</v>
      </c>
      <c r="AR327">
        <v>0</v>
      </c>
      <c r="AS327">
        <v>0</v>
      </c>
      <c r="AT327">
        <v>0</v>
      </c>
      <c r="AU327">
        <v>0</v>
      </c>
      <c r="AV327">
        <v>0</v>
      </c>
      <c r="AW327">
        <v>0</v>
      </c>
      <c r="AX327">
        <v>0</v>
      </c>
      <c r="AY327">
        <v>0</v>
      </c>
      <c r="AZ327">
        <v>0</v>
      </c>
      <c r="BA327">
        <v>0</v>
      </c>
      <c r="BB327">
        <v>0</v>
      </c>
      <c r="BC327">
        <v>0</v>
      </c>
      <c r="BD327">
        <v>0</v>
      </c>
      <c r="BE327">
        <v>0</v>
      </c>
      <c r="BF327">
        <v>0</v>
      </c>
      <c r="BG327" s="20">
        <v>3</v>
      </c>
      <c r="BH327" s="20">
        <v>0</v>
      </c>
      <c r="BI327" s="20">
        <v>139</v>
      </c>
      <c r="BJ327" s="20">
        <v>4</v>
      </c>
      <c r="BK327" s="20">
        <v>1047</v>
      </c>
      <c r="BL327" s="20">
        <v>1197</v>
      </c>
      <c r="BM327" s="20">
        <v>1222</v>
      </c>
      <c r="BN327" s="20">
        <v>124</v>
      </c>
      <c r="BO327" s="20">
        <v>90</v>
      </c>
      <c r="BP327" s="20">
        <v>5593</v>
      </c>
      <c r="BQ327" s="20">
        <v>2738</v>
      </c>
      <c r="BR327" s="20">
        <v>0</v>
      </c>
      <c r="BS327" s="20">
        <v>163</v>
      </c>
      <c r="BT327" s="20">
        <v>927</v>
      </c>
      <c r="BU327" s="20">
        <v>321</v>
      </c>
      <c r="BV327" s="20">
        <v>3984</v>
      </c>
    </row>
    <row r="328" spans="1:74" x14ac:dyDescent="0.25">
      <c r="A328" s="20" t="s">
        <v>452</v>
      </c>
      <c r="B328" s="20" t="s">
        <v>453</v>
      </c>
      <c r="C328" s="20" t="s">
        <v>458</v>
      </c>
      <c r="D328" s="1">
        <v>44598</v>
      </c>
      <c r="E328">
        <v>44</v>
      </c>
      <c r="F328">
        <v>1</v>
      </c>
      <c r="G328">
        <v>0</v>
      </c>
      <c r="H328">
        <v>3</v>
      </c>
      <c r="I328">
        <v>2</v>
      </c>
      <c r="J328">
        <v>30</v>
      </c>
      <c r="K328">
        <v>0</v>
      </c>
      <c r="L328">
        <v>4</v>
      </c>
      <c r="M328">
        <v>1</v>
      </c>
      <c r="N328">
        <v>39</v>
      </c>
      <c r="O328">
        <v>38</v>
      </c>
      <c r="P328">
        <v>0</v>
      </c>
      <c r="Q328">
        <v>0</v>
      </c>
      <c r="R328">
        <v>248</v>
      </c>
      <c r="S328">
        <v>212</v>
      </c>
      <c r="T328">
        <v>9</v>
      </c>
      <c r="U328">
        <v>5</v>
      </c>
      <c r="V328">
        <v>4</v>
      </c>
      <c r="W328">
        <v>470</v>
      </c>
      <c r="X328">
        <v>275</v>
      </c>
      <c r="Y328">
        <v>10</v>
      </c>
      <c r="Z328">
        <v>46</v>
      </c>
      <c r="AA328">
        <v>16</v>
      </c>
      <c r="AB328">
        <v>398</v>
      </c>
      <c r="AC328">
        <v>256</v>
      </c>
      <c r="AD328">
        <v>2</v>
      </c>
      <c r="AE328">
        <v>43</v>
      </c>
      <c r="AF328">
        <v>30</v>
      </c>
      <c r="AG328">
        <v>64</v>
      </c>
      <c r="AH328">
        <v>21</v>
      </c>
      <c r="AI328">
        <v>1</v>
      </c>
      <c r="AJ328">
        <v>5</v>
      </c>
      <c r="AK328">
        <v>5</v>
      </c>
      <c r="AL328">
        <v>27</v>
      </c>
      <c r="AM328">
        <v>20</v>
      </c>
      <c r="AN328">
        <v>2</v>
      </c>
      <c r="AO328">
        <v>0</v>
      </c>
      <c r="AP328">
        <v>0</v>
      </c>
      <c r="AQ328">
        <v>0</v>
      </c>
      <c r="AR328">
        <v>0</v>
      </c>
      <c r="AS328">
        <v>1</v>
      </c>
      <c r="AT328">
        <v>0</v>
      </c>
      <c r="AU328">
        <v>0</v>
      </c>
      <c r="AV328">
        <v>0</v>
      </c>
      <c r="AW328">
        <v>0</v>
      </c>
      <c r="AX328">
        <v>0</v>
      </c>
      <c r="AY328">
        <v>0</v>
      </c>
      <c r="AZ328">
        <v>0</v>
      </c>
      <c r="BA328">
        <v>0</v>
      </c>
      <c r="BB328">
        <v>0</v>
      </c>
      <c r="BC328">
        <v>0</v>
      </c>
      <c r="BD328">
        <v>0</v>
      </c>
      <c r="BE328">
        <v>0</v>
      </c>
      <c r="BF328">
        <v>0</v>
      </c>
      <c r="BG328" s="20">
        <v>0</v>
      </c>
      <c r="BH328" s="20">
        <v>2</v>
      </c>
      <c r="BI328" s="20">
        <v>36</v>
      </c>
      <c r="BJ328" s="20">
        <v>39</v>
      </c>
      <c r="BK328" s="20">
        <v>227</v>
      </c>
      <c r="BL328" s="20">
        <v>381</v>
      </c>
      <c r="BM328" s="20">
        <v>316</v>
      </c>
      <c r="BN328" s="20">
        <v>45</v>
      </c>
      <c r="BO328" s="20">
        <v>25</v>
      </c>
      <c r="BP328" s="20">
        <v>1666</v>
      </c>
      <c r="BQ328" s="20">
        <v>650</v>
      </c>
      <c r="BR328" s="20">
        <v>0</v>
      </c>
      <c r="BS328" s="20">
        <v>19</v>
      </c>
      <c r="BT328" s="20">
        <v>81</v>
      </c>
      <c r="BU328" s="20">
        <v>382</v>
      </c>
      <c r="BV328" s="20">
        <v>1098</v>
      </c>
    </row>
    <row r="329" spans="1:74" x14ac:dyDescent="0.25">
      <c r="A329" s="20" t="s">
        <v>452</v>
      </c>
      <c r="B329" s="20" t="s">
        <v>453</v>
      </c>
      <c r="C329" s="20" t="s">
        <v>458</v>
      </c>
      <c r="D329" s="1">
        <v>44605</v>
      </c>
      <c r="E329">
        <v>44</v>
      </c>
      <c r="F329">
        <v>1</v>
      </c>
      <c r="G329">
        <v>0</v>
      </c>
      <c r="H329">
        <v>3</v>
      </c>
      <c r="I329">
        <v>2</v>
      </c>
      <c r="J329">
        <v>30</v>
      </c>
      <c r="K329">
        <v>0</v>
      </c>
      <c r="L329">
        <v>4</v>
      </c>
      <c r="M329">
        <v>1</v>
      </c>
      <c r="N329">
        <v>39</v>
      </c>
      <c r="O329">
        <v>38</v>
      </c>
      <c r="P329">
        <v>0</v>
      </c>
      <c r="Q329">
        <v>0</v>
      </c>
      <c r="R329">
        <v>250</v>
      </c>
      <c r="S329">
        <v>212</v>
      </c>
      <c r="T329">
        <v>9</v>
      </c>
      <c r="U329">
        <v>6</v>
      </c>
      <c r="V329">
        <v>5</v>
      </c>
      <c r="W329">
        <v>468</v>
      </c>
      <c r="X329">
        <v>278</v>
      </c>
      <c r="Y329">
        <v>11</v>
      </c>
      <c r="Z329">
        <v>45</v>
      </c>
      <c r="AA329">
        <v>15</v>
      </c>
      <c r="AB329">
        <v>397</v>
      </c>
      <c r="AC329">
        <v>257</v>
      </c>
      <c r="AD329">
        <v>2</v>
      </c>
      <c r="AE329">
        <v>44</v>
      </c>
      <c r="AF329">
        <v>28</v>
      </c>
      <c r="AG329">
        <v>64</v>
      </c>
      <c r="AH329">
        <v>21</v>
      </c>
      <c r="AI329">
        <v>1</v>
      </c>
      <c r="AJ329">
        <v>5</v>
      </c>
      <c r="AK329">
        <v>5</v>
      </c>
      <c r="AL329">
        <v>27</v>
      </c>
      <c r="AM329">
        <v>20</v>
      </c>
      <c r="AN329">
        <v>2</v>
      </c>
      <c r="AO329">
        <v>0</v>
      </c>
      <c r="AP329">
        <v>0</v>
      </c>
      <c r="AQ329">
        <v>0</v>
      </c>
      <c r="AR329">
        <v>0</v>
      </c>
      <c r="AS329">
        <v>1</v>
      </c>
      <c r="AT329">
        <v>0</v>
      </c>
      <c r="AU329">
        <v>0</v>
      </c>
      <c r="AV329">
        <v>0</v>
      </c>
      <c r="AW329">
        <v>0</v>
      </c>
      <c r="AX329">
        <v>0</v>
      </c>
      <c r="AY329">
        <v>0</v>
      </c>
      <c r="AZ329">
        <v>0</v>
      </c>
      <c r="BA329">
        <v>0</v>
      </c>
      <c r="BB329">
        <v>0</v>
      </c>
      <c r="BC329">
        <v>0</v>
      </c>
      <c r="BD329">
        <v>0</v>
      </c>
      <c r="BE329">
        <v>0</v>
      </c>
      <c r="BF329">
        <v>0</v>
      </c>
      <c r="BG329" s="20">
        <v>0</v>
      </c>
      <c r="BH329" s="20">
        <v>2</v>
      </c>
      <c r="BI329" s="20">
        <v>36</v>
      </c>
      <c r="BJ329" s="20">
        <v>39</v>
      </c>
      <c r="BK329" s="20">
        <v>227</v>
      </c>
      <c r="BL329" s="20">
        <v>380</v>
      </c>
      <c r="BM329" s="20">
        <v>316</v>
      </c>
      <c r="BN329" s="20">
        <v>45</v>
      </c>
      <c r="BO329" s="20">
        <v>25</v>
      </c>
      <c r="BP329" s="20">
        <v>1667</v>
      </c>
      <c r="BQ329" s="20">
        <v>657</v>
      </c>
      <c r="BR329" s="20">
        <v>0</v>
      </c>
      <c r="BS329" s="20">
        <v>19</v>
      </c>
      <c r="BT329" s="20">
        <v>83</v>
      </c>
      <c r="BU329" s="20">
        <v>378</v>
      </c>
      <c r="BV329" s="20">
        <v>1100</v>
      </c>
    </row>
    <row r="330" spans="1:74" x14ac:dyDescent="0.25">
      <c r="A330" s="20" t="s">
        <v>452</v>
      </c>
      <c r="B330" s="20" t="s">
        <v>453</v>
      </c>
      <c r="C330" s="20" t="s">
        <v>458</v>
      </c>
      <c r="D330" s="1">
        <v>44613</v>
      </c>
      <c r="E330">
        <v>43</v>
      </c>
      <c r="F330">
        <v>1</v>
      </c>
      <c r="G330">
        <v>0</v>
      </c>
      <c r="H330">
        <v>2</v>
      </c>
      <c r="I330">
        <v>2</v>
      </c>
      <c r="J330">
        <v>31</v>
      </c>
      <c r="K330">
        <v>0</v>
      </c>
      <c r="L330">
        <v>3</v>
      </c>
      <c r="M330">
        <v>1</v>
      </c>
      <c r="N330">
        <v>39</v>
      </c>
      <c r="O330">
        <v>38</v>
      </c>
      <c r="P330">
        <v>0</v>
      </c>
      <c r="Q330">
        <v>0</v>
      </c>
      <c r="R330">
        <v>252</v>
      </c>
      <c r="S330">
        <v>215</v>
      </c>
      <c r="T330">
        <v>9</v>
      </c>
      <c r="U330">
        <v>6</v>
      </c>
      <c r="V330">
        <v>4</v>
      </c>
      <c r="W330">
        <v>466</v>
      </c>
      <c r="X330">
        <v>279</v>
      </c>
      <c r="Y330">
        <v>11</v>
      </c>
      <c r="Z330">
        <v>46</v>
      </c>
      <c r="AA330">
        <v>14</v>
      </c>
      <c r="AB330">
        <v>397</v>
      </c>
      <c r="AC330">
        <v>259</v>
      </c>
      <c r="AD330">
        <v>2</v>
      </c>
      <c r="AE330">
        <v>42</v>
      </c>
      <c r="AF330">
        <v>28</v>
      </c>
      <c r="AG330">
        <v>65</v>
      </c>
      <c r="AH330">
        <v>22</v>
      </c>
      <c r="AI330">
        <v>1</v>
      </c>
      <c r="AJ330">
        <v>5</v>
      </c>
      <c r="AK330">
        <v>5</v>
      </c>
      <c r="AL330">
        <v>26</v>
      </c>
      <c r="AM330">
        <v>19</v>
      </c>
      <c r="AN330">
        <v>2</v>
      </c>
      <c r="AO330">
        <v>0</v>
      </c>
      <c r="AP330">
        <v>0</v>
      </c>
      <c r="AQ330">
        <v>0</v>
      </c>
      <c r="AR330">
        <v>0</v>
      </c>
      <c r="AS330">
        <v>1</v>
      </c>
      <c r="AT330">
        <v>0</v>
      </c>
      <c r="AU330">
        <v>0</v>
      </c>
      <c r="AV330">
        <v>0</v>
      </c>
      <c r="AW330">
        <v>0</v>
      </c>
      <c r="AX330">
        <v>0</v>
      </c>
      <c r="AY330">
        <v>0</v>
      </c>
      <c r="AZ330">
        <v>0</v>
      </c>
      <c r="BA330">
        <v>0</v>
      </c>
      <c r="BB330">
        <v>0</v>
      </c>
      <c r="BC330">
        <v>0</v>
      </c>
      <c r="BD330">
        <v>0</v>
      </c>
      <c r="BE330">
        <v>0</v>
      </c>
      <c r="BF330">
        <v>0</v>
      </c>
      <c r="BG330" s="20">
        <v>0</v>
      </c>
      <c r="BH330" s="20">
        <v>2</v>
      </c>
      <c r="BI330" s="20">
        <v>37</v>
      </c>
      <c r="BJ330" s="20">
        <v>39</v>
      </c>
      <c r="BK330" s="20">
        <v>229</v>
      </c>
      <c r="BL330" s="20">
        <v>378</v>
      </c>
      <c r="BM330" s="20">
        <v>317</v>
      </c>
      <c r="BN330" s="20">
        <v>46</v>
      </c>
      <c r="BO330" s="20">
        <v>24</v>
      </c>
      <c r="BP330" s="20">
        <v>1667</v>
      </c>
      <c r="BQ330" s="20">
        <v>663</v>
      </c>
      <c r="BR330" s="20">
        <v>0</v>
      </c>
      <c r="BS330" s="20">
        <v>19</v>
      </c>
      <c r="BT330" s="20">
        <v>83</v>
      </c>
      <c r="BU330" s="20">
        <v>375</v>
      </c>
      <c r="BV330" s="20">
        <v>1101</v>
      </c>
    </row>
    <row r="331" spans="1:74" x14ac:dyDescent="0.25">
      <c r="A331" s="20" t="s">
        <v>452</v>
      </c>
      <c r="B331" s="20" t="s">
        <v>453</v>
      </c>
      <c r="C331" s="20" t="s">
        <v>458</v>
      </c>
      <c r="D331" s="1">
        <v>44613</v>
      </c>
      <c r="E331">
        <v>1</v>
      </c>
      <c r="J331">
        <v>1</v>
      </c>
      <c r="W331">
        <v>1</v>
      </c>
      <c r="AL331">
        <v>1</v>
      </c>
      <c r="BG331" s="20"/>
      <c r="BH331" s="20"/>
      <c r="BI331" s="20">
        <v>1</v>
      </c>
      <c r="BJ331" s="20"/>
      <c r="BK331" s="20"/>
      <c r="BL331" s="20"/>
      <c r="BM331" s="20"/>
      <c r="BN331" s="20"/>
      <c r="BO331" s="20"/>
      <c r="BP331" s="20"/>
      <c r="BQ331" s="20"/>
      <c r="BR331" s="20"/>
      <c r="BS331" s="20"/>
      <c r="BT331" s="20"/>
      <c r="BU331" s="20"/>
      <c r="BV331" s="20"/>
    </row>
    <row r="332" spans="1:74" x14ac:dyDescent="0.25">
      <c r="A332" s="20" t="s">
        <v>452</v>
      </c>
      <c r="B332" s="20" t="s">
        <v>455</v>
      </c>
      <c r="C332" s="20" t="s">
        <v>611</v>
      </c>
      <c r="D332" s="1">
        <v>44598</v>
      </c>
      <c r="E332">
        <v>86</v>
      </c>
      <c r="F332">
        <v>0</v>
      </c>
      <c r="G332">
        <v>0</v>
      </c>
      <c r="H332">
        <v>0</v>
      </c>
      <c r="I332">
        <v>0</v>
      </c>
      <c r="J332">
        <v>73</v>
      </c>
      <c r="K332">
        <v>4</v>
      </c>
      <c r="L332">
        <v>0</v>
      </c>
      <c r="M332">
        <v>1</v>
      </c>
      <c r="N332">
        <v>3</v>
      </c>
      <c r="O332">
        <v>3</v>
      </c>
      <c r="P332">
        <v>0</v>
      </c>
      <c r="Q332">
        <v>0</v>
      </c>
      <c r="R332">
        <v>821</v>
      </c>
      <c r="S332">
        <v>776</v>
      </c>
      <c r="T332">
        <v>24</v>
      </c>
      <c r="U332">
        <v>0</v>
      </c>
      <c r="V332">
        <v>0</v>
      </c>
      <c r="W332">
        <v>588</v>
      </c>
      <c r="X332">
        <v>448</v>
      </c>
      <c r="Y332">
        <v>32</v>
      </c>
      <c r="Z332">
        <v>3</v>
      </c>
      <c r="AA332">
        <v>8</v>
      </c>
      <c r="AB332">
        <v>777</v>
      </c>
      <c r="AC332">
        <v>642</v>
      </c>
      <c r="AD332">
        <v>35</v>
      </c>
      <c r="AE332">
        <v>7</v>
      </c>
      <c r="AF332">
        <v>11</v>
      </c>
      <c r="AG332">
        <v>85</v>
      </c>
      <c r="AH332">
        <v>55</v>
      </c>
      <c r="AI332">
        <v>4</v>
      </c>
      <c r="AJ332">
        <v>3</v>
      </c>
      <c r="AK332">
        <v>3</v>
      </c>
      <c r="AL332">
        <v>51</v>
      </c>
      <c r="AM332">
        <v>44</v>
      </c>
      <c r="AN332">
        <v>1</v>
      </c>
      <c r="AO332">
        <v>0</v>
      </c>
      <c r="AP332">
        <v>0</v>
      </c>
      <c r="AQ332">
        <v>0</v>
      </c>
      <c r="AR332">
        <v>0</v>
      </c>
      <c r="AS332">
        <v>0</v>
      </c>
      <c r="AT332">
        <v>0</v>
      </c>
      <c r="AU332">
        <v>0</v>
      </c>
      <c r="AV332">
        <v>0</v>
      </c>
      <c r="AW332">
        <v>0</v>
      </c>
      <c r="AX332">
        <v>0</v>
      </c>
      <c r="AY332">
        <v>0</v>
      </c>
      <c r="AZ332">
        <v>0</v>
      </c>
      <c r="BA332">
        <v>0</v>
      </c>
      <c r="BB332">
        <v>0</v>
      </c>
      <c r="BC332">
        <v>0</v>
      </c>
      <c r="BD332">
        <v>0</v>
      </c>
      <c r="BE332">
        <v>0</v>
      </c>
      <c r="BF332">
        <v>0</v>
      </c>
      <c r="BG332" s="20">
        <v>0</v>
      </c>
      <c r="BH332" s="20">
        <v>0</v>
      </c>
      <c r="BI332" s="20">
        <v>80</v>
      </c>
      <c r="BJ332" s="20">
        <v>3</v>
      </c>
      <c r="BK332" s="20">
        <v>795</v>
      </c>
      <c r="BL332" s="20">
        <v>531</v>
      </c>
      <c r="BM332" s="20">
        <v>715</v>
      </c>
      <c r="BN332" s="20">
        <v>74</v>
      </c>
      <c r="BO332" s="20">
        <v>49</v>
      </c>
      <c r="BP332" s="20">
        <v>2519</v>
      </c>
      <c r="BQ332" s="20">
        <v>1544</v>
      </c>
      <c r="BR332" s="20">
        <v>0</v>
      </c>
      <c r="BS332" s="20">
        <v>90</v>
      </c>
      <c r="BT332" s="20">
        <v>28</v>
      </c>
      <c r="BU332" s="20">
        <v>265</v>
      </c>
      <c r="BV332" s="20">
        <v>2062</v>
      </c>
    </row>
    <row r="333" spans="1:74" x14ac:dyDescent="0.25">
      <c r="A333" s="20" t="s">
        <v>452</v>
      </c>
      <c r="B333" s="20" t="s">
        <v>455</v>
      </c>
      <c r="C333" s="20" t="s">
        <v>611</v>
      </c>
      <c r="D333" s="1">
        <v>44605</v>
      </c>
      <c r="E333">
        <v>85</v>
      </c>
      <c r="F333">
        <v>0</v>
      </c>
      <c r="G333">
        <v>0</v>
      </c>
      <c r="H333">
        <v>0</v>
      </c>
      <c r="I333">
        <v>0</v>
      </c>
      <c r="J333">
        <v>72</v>
      </c>
      <c r="K333">
        <v>4</v>
      </c>
      <c r="L333">
        <v>0</v>
      </c>
      <c r="M333">
        <v>1</v>
      </c>
      <c r="N333">
        <v>3</v>
      </c>
      <c r="O333">
        <v>3</v>
      </c>
      <c r="P333">
        <v>0</v>
      </c>
      <c r="Q333">
        <v>0</v>
      </c>
      <c r="R333">
        <v>823</v>
      </c>
      <c r="S333">
        <v>778</v>
      </c>
      <c r="T333">
        <v>24</v>
      </c>
      <c r="U333">
        <v>0</v>
      </c>
      <c r="V333">
        <v>1</v>
      </c>
      <c r="W333">
        <v>589</v>
      </c>
      <c r="X333">
        <v>453</v>
      </c>
      <c r="Y333">
        <v>32</v>
      </c>
      <c r="Z333">
        <v>3</v>
      </c>
      <c r="AA333">
        <v>8</v>
      </c>
      <c r="AB333">
        <v>771</v>
      </c>
      <c r="AC333">
        <v>642</v>
      </c>
      <c r="AD333">
        <v>35</v>
      </c>
      <c r="AE333">
        <v>7</v>
      </c>
      <c r="AF333">
        <v>11</v>
      </c>
      <c r="AG333">
        <v>86</v>
      </c>
      <c r="AH333">
        <v>55</v>
      </c>
      <c r="AI333">
        <v>4</v>
      </c>
      <c r="AJ333">
        <v>3</v>
      </c>
      <c r="AK333">
        <v>3</v>
      </c>
      <c r="AL333">
        <v>51</v>
      </c>
      <c r="AM333">
        <v>44</v>
      </c>
      <c r="AN333">
        <v>1</v>
      </c>
      <c r="AO333">
        <v>0</v>
      </c>
      <c r="AP333">
        <v>0</v>
      </c>
      <c r="AQ333">
        <v>0</v>
      </c>
      <c r="AR333">
        <v>0</v>
      </c>
      <c r="AS333">
        <v>0</v>
      </c>
      <c r="AT333">
        <v>0</v>
      </c>
      <c r="AU333">
        <v>0</v>
      </c>
      <c r="AV333">
        <v>0</v>
      </c>
      <c r="AW333">
        <v>0</v>
      </c>
      <c r="AX333">
        <v>0</v>
      </c>
      <c r="AY333">
        <v>0</v>
      </c>
      <c r="AZ333">
        <v>0</v>
      </c>
      <c r="BA333">
        <v>0</v>
      </c>
      <c r="BB333">
        <v>0</v>
      </c>
      <c r="BC333">
        <v>0</v>
      </c>
      <c r="BD333">
        <v>0</v>
      </c>
      <c r="BE333">
        <v>0</v>
      </c>
      <c r="BF333">
        <v>0</v>
      </c>
      <c r="BG333" s="20">
        <v>0</v>
      </c>
      <c r="BH333" s="20">
        <v>0</v>
      </c>
      <c r="BI333" s="20">
        <v>79</v>
      </c>
      <c r="BJ333" s="20">
        <v>3</v>
      </c>
      <c r="BK333" s="20">
        <v>797</v>
      </c>
      <c r="BL333" s="20">
        <v>534</v>
      </c>
      <c r="BM333" s="20">
        <v>709</v>
      </c>
      <c r="BN333" s="20">
        <v>75</v>
      </c>
      <c r="BO333" s="20">
        <v>49</v>
      </c>
      <c r="BP333" s="20">
        <v>2514</v>
      </c>
      <c r="BQ333" s="20">
        <v>1556</v>
      </c>
      <c r="BR333" s="20">
        <v>0</v>
      </c>
      <c r="BS333" s="20">
        <v>91</v>
      </c>
      <c r="BT333" s="20">
        <v>29</v>
      </c>
      <c r="BU333" s="20">
        <v>265</v>
      </c>
      <c r="BV333" s="20">
        <v>2058</v>
      </c>
    </row>
    <row r="334" spans="1:74" x14ac:dyDescent="0.25">
      <c r="A334" s="20" t="s">
        <v>452</v>
      </c>
      <c r="B334" s="20" t="s">
        <v>455</v>
      </c>
      <c r="C334" s="20" t="s">
        <v>611</v>
      </c>
      <c r="D334" s="1">
        <v>44613</v>
      </c>
      <c r="E334">
        <v>85</v>
      </c>
      <c r="F334">
        <v>0</v>
      </c>
      <c r="G334">
        <v>0</v>
      </c>
      <c r="H334">
        <v>0</v>
      </c>
      <c r="I334">
        <v>0</v>
      </c>
      <c r="J334">
        <v>72</v>
      </c>
      <c r="K334">
        <v>4</v>
      </c>
      <c r="L334">
        <v>0</v>
      </c>
      <c r="M334">
        <v>1</v>
      </c>
      <c r="N334">
        <v>3</v>
      </c>
      <c r="O334">
        <v>3</v>
      </c>
      <c r="P334">
        <v>0</v>
      </c>
      <c r="Q334">
        <v>0</v>
      </c>
      <c r="R334">
        <v>825</v>
      </c>
      <c r="S334">
        <v>780</v>
      </c>
      <c r="T334">
        <v>24</v>
      </c>
      <c r="U334">
        <v>0</v>
      </c>
      <c r="V334">
        <v>1</v>
      </c>
      <c r="W334">
        <v>585</v>
      </c>
      <c r="X334">
        <v>452</v>
      </c>
      <c r="Y334">
        <v>32</v>
      </c>
      <c r="Z334">
        <v>3</v>
      </c>
      <c r="AA334">
        <v>8</v>
      </c>
      <c r="AB334">
        <v>769</v>
      </c>
      <c r="AC334">
        <v>641</v>
      </c>
      <c r="AD334">
        <v>35</v>
      </c>
      <c r="AE334">
        <v>7</v>
      </c>
      <c r="AF334">
        <v>11</v>
      </c>
      <c r="AG334">
        <v>89</v>
      </c>
      <c r="AH334">
        <v>58</v>
      </c>
      <c r="AI334">
        <v>4</v>
      </c>
      <c r="AJ334">
        <v>3</v>
      </c>
      <c r="AK334">
        <v>5</v>
      </c>
      <c r="AL334">
        <v>51</v>
      </c>
      <c r="AM334">
        <v>44</v>
      </c>
      <c r="AN334">
        <v>1</v>
      </c>
      <c r="AO334">
        <v>0</v>
      </c>
      <c r="AP334">
        <v>0</v>
      </c>
      <c r="AQ334">
        <v>0</v>
      </c>
      <c r="AR334">
        <v>0</v>
      </c>
      <c r="AS334">
        <v>0</v>
      </c>
      <c r="AT334">
        <v>0</v>
      </c>
      <c r="AU334">
        <v>0</v>
      </c>
      <c r="AV334">
        <v>0</v>
      </c>
      <c r="AW334">
        <v>0</v>
      </c>
      <c r="AX334">
        <v>0</v>
      </c>
      <c r="AY334">
        <v>0</v>
      </c>
      <c r="AZ334">
        <v>0</v>
      </c>
      <c r="BA334">
        <v>0</v>
      </c>
      <c r="BB334">
        <v>0</v>
      </c>
      <c r="BC334">
        <v>0</v>
      </c>
      <c r="BD334">
        <v>0</v>
      </c>
      <c r="BE334">
        <v>0</v>
      </c>
      <c r="BF334">
        <v>0</v>
      </c>
      <c r="BG334" s="20">
        <v>0</v>
      </c>
      <c r="BH334" s="20">
        <v>0</v>
      </c>
      <c r="BI334" s="20">
        <v>79</v>
      </c>
      <c r="BJ334" s="20">
        <v>3</v>
      </c>
      <c r="BK334" s="20">
        <v>799</v>
      </c>
      <c r="BL334" s="20">
        <v>531</v>
      </c>
      <c r="BM334" s="20">
        <v>707</v>
      </c>
      <c r="BN334" s="20">
        <v>76</v>
      </c>
      <c r="BO334" s="20">
        <v>49</v>
      </c>
      <c r="BP334" s="20">
        <v>2518</v>
      </c>
      <c r="BQ334" s="20">
        <v>1571</v>
      </c>
      <c r="BR334" s="20">
        <v>0</v>
      </c>
      <c r="BS334" s="20">
        <v>92</v>
      </c>
      <c r="BT334" s="20">
        <v>32</v>
      </c>
      <c r="BU334" s="20">
        <v>261</v>
      </c>
      <c r="BV334" s="20">
        <v>2067</v>
      </c>
    </row>
    <row r="335" spans="1:74" x14ac:dyDescent="0.25">
      <c r="A335" s="20" t="s">
        <v>452</v>
      </c>
      <c r="B335" s="20" t="s">
        <v>453</v>
      </c>
      <c r="C335" s="20" t="s">
        <v>612</v>
      </c>
      <c r="D335" s="1">
        <v>44598</v>
      </c>
      <c r="E335">
        <v>207</v>
      </c>
      <c r="F335">
        <v>3</v>
      </c>
      <c r="G335">
        <v>3</v>
      </c>
      <c r="H335">
        <v>1</v>
      </c>
      <c r="I335">
        <v>1</v>
      </c>
      <c r="J335">
        <v>173</v>
      </c>
      <c r="K335">
        <v>2</v>
      </c>
      <c r="L335">
        <v>6</v>
      </c>
      <c r="M335">
        <v>0</v>
      </c>
      <c r="N335">
        <v>34</v>
      </c>
      <c r="O335">
        <v>33</v>
      </c>
      <c r="P335">
        <v>0</v>
      </c>
      <c r="Q335">
        <v>0</v>
      </c>
      <c r="R335">
        <v>1840</v>
      </c>
      <c r="S335">
        <v>1714</v>
      </c>
      <c r="T335">
        <v>34</v>
      </c>
      <c r="U335">
        <v>7</v>
      </c>
      <c r="V335">
        <v>29</v>
      </c>
      <c r="W335">
        <v>1275</v>
      </c>
      <c r="X335">
        <v>987</v>
      </c>
      <c r="Y335">
        <v>33</v>
      </c>
      <c r="Z335">
        <v>39</v>
      </c>
      <c r="AA335">
        <v>16</v>
      </c>
      <c r="AB335">
        <v>2184</v>
      </c>
      <c r="AC335">
        <v>1739</v>
      </c>
      <c r="AD335">
        <v>51</v>
      </c>
      <c r="AE335">
        <v>62</v>
      </c>
      <c r="AF335">
        <v>99</v>
      </c>
      <c r="AG335">
        <v>199</v>
      </c>
      <c r="AH335">
        <v>102</v>
      </c>
      <c r="AI335">
        <v>2</v>
      </c>
      <c r="AJ335">
        <v>22</v>
      </c>
      <c r="AK335">
        <v>5</v>
      </c>
      <c r="AL335">
        <v>122</v>
      </c>
      <c r="AM335">
        <v>110</v>
      </c>
      <c r="AN335">
        <v>4</v>
      </c>
      <c r="AO335">
        <v>0</v>
      </c>
      <c r="AP335">
        <v>1</v>
      </c>
      <c r="AQ335">
        <v>0</v>
      </c>
      <c r="AR335">
        <v>0</v>
      </c>
      <c r="AS335">
        <v>0</v>
      </c>
      <c r="AT335">
        <v>0</v>
      </c>
      <c r="AU335">
        <v>0</v>
      </c>
      <c r="AV335">
        <v>0</v>
      </c>
      <c r="AW335">
        <v>0</v>
      </c>
      <c r="AX335">
        <v>0</v>
      </c>
      <c r="AY335">
        <v>0</v>
      </c>
      <c r="AZ335">
        <v>0</v>
      </c>
      <c r="BA335">
        <v>0</v>
      </c>
      <c r="BB335">
        <v>0</v>
      </c>
      <c r="BC335">
        <v>0</v>
      </c>
      <c r="BD335">
        <v>0</v>
      </c>
      <c r="BE335">
        <v>0</v>
      </c>
      <c r="BF335">
        <v>0</v>
      </c>
      <c r="BG335" s="20">
        <v>3</v>
      </c>
      <c r="BH335" s="20">
        <v>1</v>
      </c>
      <c r="BI335" s="20">
        <v>196</v>
      </c>
      <c r="BJ335" s="20">
        <v>34</v>
      </c>
      <c r="BK335" s="20">
        <v>1766</v>
      </c>
      <c r="BL335" s="20">
        <v>1156</v>
      </c>
      <c r="BM335" s="20">
        <v>1950</v>
      </c>
      <c r="BN335" s="20">
        <v>161</v>
      </c>
      <c r="BO335" s="20">
        <v>115</v>
      </c>
      <c r="BP335" s="20">
        <v>6814</v>
      </c>
      <c r="BQ335" s="20">
        <v>4150</v>
      </c>
      <c r="BR335" s="20">
        <v>0</v>
      </c>
      <c r="BS335" s="20">
        <v>109</v>
      </c>
      <c r="BT335" s="20">
        <v>682</v>
      </c>
      <c r="BU335" s="20">
        <v>334</v>
      </c>
      <c r="BV335" s="20">
        <v>5519</v>
      </c>
    </row>
    <row r="336" spans="1:74" x14ac:dyDescent="0.25">
      <c r="A336" s="20" t="s">
        <v>452</v>
      </c>
      <c r="B336" s="20" t="s">
        <v>453</v>
      </c>
      <c r="C336" s="20" t="s">
        <v>612</v>
      </c>
      <c r="D336" s="1">
        <v>44605</v>
      </c>
      <c r="E336">
        <v>205</v>
      </c>
      <c r="F336">
        <v>3</v>
      </c>
      <c r="G336">
        <v>3</v>
      </c>
      <c r="H336">
        <v>1</v>
      </c>
      <c r="I336">
        <v>1</v>
      </c>
      <c r="J336">
        <v>171</v>
      </c>
      <c r="K336">
        <v>2</v>
      </c>
      <c r="L336">
        <v>6</v>
      </c>
      <c r="M336">
        <v>0</v>
      </c>
      <c r="N336">
        <v>34</v>
      </c>
      <c r="O336">
        <v>33</v>
      </c>
      <c r="P336">
        <v>0</v>
      </c>
      <c r="Q336">
        <v>0</v>
      </c>
      <c r="R336">
        <v>1839</v>
      </c>
      <c r="S336">
        <v>1714</v>
      </c>
      <c r="T336">
        <v>34</v>
      </c>
      <c r="U336">
        <v>7</v>
      </c>
      <c r="V336">
        <v>28</v>
      </c>
      <c r="W336">
        <v>1272</v>
      </c>
      <c r="X336">
        <v>987</v>
      </c>
      <c r="Y336">
        <v>33</v>
      </c>
      <c r="Z336">
        <v>38</v>
      </c>
      <c r="AA336">
        <v>16</v>
      </c>
      <c r="AB336">
        <v>2182</v>
      </c>
      <c r="AC336">
        <v>1743</v>
      </c>
      <c r="AD336">
        <v>52</v>
      </c>
      <c r="AE336">
        <v>62</v>
      </c>
      <c r="AF336">
        <v>98</v>
      </c>
      <c r="AG336">
        <v>199</v>
      </c>
      <c r="AH336">
        <v>105</v>
      </c>
      <c r="AI336">
        <v>2</v>
      </c>
      <c r="AJ336">
        <v>22</v>
      </c>
      <c r="AK336">
        <v>5</v>
      </c>
      <c r="AL336">
        <v>123</v>
      </c>
      <c r="AM336">
        <v>111</v>
      </c>
      <c r="AN336">
        <v>4</v>
      </c>
      <c r="AO336">
        <v>0</v>
      </c>
      <c r="AP336">
        <v>1</v>
      </c>
      <c r="AQ336">
        <v>0</v>
      </c>
      <c r="AR336">
        <v>0</v>
      </c>
      <c r="AS336">
        <v>0</v>
      </c>
      <c r="AT336">
        <v>0</v>
      </c>
      <c r="AU336">
        <v>0</v>
      </c>
      <c r="AV336">
        <v>0</v>
      </c>
      <c r="AW336">
        <v>0</v>
      </c>
      <c r="AX336">
        <v>0</v>
      </c>
      <c r="AY336">
        <v>0</v>
      </c>
      <c r="AZ336">
        <v>0</v>
      </c>
      <c r="BA336">
        <v>0</v>
      </c>
      <c r="BB336">
        <v>0</v>
      </c>
      <c r="BC336">
        <v>0</v>
      </c>
      <c r="BD336">
        <v>0</v>
      </c>
      <c r="BE336">
        <v>0</v>
      </c>
      <c r="BF336">
        <v>0</v>
      </c>
      <c r="BG336" s="20">
        <v>3</v>
      </c>
      <c r="BH336" s="20">
        <v>1</v>
      </c>
      <c r="BI336" s="20">
        <v>194</v>
      </c>
      <c r="BJ336" s="20">
        <v>34</v>
      </c>
      <c r="BK336" s="20">
        <v>1766</v>
      </c>
      <c r="BL336" s="20">
        <v>1153</v>
      </c>
      <c r="BM336" s="20">
        <v>1948</v>
      </c>
      <c r="BN336" s="20">
        <v>161</v>
      </c>
      <c r="BO336" s="20">
        <v>116</v>
      </c>
      <c r="BP336" s="20">
        <v>6815</v>
      </c>
      <c r="BQ336" s="20">
        <v>4188</v>
      </c>
      <c r="BR336" s="20">
        <v>0</v>
      </c>
      <c r="BS336" s="20">
        <v>110</v>
      </c>
      <c r="BT336" s="20">
        <v>676</v>
      </c>
      <c r="BU336" s="20">
        <v>332</v>
      </c>
      <c r="BV336" s="20">
        <v>5527</v>
      </c>
    </row>
    <row r="337" spans="1:74" x14ac:dyDescent="0.25">
      <c r="A337" s="20" t="s">
        <v>452</v>
      </c>
      <c r="B337" s="20" t="s">
        <v>453</v>
      </c>
      <c r="C337" s="20" t="s">
        <v>612</v>
      </c>
      <c r="D337" s="1">
        <v>44613</v>
      </c>
      <c r="E337">
        <v>207</v>
      </c>
      <c r="F337">
        <v>3</v>
      </c>
      <c r="G337">
        <v>3</v>
      </c>
      <c r="H337">
        <v>1</v>
      </c>
      <c r="I337">
        <v>1</v>
      </c>
      <c r="J337">
        <v>173</v>
      </c>
      <c r="K337">
        <v>2</v>
      </c>
      <c r="L337">
        <v>6</v>
      </c>
      <c r="M337">
        <v>0</v>
      </c>
      <c r="N337">
        <v>34</v>
      </c>
      <c r="O337">
        <v>33</v>
      </c>
      <c r="P337">
        <v>0</v>
      </c>
      <c r="Q337">
        <v>0</v>
      </c>
      <c r="R337">
        <v>1841</v>
      </c>
      <c r="S337">
        <v>1717</v>
      </c>
      <c r="T337">
        <v>33</v>
      </c>
      <c r="U337">
        <v>7</v>
      </c>
      <c r="V337">
        <v>27</v>
      </c>
      <c r="W337">
        <v>1271</v>
      </c>
      <c r="X337">
        <v>991</v>
      </c>
      <c r="Y337">
        <v>33</v>
      </c>
      <c r="Z337">
        <v>38</v>
      </c>
      <c r="AA337">
        <v>15</v>
      </c>
      <c r="AB337">
        <v>2177</v>
      </c>
      <c r="AC337">
        <v>1743</v>
      </c>
      <c r="AD337">
        <v>52</v>
      </c>
      <c r="AE337">
        <v>62</v>
      </c>
      <c r="AF337">
        <v>98</v>
      </c>
      <c r="AG337">
        <v>201</v>
      </c>
      <c r="AH337">
        <v>105</v>
      </c>
      <c r="AI337">
        <v>2</v>
      </c>
      <c r="AJ337">
        <v>22</v>
      </c>
      <c r="AK337">
        <v>6</v>
      </c>
      <c r="AL337">
        <v>124</v>
      </c>
      <c r="AM337">
        <v>113</v>
      </c>
      <c r="AN337">
        <v>4</v>
      </c>
      <c r="AO337">
        <v>0</v>
      </c>
      <c r="AP337">
        <v>1</v>
      </c>
      <c r="AQ337">
        <v>0</v>
      </c>
      <c r="AR337">
        <v>0</v>
      </c>
      <c r="AS337">
        <v>0</v>
      </c>
      <c r="AT337">
        <v>0</v>
      </c>
      <c r="AU337">
        <v>0</v>
      </c>
      <c r="AV337">
        <v>0</v>
      </c>
      <c r="AW337">
        <v>0</v>
      </c>
      <c r="AX337">
        <v>0</v>
      </c>
      <c r="AY337">
        <v>0</v>
      </c>
      <c r="AZ337">
        <v>0</v>
      </c>
      <c r="BA337">
        <v>0</v>
      </c>
      <c r="BB337">
        <v>0</v>
      </c>
      <c r="BC337">
        <v>0</v>
      </c>
      <c r="BD337">
        <v>0</v>
      </c>
      <c r="BE337">
        <v>0</v>
      </c>
      <c r="BF337">
        <v>0</v>
      </c>
      <c r="BG337" s="20">
        <v>3</v>
      </c>
      <c r="BH337" s="20">
        <v>1</v>
      </c>
      <c r="BI337" s="20">
        <v>196</v>
      </c>
      <c r="BJ337" s="20">
        <v>34</v>
      </c>
      <c r="BK337" s="20">
        <v>1770</v>
      </c>
      <c r="BL337" s="20">
        <v>1152</v>
      </c>
      <c r="BM337" s="20">
        <v>1945</v>
      </c>
      <c r="BN337" s="20">
        <v>162</v>
      </c>
      <c r="BO337" s="20">
        <v>117</v>
      </c>
      <c r="BP337" s="20">
        <v>6804</v>
      </c>
      <c r="BQ337" s="20">
        <v>4207</v>
      </c>
      <c r="BR337" s="20">
        <v>0</v>
      </c>
      <c r="BS337" s="20">
        <v>111</v>
      </c>
      <c r="BT337" s="20">
        <v>671</v>
      </c>
      <c r="BU337" s="20">
        <v>333</v>
      </c>
      <c r="BV337" s="20">
        <v>5524</v>
      </c>
    </row>
    <row r="338" spans="1:74" x14ac:dyDescent="0.25">
      <c r="A338" s="20" t="s">
        <v>452</v>
      </c>
      <c r="B338" s="20" t="s">
        <v>587</v>
      </c>
      <c r="C338" s="20" t="s">
        <v>613</v>
      </c>
      <c r="D338" s="1">
        <v>44598</v>
      </c>
      <c r="E338">
        <v>80</v>
      </c>
      <c r="F338">
        <v>3</v>
      </c>
      <c r="G338">
        <v>2</v>
      </c>
      <c r="H338">
        <v>1</v>
      </c>
      <c r="I338">
        <v>1</v>
      </c>
      <c r="J338">
        <v>63</v>
      </c>
      <c r="K338">
        <v>1</v>
      </c>
      <c r="L338">
        <v>2</v>
      </c>
      <c r="M338">
        <v>1</v>
      </c>
      <c r="N338">
        <v>34</v>
      </c>
      <c r="O338">
        <v>30</v>
      </c>
      <c r="P338">
        <v>0</v>
      </c>
      <c r="Q338">
        <v>0</v>
      </c>
      <c r="R338">
        <v>397</v>
      </c>
      <c r="S338">
        <v>349</v>
      </c>
      <c r="T338">
        <v>2</v>
      </c>
      <c r="U338">
        <v>10</v>
      </c>
      <c r="V338">
        <v>8</v>
      </c>
      <c r="W338">
        <v>823</v>
      </c>
      <c r="X338">
        <v>493</v>
      </c>
      <c r="Y338">
        <v>22</v>
      </c>
      <c r="Z338">
        <v>65</v>
      </c>
      <c r="AA338">
        <v>31</v>
      </c>
      <c r="AB338">
        <v>763</v>
      </c>
      <c r="AC338">
        <v>546</v>
      </c>
      <c r="AD338">
        <v>8</v>
      </c>
      <c r="AE338">
        <v>65</v>
      </c>
      <c r="AF338">
        <v>33</v>
      </c>
      <c r="AG338">
        <v>114</v>
      </c>
      <c r="AH338">
        <v>59</v>
      </c>
      <c r="AI338">
        <v>0</v>
      </c>
      <c r="AJ338">
        <v>9</v>
      </c>
      <c r="AK338">
        <v>2</v>
      </c>
      <c r="AL338">
        <v>43</v>
      </c>
      <c r="AM338">
        <v>39</v>
      </c>
      <c r="AN338">
        <v>0</v>
      </c>
      <c r="AO338">
        <v>0</v>
      </c>
      <c r="AP338">
        <v>2</v>
      </c>
      <c r="AQ338">
        <v>0</v>
      </c>
      <c r="AR338">
        <v>0</v>
      </c>
      <c r="AS338">
        <v>0</v>
      </c>
      <c r="AT338">
        <v>0</v>
      </c>
      <c r="AU338">
        <v>0</v>
      </c>
      <c r="AV338">
        <v>0</v>
      </c>
      <c r="AW338">
        <v>0</v>
      </c>
      <c r="AX338">
        <v>0</v>
      </c>
      <c r="AY338">
        <v>0</v>
      </c>
      <c r="AZ338">
        <v>0</v>
      </c>
      <c r="BA338">
        <v>0</v>
      </c>
      <c r="BB338">
        <v>0</v>
      </c>
      <c r="BC338">
        <v>0</v>
      </c>
      <c r="BD338">
        <v>0</v>
      </c>
      <c r="BE338">
        <v>0</v>
      </c>
      <c r="BF338">
        <v>0</v>
      </c>
      <c r="BG338" s="20">
        <v>3</v>
      </c>
      <c r="BH338" s="20">
        <v>1</v>
      </c>
      <c r="BI338" s="20">
        <v>73</v>
      </c>
      <c r="BJ338" s="20">
        <v>34</v>
      </c>
      <c r="BK338" s="20">
        <v>372</v>
      </c>
      <c r="BL338" s="20">
        <v>669</v>
      </c>
      <c r="BM338" s="20">
        <v>647</v>
      </c>
      <c r="BN338" s="20">
        <v>95</v>
      </c>
      <c r="BO338" s="20">
        <v>41</v>
      </c>
      <c r="BP338" s="20">
        <v>3747</v>
      </c>
      <c r="BQ338" s="20">
        <v>1607</v>
      </c>
      <c r="BR338" s="20">
        <v>0</v>
      </c>
      <c r="BS338" s="20">
        <v>29</v>
      </c>
      <c r="BT338" s="20">
        <v>372</v>
      </c>
      <c r="BU338" s="20">
        <v>621</v>
      </c>
      <c r="BV338" s="20">
        <v>2530</v>
      </c>
    </row>
    <row r="339" spans="1:74" x14ac:dyDescent="0.25">
      <c r="A339" s="20" t="s">
        <v>452</v>
      </c>
      <c r="B339" s="20" t="s">
        <v>587</v>
      </c>
      <c r="C339" s="20" t="s">
        <v>613</v>
      </c>
      <c r="D339" s="1">
        <v>44605</v>
      </c>
      <c r="E339">
        <v>79</v>
      </c>
      <c r="F339">
        <v>3</v>
      </c>
      <c r="G339">
        <v>2</v>
      </c>
      <c r="H339">
        <v>1</v>
      </c>
      <c r="I339">
        <v>1</v>
      </c>
      <c r="J339">
        <v>63</v>
      </c>
      <c r="K339">
        <v>1</v>
      </c>
      <c r="L339">
        <v>2</v>
      </c>
      <c r="M339">
        <v>1</v>
      </c>
      <c r="N339">
        <v>34</v>
      </c>
      <c r="O339">
        <v>30</v>
      </c>
      <c r="P339">
        <v>0</v>
      </c>
      <c r="Q339">
        <v>0</v>
      </c>
      <c r="R339">
        <v>398</v>
      </c>
      <c r="S339">
        <v>349</v>
      </c>
      <c r="T339">
        <v>2</v>
      </c>
      <c r="U339">
        <v>10</v>
      </c>
      <c r="V339">
        <v>9</v>
      </c>
      <c r="W339">
        <v>817</v>
      </c>
      <c r="X339">
        <v>495</v>
      </c>
      <c r="Y339">
        <v>22</v>
      </c>
      <c r="Z339">
        <v>62</v>
      </c>
      <c r="AA339">
        <v>30</v>
      </c>
      <c r="AB339">
        <v>769</v>
      </c>
      <c r="AC339">
        <v>553</v>
      </c>
      <c r="AD339">
        <v>8</v>
      </c>
      <c r="AE339">
        <v>65</v>
      </c>
      <c r="AF339">
        <v>34</v>
      </c>
      <c r="AG339">
        <v>113</v>
      </c>
      <c r="AH339">
        <v>59</v>
      </c>
      <c r="AI339">
        <v>0</v>
      </c>
      <c r="AJ339">
        <v>9</v>
      </c>
      <c r="AK339">
        <v>2</v>
      </c>
      <c r="AL339">
        <v>43</v>
      </c>
      <c r="AM339">
        <v>39</v>
      </c>
      <c r="AN339">
        <v>0</v>
      </c>
      <c r="AO339">
        <v>0</v>
      </c>
      <c r="AP339">
        <v>2</v>
      </c>
      <c r="AQ339">
        <v>0</v>
      </c>
      <c r="AR339">
        <v>0</v>
      </c>
      <c r="AS339">
        <v>0</v>
      </c>
      <c r="AT339">
        <v>0</v>
      </c>
      <c r="AU339">
        <v>0</v>
      </c>
      <c r="AV339">
        <v>0</v>
      </c>
      <c r="AW339">
        <v>0</v>
      </c>
      <c r="AX339">
        <v>0</v>
      </c>
      <c r="AY339">
        <v>0</v>
      </c>
      <c r="AZ339">
        <v>0</v>
      </c>
      <c r="BA339">
        <v>0</v>
      </c>
      <c r="BB339">
        <v>0</v>
      </c>
      <c r="BC339">
        <v>0</v>
      </c>
      <c r="BD339">
        <v>0</v>
      </c>
      <c r="BE339">
        <v>0</v>
      </c>
      <c r="BF339">
        <v>0</v>
      </c>
      <c r="BG339" s="20">
        <v>3</v>
      </c>
      <c r="BH339" s="20">
        <v>1</v>
      </c>
      <c r="BI339" s="20">
        <v>72</v>
      </c>
      <c r="BJ339" s="20">
        <v>34</v>
      </c>
      <c r="BK339" s="20">
        <v>372</v>
      </c>
      <c r="BL339" s="20">
        <v>667</v>
      </c>
      <c r="BM339" s="20">
        <v>652</v>
      </c>
      <c r="BN339" s="20">
        <v>96</v>
      </c>
      <c r="BO339" s="20">
        <v>41</v>
      </c>
      <c r="BP339" s="20">
        <v>3762</v>
      </c>
      <c r="BQ339" s="20">
        <v>1636</v>
      </c>
      <c r="BR339" s="20">
        <v>0</v>
      </c>
      <c r="BS339" s="20">
        <v>29</v>
      </c>
      <c r="BT339" s="20">
        <v>375</v>
      </c>
      <c r="BU339" s="20">
        <v>630</v>
      </c>
      <c r="BV339" s="20">
        <v>2537</v>
      </c>
    </row>
    <row r="340" spans="1:74" x14ac:dyDescent="0.25">
      <c r="A340" s="20" t="s">
        <v>452</v>
      </c>
      <c r="B340" s="20" t="s">
        <v>587</v>
      </c>
      <c r="C340" s="20" t="s">
        <v>613</v>
      </c>
      <c r="D340" s="1">
        <v>44613</v>
      </c>
      <c r="E340">
        <v>79</v>
      </c>
      <c r="F340">
        <v>3</v>
      </c>
      <c r="G340">
        <v>2</v>
      </c>
      <c r="H340">
        <v>1</v>
      </c>
      <c r="I340">
        <v>1</v>
      </c>
      <c r="J340">
        <v>63</v>
      </c>
      <c r="K340">
        <v>1</v>
      </c>
      <c r="L340">
        <v>2</v>
      </c>
      <c r="M340">
        <v>1</v>
      </c>
      <c r="N340">
        <v>34</v>
      </c>
      <c r="O340">
        <v>30</v>
      </c>
      <c r="P340">
        <v>0</v>
      </c>
      <c r="Q340">
        <v>0</v>
      </c>
      <c r="R340">
        <v>398</v>
      </c>
      <c r="S340">
        <v>349</v>
      </c>
      <c r="T340">
        <v>2</v>
      </c>
      <c r="U340">
        <v>10</v>
      </c>
      <c r="V340">
        <v>10</v>
      </c>
      <c r="W340">
        <v>812</v>
      </c>
      <c r="X340">
        <v>497</v>
      </c>
      <c r="Y340">
        <v>21</v>
      </c>
      <c r="Z340">
        <v>60</v>
      </c>
      <c r="AA340">
        <v>29</v>
      </c>
      <c r="AB340">
        <v>774</v>
      </c>
      <c r="AC340">
        <v>557</v>
      </c>
      <c r="AD340">
        <v>8</v>
      </c>
      <c r="AE340">
        <v>66</v>
      </c>
      <c r="AF340">
        <v>35</v>
      </c>
      <c r="AG340">
        <v>117</v>
      </c>
      <c r="AH340">
        <v>60</v>
      </c>
      <c r="AI340">
        <v>0</v>
      </c>
      <c r="AJ340">
        <v>10</v>
      </c>
      <c r="AK340">
        <v>3</v>
      </c>
      <c r="AL340">
        <v>43</v>
      </c>
      <c r="AM340">
        <v>39</v>
      </c>
      <c r="AN340">
        <v>0</v>
      </c>
      <c r="AO340">
        <v>0</v>
      </c>
      <c r="AP340">
        <v>2</v>
      </c>
      <c r="AQ340">
        <v>0</v>
      </c>
      <c r="AR340">
        <v>0</v>
      </c>
      <c r="AS340">
        <v>0</v>
      </c>
      <c r="AT340">
        <v>0</v>
      </c>
      <c r="AU340">
        <v>0</v>
      </c>
      <c r="AV340">
        <v>0</v>
      </c>
      <c r="AW340">
        <v>0</v>
      </c>
      <c r="AX340">
        <v>0</v>
      </c>
      <c r="AY340">
        <v>0</v>
      </c>
      <c r="AZ340">
        <v>0</v>
      </c>
      <c r="BA340">
        <v>0</v>
      </c>
      <c r="BB340">
        <v>0</v>
      </c>
      <c r="BC340">
        <v>0</v>
      </c>
      <c r="BD340">
        <v>0</v>
      </c>
      <c r="BE340">
        <v>0</v>
      </c>
      <c r="BF340">
        <v>0</v>
      </c>
      <c r="BG340" s="20">
        <v>3</v>
      </c>
      <c r="BH340" s="20">
        <v>1</v>
      </c>
      <c r="BI340" s="20">
        <v>72</v>
      </c>
      <c r="BJ340" s="20">
        <v>34</v>
      </c>
      <c r="BK340" s="20">
        <v>371</v>
      </c>
      <c r="BL340" s="20">
        <v>667</v>
      </c>
      <c r="BM340" s="20">
        <v>655</v>
      </c>
      <c r="BN340" s="20">
        <v>98</v>
      </c>
      <c r="BO340" s="20">
        <v>41</v>
      </c>
      <c r="BP340" s="20">
        <v>3778</v>
      </c>
      <c r="BQ340" s="20">
        <v>1657</v>
      </c>
      <c r="BR340" s="20">
        <v>0</v>
      </c>
      <c r="BS340" s="20">
        <v>29</v>
      </c>
      <c r="BT340" s="20">
        <v>376</v>
      </c>
      <c r="BU340" s="20">
        <v>640</v>
      </c>
      <c r="BV340" s="20">
        <v>2545</v>
      </c>
    </row>
    <row r="341" spans="1:74" x14ac:dyDescent="0.25">
      <c r="A341" s="20" t="s">
        <v>452</v>
      </c>
      <c r="B341" s="20" t="s">
        <v>602</v>
      </c>
      <c r="C341" s="20" t="s">
        <v>614</v>
      </c>
      <c r="D341" s="1">
        <v>44598</v>
      </c>
      <c r="E341">
        <v>163</v>
      </c>
      <c r="F341">
        <v>7</v>
      </c>
      <c r="G341">
        <v>7</v>
      </c>
      <c r="H341">
        <v>0</v>
      </c>
      <c r="I341">
        <v>0</v>
      </c>
      <c r="J341">
        <v>133</v>
      </c>
      <c r="K341">
        <v>1</v>
      </c>
      <c r="L341">
        <v>7</v>
      </c>
      <c r="M341">
        <v>3</v>
      </c>
      <c r="N341">
        <v>22</v>
      </c>
      <c r="O341">
        <v>15</v>
      </c>
      <c r="P341">
        <v>1</v>
      </c>
      <c r="Q341">
        <v>1</v>
      </c>
      <c r="R341">
        <v>1211</v>
      </c>
      <c r="S341">
        <v>1131</v>
      </c>
      <c r="T341">
        <v>14</v>
      </c>
      <c r="U341">
        <v>11</v>
      </c>
      <c r="V341">
        <v>21</v>
      </c>
      <c r="W341">
        <v>1222</v>
      </c>
      <c r="X341">
        <v>923</v>
      </c>
      <c r="Y341">
        <v>9</v>
      </c>
      <c r="Z341">
        <v>58</v>
      </c>
      <c r="AA341">
        <v>59</v>
      </c>
      <c r="AB341">
        <v>1650</v>
      </c>
      <c r="AC341">
        <v>1309</v>
      </c>
      <c r="AD341">
        <v>8</v>
      </c>
      <c r="AE341">
        <v>71</v>
      </c>
      <c r="AF341">
        <v>53</v>
      </c>
      <c r="AG341">
        <v>156</v>
      </c>
      <c r="AH341">
        <v>79</v>
      </c>
      <c r="AI341">
        <v>2</v>
      </c>
      <c r="AJ341">
        <v>6</v>
      </c>
      <c r="AK341">
        <v>13</v>
      </c>
      <c r="AL341">
        <v>108</v>
      </c>
      <c r="AM341">
        <v>95</v>
      </c>
      <c r="AN341">
        <v>1</v>
      </c>
      <c r="AO341">
        <v>0</v>
      </c>
      <c r="AP341">
        <v>0</v>
      </c>
      <c r="AQ341">
        <v>0</v>
      </c>
      <c r="AR341">
        <v>0</v>
      </c>
      <c r="AS341">
        <v>0</v>
      </c>
      <c r="AT341">
        <v>0</v>
      </c>
      <c r="AU341">
        <v>0</v>
      </c>
      <c r="AV341">
        <v>0</v>
      </c>
      <c r="AW341">
        <v>0</v>
      </c>
      <c r="AX341">
        <v>0</v>
      </c>
      <c r="AY341">
        <v>0</v>
      </c>
      <c r="AZ341">
        <v>0</v>
      </c>
      <c r="BA341">
        <v>0</v>
      </c>
      <c r="BB341">
        <v>0</v>
      </c>
      <c r="BC341">
        <v>0</v>
      </c>
      <c r="BD341">
        <v>0</v>
      </c>
      <c r="BE341">
        <v>0</v>
      </c>
      <c r="BF341">
        <v>0</v>
      </c>
      <c r="BG341" s="20">
        <v>7</v>
      </c>
      <c r="BH341" s="20">
        <v>0</v>
      </c>
      <c r="BI341" s="20">
        <v>151</v>
      </c>
      <c r="BJ341" s="20">
        <v>18</v>
      </c>
      <c r="BK341" s="20">
        <v>1160</v>
      </c>
      <c r="BL341" s="20">
        <v>1069</v>
      </c>
      <c r="BM341" s="20">
        <v>1493</v>
      </c>
      <c r="BN341" s="20">
        <v>127</v>
      </c>
      <c r="BO341" s="20">
        <v>106</v>
      </c>
      <c r="BP341" s="20">
        <v>5787</v>
      </c>
      <c r="BQ341" s="20">
        <v>3287</v>
      </c>
      <c r="BR341" s="20">
        <v>0</v>
      </c>
      <c r="BS341" s="20">
        <v>25</v>
      </c>
      <c r="BT341" s="20">
        <v>169</v>
      </c>
      <c r="BU341" s="20">
        <v>867</v>
      </c>
      <c r="BV341" s="20">
        <v>4509</v>
      </c>
    </row>
    <row r="342" spans="1:74" x14ac:dyDescent="0.25">
      <c r="A342" s="20" t="s">
        <v>452</v>
      </c>
      <c r="B342" s="20" t="s">
        <v>602</v>
      </c>
      <c r="C342" s="20" t="s">
        <v>614</v>
      </c>
      <c r="D342" s="1">
        <v>44605</v>
      </c>
      <c r="E342">
        <v>163</v>
      </c>
      <c r="F342">
        <v>7</v>
      </c>
      <c r="G342">
        <v>7</v>
      </c>
      <c r="H342">
        <v>0</v>
      </c>
      <c r="I342">
        <v>0</v>
      </c>
      <c r="J342">
        <v>133</v>
      </c>
      <c r="K342">
        <v>1</v>
      </c>
      <c r="L342">
        <v>7</v>
      </c>
      <c r="M342">
        <v>3</v>
      </c>
      <c r="N342">
        <v>22</v>
      </c>
      <c r="O342">
        <v>15</v>
      </c>
      <c r="P342">
        <v>1</v>
      </c>
      <c r="Q342">
        <v>1</v>
      </c>
      <c r="R342">
        <v>1212</v>
      </c>
      <c r="S342">
        <v>1133</v>
      </c>
      <c r="T342">
        <v>14</v>
      </c>
      <c r="U342">
        <v>11</v>
      </c>
      <c r="V342">
        <v>21</v>
      </c>
      <c r="W342">
        <v>1219</v>
      </c>
      <c r="X342">
        <v>923</v>
      </c>
      <c r="Y342">
        <v>9</v>
      </c>
      <c r="Z342">
        <v>58</v>
      </c>
      <c r="AA342">
        <v>59</v>
      </c>
      <c r="AB342">
        <v>1655</v>
      </c>
      <c r="AC342">
        <v>1320</v>
      </c>
      <c r="AD342">
        <v>8</v>
      </c>
      <c r="AE342">
        <v>71</v>
      </c>
      <c r="AF342">
        <v>54</v>
      </c>
      <c r="AG342">
        <v>158</v>
      </c>
      <c r="AH342">
        <v>79</v>
      </c>
      <c r="AI342">
        <v>2</v>
      </c>
      <c r="AJ342">
        <v>6</v>
      </c>
      <c r="AK342">
        <v>14</v>
      </c>
      <c r="AL342">
        <v>108</v>
      </c>
      <c r="AM342">
        <v>96</v>
      </c>
      <c r="AN342">
        <v>1</v>
      </c>
      <c r="AO342">
        <v>0</v>
      </c>
      <c r="AP342">
        <v>0</v>
      </c>
      <c r="AQ342">
        <v>0</v>
      </c>
      <c r="AR342">
        <v>0</v>
      </c>
      <c r="AS342">
        <v>0</v>
      </c>
      <c r="AT342">
        <v>0</v>
      </c>
      <c r="AU342">
        <v>0</v>
      </c>
      <c r="AV342">
        <v>0</v>
      </c>
      <c r="AW342">
        <v>0</v>
      </c>
      <c r="AX342">
        <v>0</v>
      </c>
      <c r="AY342">
        <v>0</v>
      </c>
      <c r="AZ342">
        <v>0</v>
      </c>
      <c r="BA342">
        <v>0</v>
      </c>
      <c r="BB342">
        <v>0</v>
      </c>
      <c r="BC342">
        <v>0</v>
      </c>
      <c r="BD342">
        <v>0</v>
      </c>
      <c r="BE342">
        <v>0</v>
      </c>
      <c r="BF342">
        <v>0</v>
      </c>
      <c r="BG342" s="20">
        <v>7</v>
      </c>
      <c r="BH342" s="20">
        <v>0</v>
      </c>
      <c r="BI342" s="20">
        <v>151</v>
      </c>
      <c r="BJ342" s="20">
        <v>18</v>
      </c>
      <c r="BK342" s="20">
        <v>1161</v>
      </c>
      <c r="BL342" s="20">
        <v>1066</v>
      </c>
      <c r="BM342" s="20">
        <v>1496</v>
      </c>
      <c r="BN342" s="20">
        <v>128</v>
      </c>
      <c r="BO342" s="20">
        <v>106</v>
      </c>
      <c r="BP342" s="20">
        <v>5793</v>
      </c>
      <c r="BQ342" s="20">
        <v>3320</v>
      </c>
      <c r="BR342" s="20">
        <v>0</v>
      </c>
      <c r="BS342" s="20">
        <v>25</v>
      </c>
      <c r="BT342" s="20">
        <v>169</v>
      </c>
      <c r="BU342" s="20">
        <v>863</v>
      </c>
      <c r="BV342" s="20">
        <v>4523</v>
      </c>
    </row>
    <row r="343" spans="1:74" x14ac:dyDescent="0.25">
      <c r="A343" s="20" t="s">
        <v>452</v>
      </c>
      <c r="B343" s="20" t="s">
        <v>602</v>
      </c>
      <c r="C343" s="20" t="s">
        <v>614</v>
      </c>
      <c r="D343" s="1">
        <v>44613</v>
      </c>
      <c r="E343">
        <v>160</v>
      </c>
      <c r="F343">
        <v>7</v>
      </c>
      <c r="G343">
        <v>7</v>
      </c>
      <c r="H343">
        <v>0</v>
      </c>
      <c r="I343">
        <v>0</v>
      </c>
      <c r="J343">
        <v>131</v>
      </c>
      <c r="K343">
        <v>1</v>
      </c>
      <c r="L343">
        <v>7</v>
      </c>
      <c r="M343">
        <v>3</v>
      </c>
      <c r="N343">
        <v>22</v>
      </c>
      <c r="O343">
        <v>15</v>
      </c>
      <c r="P343">
        <v>1</v>
      </c>
      <c r="Q343">
        <v>1</v>
      </c>
      <c r="R343">
        <v>1211</v>
      </c>
      <c r="S343">
        <v>1132</v>
      </c>
      <c r="T343">
        <v>14</v>
      </c>
      <c r="U343">
        <v>11</v>
      </c>
      <c r="V343">
        <v>21</v>
      </c>
      <c r="W343">
        <v>1222</v>
      </c>
      <c r="X343">
        <v>927</v>
      </c>
      <c r="Y343">
        <v>10</v>
      </c>
      <c r="Z343">
        <v>57</v>
      </c>
      <c r="AA343">
        <v>59</v>
      </c>
      <c r="AB343">
        <v>1656</v>
      </c>
      <c r="AC343">
        <v>1327</v>
      </c>
      <c r="AD343">
        <v>8</v>
      </c>
      <c r="AE343">
        <v>71</v>
      </c>
      <c r="AF343">
        <v>54</v>
      </c>
      <c r="AG343">
        <v>158</v>
      </c>
      <c r="AH343">
        <v>81</v>
      </c>
      <c r="AI343">
        <v>2</v>
      </c>
      <c r="AJ343">
        <v>6</v>
      </c>
      <c r="AK343">
        <v>14</v>
      </c>
      <c r="AL343">
        <v>108</v>
      </c>
      <c r="AM343">
        <v>99</v>
      </c>
      <c r="AN343">
        <v>1</v>
      </c>
      <c r="AO343">
        <v>0</v>
      </c>
      <c r="AP343">
        <v>0</v>
      </c>
      <c r="AQ343">
        <v>0</v>
      </c>
      <c r="AR343">
        <v>0</v>
      </c>
      <c r="AS343">
        <v>0</v>
      </c>
      <c r="AT343">
        <v>0</v>
      </c>
      <c r="AU343">
        <v>0</v>
      </c>
      <c r="AV343">
        <v>0</v>
      </c>
      <c r="AW343">
        <v>0</v>
      </c>
      <c r="AX343">
        <v>0</v>
      </c>
      <c r="AY343">
        <v>0</v>
      </c>
      <c r="AZ343">
        <v>0</v>
      </c>
      <c r="BA343">
        <v>0</v>
      </c>
      <c r="BB343">
        <v>0</v>
      </c>
      <c r="BC343">
        <v>0</v>
      </c>
      <c r="BD343">
        <v>0</v>
      </c>
      <c r="BE343">
        <v>0</v>
      </c>
      <c r="BF343">
        <v>0</v>
      </c>
      <c r="BG343" s="20">
        <v>7</v>
      </c>
      <c r="BH343" s="20">
        <v>0</v>
      </c>
      <c r="BI343" s="20">
        <v>148</v>
      </c>
      <c r="BJ343" s="20">
        <v>18</v>
      </c>
      <c r="BK343" s="20">
        <v>1160</v>
      </c>
      <c r="BL343" s="20">
        <v>1070</v>
      </c>
      <c r="BM343" s="20">
        <v>1496</v>
      </c>
      <c r="BN343" s="20">
        <v>129</v>
      </c>
      <c r="BO343" s="20">
        <v>106</v>
      </c>
      <c r="BP343" s="20">
        <v>5789</v>
      </c>
      <c r="BQ343" s="20">
        <v>3347</v>
      </c>
      <c r="BR343" s="20">
        <v>0</v>
      </c>
      <c r="BS343" s="20">
        <v>24</v>
      </c>
      <c r="BT343" s="20">
        <v>170</v>
      </c>
      <c r="BU343" s="20">
        <v>862</v>
      </c>
      <c r="BV343" s="20">
        <v>4522</v>
      </c>
    </row>
    <row r="344" spans="1:74" x14ac:dyDescent="0.25">
      <c r="A344" s="20" t="s">
        <v>452</v>
      </c>
      <c r="B344" s="20" t="s">
        <v>602</v>
      </c>
      <c r="C344" s="20" t="s">
        <v>614</v>
      </c>
      <c r="D344" s="1">
        <v>44613</v>
      </c>
      <c r="W344">
        <v>1</v>
      </c>
      <c r="X344">
        <v>1</v>
      </c>
      <c r="BG344" s="20"/>
      <c r="BH344" s="20"/>
      <c r="BI344" s="20"/>
      <c r="BJ344" s="20"/>
      <c r="BK344" s="20"/>
      <c r="BL344" s="20">
        <v>1</v>
      </c>
      <c r="BM344" s="20"/>
      <c r="BN344" s="20"/>
      <c r="BO344" s="20"/>
      <c r="BP344" s="20"/>
      <c r="BQ344" s="20"/>
      <c r="BR344" s="20"/>
      <c r="BS344" s="20"/>
      <c r="BT344" s="20"/>
      <c r="BU344" s="20"/>
      <c r="BV344" s="20"/>
    </row>
    <row r="345" spans="1:74" x14ac:dyDescent="0.25">
      <c r="A345" s="20" t="s">
        <v>452</v>
      </c>
      <c r="B345" s="20" t="s">
        <v>453</v>
      </c>
      <c r="C345" s="20" t="s">
        <v>615</v>
      </c>
      <c r="D345" s="1">
        <v>44598</v>
      </c>
      <c r="E345">
        <v>53</v>
      </c>
      <c r="F345">
        <v>1</v>
      </c>
      <c r="G345">
        <v>1</v>
      </c>
      <c r="H345">
        <v>0</v>
      </c>
      <c r="I345">
        <v>0</v>
      </c>
      <c r="J345">
        <v>38</v>
      </c>
      <c r="K345">
        <v>0</v>
      </c>
      <c r="L345">
        <v>4</v>
      </c>
      <c r="M345">
        <v>1</v>
      </c>
      <c r="N345">
        <v>1</v>
      </c>
      <c r="O345">
        <v>1</v>
      </c>
      <c r="P345">
        <v>0</v>
      </c>
      <c r="Q345">
        <v>0</v>
      </c>
      <c r="R345">
        <v>293</v>
      </c>
      <c r="S345">
        <v>245</v>
      </c>
      <c r="T345">
        <v>0</v>
      </c>
      <c r="U345">
        <v>18</v>
      </c>
      <c r="V345">
        <v>6</v>
      </c>
      <c r="W345">
        <v>681</v>
      </c>
      <c r="X345">
        <v>413</v>
      </c>
      <c r="Y345">
        <v>1</v>
      </c>
      <c r="Z345">
        <v>80</v>
      </c>
      <c r="AA345">
        <v>34</v>
      </c>
      <c r="AB345">
        <v>582</v>
      </c>
      <c r="AC345">
        <v>370</v>
      </c>
      <c r="AD345">
        <v>1</v>
      </c>
      <c r="AE345">
        <v>74</v>
      </c>
      <c r="AF345">
        <v>17</v>
      </c>
      <c r="AG345">
        <v>72</v>
      </c>
      <c r="AH345">
        <v>24</v>
      </c>
      <c r="AI345">
        <v>1</v>
      </c>
      <c r="AJ345">
        <v>4</v>
      </c>
      <c r="AK345">
        <v>14</v>
      </c>
      <c r="AL345">
        <v>25</v>
      </c>
      <c r="AM345">
        <v>18</v>
      </c>
      <c r="AN345">
        <v>0</v>
      </c>
      <c r="AO345">
        <v>1</v>
      </c>
      <c r="AP345">
        <v>0</v>
      </c>
      <c r="AQ345">
        <v>0</v>
      </c>
      <c r="AR345">
        <v>0</v>
      </c>
      <c r="AS345">
        <v>0</v>
      </c>
      <c r="AT345">
        <v>0</v>
      </c>
      <c r="AU345">
        <v>0</v>
      </c>
      <c r="AV345">
        <v>0</v>
      </c>
      <c r="AW345">
        <v>0</v>
      </c>
      <c r="AX345">
        <v>0</v>
      </c>
      <c r="AY345">
        <v>0</v>
      </c>
      <c r="AZ345">
        <v>0</v>
      </c>
      <c r="BA345">
        <v>0</v>
      </c>
      <c r="BB345">
        <v>0</v>
      </c>
      <c r="BC345">
        <v>0</v>
      </c>
      <c r="BD345">
        <v>0</v>
      </c>
      <c r="BE345">
        <v>0</v>
      </c>
      <c r="BF345">
        <v>0</v>
      </c>
      <c r="BG345" s="20">
        <v>1</v>
      </c>
      <c r="BH345" s="20">
        <v>0</v>
      </c>
      <c r="BI345" s="20">
        <v>46</v>
      </c>
      <c r="BJ345" s="20">
        <v>1</v>
      </c>
      <c r="BK345" s="20">
        <v>262</v>
      </c>
      <c r="BL345" s="20">
        <v>535</v>
      </c>
      <c r="BM345" s="20">
        <v>473</v>
      </c>
      <c r="BN345" s="20">
        <v>48</v>
      </c>
      <c r="BO345" s="20">
        <v>21</v>
      </c>
      <c r="BP345" s="20">
        <v>2517</v>
      </c>
      <c r="BQ345" s="20">
        <v>954</v>
      </c>
      <c r="BR345" s="20">
        <v>0</v>
      </c>
      <c r="BS345" s="20">
        <v>5</v>
      </c>
      <c r="BT345" s="20">
        <v>96</v>
      </c>
      <c r="BU345" s="20">
        <v>641</v>
      </c>
      <c r="BV345" s="20">
        <v>1659</v>
      </c>
    </row>
    <row r="346" spans="1:74" x14ac:dyDescent="0.25">
      <c r="A346" s="20" t="s">
        <v>452</v>
      </c>
      <c r="B346" s="20" t="s">
        <v>453</v>
      </c>
      <c r="C346" s="20" t="s">
        <v>615</v>
      </c>
      <c r="D346" s="1">
        <v>44605</v>
      </c>
      <c r="E346">
        <v>53</v>
      </c>
      <c r="F346">
        <v>1</v>
      </c>
      <c r="G346">
        <v>1</v>
      </c>
      <c r="H346">
        <v>0</v>
      </c>
      <c r="I346">
        <v>0</v>
      </c>
      <c r="J346">
        <v>38</v>
      </c>
      <c r="K346">
        <v>0</v>
      </c>
      <c r="L346">
        <v>4</v>
      </c>
      <c r="M346">
        <v>1</v>
      </c>
      <c r="N346">
        <v>1</v>
      </c>
      <c r="O346">
        <v>1</v>
      </c>
      <c r="P346">
        <v>0</v>
      </c>
      <c r="Q346">
        <v>0</v>
      </c>
      <c r="R346">
        <v>294</v>
      </c>
      <c r="S346">
        <v>246</v>
      </c>
      <c r="T346">
        <v>0</v>
      </c>
      <c r="U346">
        <v>18</v>
      </c>
      <c r="V346">
        <v>6</v>
      </c>
      <c r="W346">
        <v>681</v>
      </c>
      <c r="X346">
        <v>416</v>
      </c>
      <c r="Y346">
        <v>1</v>
      </c>
      <c r="Z346">
        <v>80</v>
      </c>
      <c r="AA346">
        <v>35</v>
      </c>
      <c r="AB346">
        <v>583</v>
      </c>
      <c r="AC346">
        <v>373</v>
      </c>
      <c r="AD346">
        <v>1</v>
      </c>
      <c r="AE346">
        <v>74</v>
      </c>
      <c r="AF346">
        <v>17</v>
      </c>
      <c r="AG346">
        <v>71</v>
      </c>
      <c r="AH346">
        <v>25</v>
      </c>
      <c r="AI346">
        <v>1</v>
      </c>
      <c r="AJ346">
        <v>4</v>
      </c>
      <c r="AK346">
        <v>14</v>
      </c>
      <c r="AL346">
        <v>25</v>
      </c>
      <c r="AM346">
        <v>18</v>
      </c>
      <c r="AN346">
        <v>0</v>
      </c>
      <c r="AO346">
        <v>1</v>
      </c>
      <c r="AP346">
        <v>0</v>
      </c>
      <c r="AQ346">
        <v>0</v>
      </c>
      <c r="AR346">
        <v>0</v>
      </c>
      <c r="AS346">
        <v>0</v>
      </c>
      <c r="AT346">
        <v>0</v>
      </c>
      <c r="AU346">
        <v>0</v>
      </c>
      <c r="AV346">
        <v>0</v>
      </c>
      <c r="AW346">
        <v>0</v>
      </c>
      <c r="AX346">
        <v>0</v>
      </c>
      <c r="AY346">
        <v>0</v>
      </c>
      <c r="AZ346">
        <v>0</v>
      </c>
      <c r="BA346">
        <v>0</v>
      </c>
      <c r="BB346">
        <v>0</v>
      </c>
      <c r="BC346">
        <v>0</v>
      </c>
      <c r="BD346">
        <v>0</v>
      </c>
      <c r="BE346">
        <v>0</v>
      </c>
      <c r="BF346">
        <v>0</v>
      </c>
      <c r="BG346" s="20">
        <v>1</v>
      </c>
      <c r="BH346" s="20">
        <v>0</v>
      </c>
      <c r="BI346" s="20">
        <v>46</v>
      </c>
      <c r="BJ346" s="20">
        <v>1</v>
      </c>
      <c r="BK346" s="20">
        <v>263</v>
      </c>
      <c r="BL346" s="20">
        <v>535</v>
      </c>
      <c r="BM346" s="20">
        <v>473</v>
      </c>
      <c r="BN346" s="20">
        <v>47</v>
      </c>
      <c r="BO346" s="20">
        <v>21</v>
      </c>
      <c r="BP346" s="20">
        <v>2522</v>
      </c>
      <c r="BQ346" s="20">
        <v>973</v>
      </c>
      <c r="BR346" s="20">
        <v>0</v>
      </c>
      <c r="BS346" s="20">
        <v>5</v>
      </c>
      <c r="BT346" s="20">
        <v>97</v>
      </c>
      <c r="BU346" s="20">
        <v>641</v>
      </c>
      <c r="BV346" s="20">
        <v>1666</v>
      </c>
    </row>
    <row r="347" spans="1:74" x14ac:dyDescent="0.25">
      <c r="A347" s="20" t="s">
        <v>452</v>
      </c>
      <c r="B347" s="20" t="s">
        <v>453</v>
      </c>
      <c r="C347" s="20" t="s">
        <v>615</v>
      </c>
      <c r="D347" s="1">
        <v>44613</v>
      </c>
      <c r="E347">
        <v>52</v>
      </c>
      <c r="F347">
        <v>1</v>
      </c>
      <c r="G347">
        <v>1</v>
      </c>
      <c r="H347">
        <v>0</v>
      </c>
      <c r="I347">
        <v>0</v>
      </c>
      <c r="J347">
        <v>38</v>
      </c>
      <c r="K347">
        <v>0</v>
      </c>
      <c r="L347">
        <v>4</v>
      </c>
      <c r="M347">
        <v>1</v>
      </c>
      <c r="N347">
        <v>1</v>
      </c>
      <c r="O347">
        <v>1</v>
      </c>
      <c r="P347">
        <v>0</v>
      </c>
      <c r="Q347">
        <v>0</v>
      </c>
      <c r="R347">
        <v>293</v>
      </c>
      <c r="S347">
        <v>245</v>
      </c>
      <c r="T347">
        <v>0</v>
      </c>
      <c r="U347">
        <v>18</v>
      </c>
      <c r="V347">
        <v>6</v>
      </c>
      <c r="W347">
        <v>681</v>
      </c>
      <c r="X347">
        <v>421</v>
      </c>
      <c r="Y347">
        <v>3</v>
      </c>
      <c r="Z347">
        <v>79</v>
      </c>
      <c r="AA347">
        <v>35</v>
      </c>
      <c r="AB347">
        <v>585</v>
      </c>
      <c r="AC347">
        <v>378</v>
      </c>
      <c r="AD347">
        <v>1</v>
      </c>
      <c r="AE347">
        <v>74</v>
      </c>
      <c r="AF347">
        <v>17</v>
      </c>
      <c r="AG347">
        <v>71</v>
      </c>
      <c r="AH347">
        <v>25</v>
      </c>
      <c r="AI347">
        <v>1</v>
      </c>
      <c r="AJ347">
        <v>4</v>
      </c>
      <c r="AK347">
        <v>13</v>
      </c>
      <c r="AL347">
        <v>25</v>
      </c>
      <c r="AM347">
        <v>18</v>
      </c>
      <c r="AN347">
        <v>0</v>
      </c>
      <c r="AO347">
        <v>1</v>
      </c>
      <c r="AP347">
        <v>0</v>
      </c>
      <c r="AQ347">
        <v>0</v>
      </c>
      <c r="AR347">
        <v>0</v>
      </c>
      <c r="AS347">
        <v>0</v>
      </c>
      <c r="AT347">
        <v>0</v>
      </c>
      <c r="AU347">
        <v>0</v>
      </c>
      <c r="AV347">
        <v>0</v>
      </c>
      <c r="AW347">
        <v>0</v>
      </c>
      <c r="AX347">
        <v>0</v>
      </c>
      <c r="AY347">
        <v>0</v>
      </c>
      <c r="AZ347">
        <v>0</v>
      </c>
      <c r="BA347">
        <v>0</v>
      </c>
      <c r="BB347">
        <v>0</v>
      </c>
      <c r="BC347">
        <v>0</v>
      </c>
      <c r="BD347">
        <v>0</v>
      </c>
      <c r="BE347">
        <v>0</v>
      </c>
      <c r="BF347">
        <v>0</v>
      </c>
      <c r="BG347" s="20">
        <v>1</v>
      </c>
      <c r="BH347" s="20">
        <v>0</v>
      </c>
      <c r="BI347" s="20">
        <v>45</v>
      </c>
      <c r="BJ347" s="20">
        <v>1</v>
      </c>
      <c r="BK347" s="20">
        <v>262</v>
      </c>
      <c r="BL347" s="20">
        <v>534</v>
      </c>
      <c r="BM347" s="20">
        <v>475</v>
      </c>
      <c r="BN347" s="20">
        <v>47</v>
      </c>
      <c r="BO347" s="20">
        <v>21</v>
      </c>
      <c r="BP347" s="20">
        <v>2523</v>
      </c>
      <c r="BQ347" s="20">
        <v>990</v>
      </c>
      <c r="BR347" s="20">
        <v>0</v>
      </c>
      <c r="BS347" s="20">
        <v>5</v>
      </c>
      <c r="BT347" s="20">
        <v>99</v>
      </c>
      <c r="BU347" s="20">
        <v>639</v>
      </c>
      <c r="BV347" s="20">
        <v>1666</v>
      </c>
    </row>
    <row r="348" spans="1:74" x14ac:dyDescent="0.25">
      <c r="A348" s="20" t="s">
        <v>452</v>
      </c>
      <c r="B348" s="20" t="s">
        <v>455</v>
      </c>
      <c r="C348" s="20" t="s">
        <v>616</v>
      </c>
      <c r="D348" s="1">
        <v>44598</v>
      </c>
      <c r="E348">
        <v>178</v>
      </c>
      <c r="F348">
        <v>7</v>
      </c>
      <c r="G348">
        <v>6</v>
      </c>
      <c r="H348">
        <v>0</v>
      </c>
      <c r="I348">
        <v>0</v>
      </c>
      <c r="J348">
        <v>148</v>
      </c>
      <c r="K348">
        <v>5</v>
      </c>
      <c r="L348">
        <v>4</v>
      </c>
      <c r="M348">
        <v>2</v>
      </c>
      <c r="N348">
        <v>3</v>
      </c>
      <c r="O348">
        <v>3</v>
      </c>
      <c r="P348">
        <v>0</v>
      </c>
      <c r="Q348">
        <v>0</v>
      </c>
      <c r="R348">
        <v>1763</v>
      </c>
      <c r="S348">
        <v>1586</v>
      </c>
      <c r="T348">
        <v>51</v>
      </c>
      <c r="U348">
        <v>9</v>
      </c>
      <c r="V348">
        <v>35</v>
      </c>
      <c r="W348">
        <v>1811</v>
      </c>
      <c r="X348">
        <v>1260</v>
      </c>
      <c r="Y348">
        <v>47</v>
      </c>
      <c r="Z348">
        <v>65</v>
      </c>
      <c r="AA348">
        <v>58</v>
      </c>
      <c r="AB348">
        <v>2156</v>
      </c>
      <c r="AC348">
        <v>1616</v>
      </c>
      <c r="AD348">
        <v>33</v>
      </c>
      <c r="AE348">
        <v>72</v>
      </c>
      <c r="AF348">
        <v>124</v>
      </c>
      <c r="AG348">
        <v>197</v>
      </c>
      <c r="AH348">
        <v>93</v>
      </c>
      <c r="AI348">
        <v>4</v>
      </c>
      <c r="AJ348">
        <v>16</v>
      </c>
      <c r="AK348">
        <v>16</v>
      </c>
      <c r="AL348">
        <v>152</v>
      </c>
      <c r="AM348">
        <v>147</v>
      </c>
      <c r="AN348">
        <v>2</v>
      </c>
      <c r="AO348">
        <v>0</v>
      </c>
      <c r="AP348">
        <v>0</v>
      </c>
      <c r="AQ348">
        <v>0</v>
      </c>
      <c r="AR348">
        <v>0</v>
      </c>
      <c r="AS348">
        <v>0</v>
      </c>
      <c r="AT348">
        <v>0</v>
      </c>
      <c r="AU348">
        <v>0</v>
      </c>
      <c r="AV348">
        <v>0</v>
      </c>
      <c r="AW348">
        <v>0</v>
      </c>
      <c r="AX348">
        <v>0</v>
      </c>
      <c r="AY348">
        <v>0</v>
      </c>
      <c r="AZ348">
        <v>0</v>
      </c>
      <c r="BA348">
        <v>0</v>
      </c>
      <c r="BB348">
        <v>0</v>
      </c>
      <c r="BC348">
        <v>0</v>
      </c>
      <c r="BD348">
        <v>0</v>
      </c>
      <c r="BE348">
        <v>0</v>
      </c>
      <c r="BF348">
        <v>0</v>
      </c>
      <c r="BG348" s="20">
        <v>7</v>
      </c>
      <c r="BH348" s="20">
        <v>0</v>
      </c>
      <c r="BI348" s="20">
        <v>163</v>
      </c>
      <c r="BJ348" s="20">
        <v>3</v>
      </c>
      <c r="BK348" s="20">
        <v>1659</v>
      </c>
      <c r="BL348" s="20">
        <v>1590</v>
      </c>
      <c r="BM348" s="20">
        <v>1903</v>
      </c>
      <c r="BN348" s="20">
        <v>149</v>
      </c>
      <c r="BO348" s="20">
        <v>149</v>
      </c>
      <c r="BP348" s="20">
        <v>6983</v>
      </c>
      <c r="BQ348" s="20">
        <v>3714</v>
      </c>
      <c r="BR348" s="20">
        <v>0</v>
      </c>
      <c r="BS348" s="20">
        <v>104</v>
      </c>
      <c r="BT348" s="20">
        <v>210</v>
      </c>
      <c r="BU348" s="20">
        <v>1097</v>
      </c>
      <c r="BV348" s="20">
        <v>5341</v>
      </c>
    </row>
    <row r="349" spans="1:74" x14ac:dyDescent="0.25">
      <c r="A349" s="20" t="s">
        <v>452</v>
      </c>
      <c r="B349" s="20" t="s">
        <v>455</v>
      </c>
      <c r="C349" s="20" t="s">
        <v>616</v>
      </c>
      <c r="D349" s="1">
        <v>44605</v>
      </c>
      <c r="E349">
        <v>181</v>
      </c>
      <c r="F349">
        <v>7</v>
      </c>
      <c r="G349">
        <v>6</v>
      </c>
      <c r="H349">
        <v>0</v>
      </c>
      <c r="I349">
        <v>0</v>
      </c>
      <c r="J349">
        <v>149</v>
      </c>
      <c r="K349">
        <v>5</v>
      </c>
      <c r="L349">
        <v>4</v>
      </c>
      <c r="M349">
        <v>2</v>
      </c>
      <c r="N349">
        <v>3</v>
      </c>
      <c r="O349">
        <v>3</v>
      </c>
      <c r="P349">
        <v>0</v>
      </c>
      <c r="Q349">
        <v>0</v>
      </c>
      <c r="R349">
        <v>1764</v>
      </c>
      <c r="S349">
        <v>1587</v>
      </c>
      <c r="T349">
        <v>51</v>
      </c>
      <c r="U349">
        <v>9</v>
      </c>
      <c r="V349">
        <v>35</v>
      </c>
      <c r="W349">
        <v>1809</v>
      </c>
      <c r="X349">
        <v>1265</v>
      </c>
      <c r="Y349">
        <v>48</v>
      </c>
      <c r="Z349">
        <v>64</v>
      </c>
      <c r="AA349">
        <v>57</v>
      </c>
      <c r="AB349">
        <v>2156</v>
      </c>
      <c r="AC349">
        <v>1617</v>
      </c>
      <c r="AD349">
        <v>33</v>
      </c>
      <c r="AE349">
        <v>72</v>
      </c>
      <c r="AF349">
        <v>124</v>
      </c>
      <c r="AG349">
        <v>202</v>
      </c>
      <c r="AH349">
        <v>95</v>
      </c>
      <c r="AI349">
        <v>5</v>
      </c>
      <c r="AJ349">
        <v>17</v>
      </c>
      <c r="AK349">
        <v>17</v>
      </c>
      <c r="AL349">
        <v>151</v>
      </c>
      <c r="AM349">
        <v>146</v>
      </c>
      <c r="AN349">
        <v>2</v>
      </c>
      <c r="AO349">
        <v>0</v>
      </c>
      <c r="AP349">
        <v>0</v>
      </c>
      <c r="AQ349">
        <v>0</v>
      </c>
      <c r="AR349">
        <v>0</v>
      </c>
      <c r="AS349">
        <v>0</v>
      </c>
      <c r="AT349">
        <v>0</v>
      </c>
      <c r="AU349">
        <v>0</v>
      </c>
      <c r="AV349">
        <v>0</v>
      </c>
      <c r="AW349">
        <v>0</v>
      </c>
      <c r="AX349">
        <v>0</v>
      </c>
      <c r="AY349">
        <v>0</v>
      </c>
      <c r="AZ349">
        <v>0</v>
      </c>
      <c r="BA349">
        <v>0</v>
      </c>
      <c r="BB349">
        <v>0</v>
      </c>
      <c r="BC349">
        <v>0</v>
      </c>
      <c r="BD349">
        <v>0</v>
      </c>
      <c r="BE349">
        <v>0</v>
      </c>
      <c r="BF349">
        <v>0</v>
      </c>
      <c r="BG349" s="20">
        <v>7</v>
      </c>
      <c r="BH349" s="20">
        <v>0</v>
      </c>
      <c r="BI349" s="20">
        <v>166</v>
      </c>
      <c r="BJ349" s="20">
        <v>3</v>
      </c>
      <c r="BK349" s="20">
        <v>1660</v>
      </c>
      <c r="BL349" s="20">
        <v>1593</v>
      </c>
      <c r="BM349" s="20">
        <v>1902</v>
      </c>
      <c r="BN349" s="20">
        <v>150</v>
      </c>
      <c r="BO349" s="20">
        <v>148</v>
      </c>
      <c r="BP349" s="20">
        <v>6985</v>
      </c>
      <c r="BQ349" s="20">
        <v>3744</v>
      </c>
      <c r="BR349" s="20">
        <v>0</v>
      </c>
      <c r="BS349" s="20">
        <v>103</v>
      </c>
      <c r="BT349" s="20">
        <v>213</v>
      </c>
      <c r="BU349" s="20">
        <v>1093</v>
      </c>
      <c r="BV349" s="20">
        <v>5350</v>
      </c>
    </row>
    <row r="350" spans="1:74" x14ac:dyDescent="0.25">
      <c r="A350" s="20" t="s">
        <v>452</v>
      </c>
      <c r="B350" s="20" t="s">
        <v>455</v>
      </c>
      <c r="C350" s="20" t="s">
        <v>616</v>
      </c>
      <c r="D350" s="1">
        <v>44613</v>
      </c>
      <c r="E350">
        <v>183</v>
      </c>
      <c r="F350">
        <v>7</v>
      </c>
      <c r="G350">
        <v>6</v>
      </c>
      <c r="H350">
        <v>0</v>
      </c>
      <c r="I350">
        <v>0</v>
      </c>
      <c r="J350">
        <v>150</v>
      </c>
      <c r="K350">
        <v>5</v>
      </c>
      <c r="L350">
        <v>4</v>
      </c>
      <c r="M350">
        <v>2</v>
      </c>
      <c r="N350">
        <v>3</v>
      </c>
      <c r="O350">
        <v>3</v>
      </c>
      <c r="P350">
        <v>0</v>
      </c>
      <c r="Q350">
        <v>0</v>
      </c>
      <c r="R350">
        <v>1765</v>
      </c>
      <c r="S350">
        <v>1591</v>
      </c>
      <c r="T350">
        <v>51</v>
      </c>
      <c r="U350">
        <v>9</v>
      </c>
      <c r="V350">
        <v>35</v>
      </c>
      <c r="W350">
        <v>1813</v>
      </c>
      <c r="X350">
        <v>1275</v>
      </c>
      <c r="Y350">
        <v>48</v>
      </c>
      <c r="Z350">
        <v>64</v>
      </c>
      <c r="AA350">
        <v>58</v>
      </c>
      <c r="AB350">
        <v>2157</v>
      </c>
      <c r="AC350">
        <v>1624</v>
      </c>
      <c r="AD350">
        <v>33</v>
      </c>
      <c r="AE350">
        <v>72</v>
      </c>
      <c r="AF350">
        <v>124</v>
      </c>
      <c r="AG350">
        <v>198</v>
      </c>
      <c r="AH350">
        <v>95</v>
      </c>
      <c r="AI350">
        <v>5</v>
      </c>
      <c r="AJ350">
        <v>17</v>
      </c>
      <c r="AK350">
        <v>16</v>
      </c>
      <c r="AL350">
        <v>151</v>
      </c>
      <c r="AM350">
        <v>146</v>
      </c>
      <c r="AN350">
        <v>2</v>
      </c>
      <c r="AO350">
        <v>0</v>
      </c>
      <c r="AP350">
        <v>0</v>
      </c>
      <c r="AQ350">
        <v>0</v>
      </c>
      <c r="AR350">
        <v>0</v>
      </c>
      <c r="AS350">
        <v>0</v>
      </c>
      <c r="AT350">
        <v>0</v>
      </c>
      <c r="AU350">
        <v>0</v>
      </c>
      <c r="AV350">
        <v>0</v>
      </c>
      <c r="AW350">
        <v>0</v>
      </c>
      <c r="AX350">
        <v>0</v>
      </c>
      <c r="AY350">
        <v>0</v>
      </c>
      <c r="AZ350">
        <v>0</v>
      </c>
      <c r="BA350">
        <v>0</v>
      </c>
      <c r="BB350">
        <v>0</v>
      </c>
      <c r="BC350">
        <v>0</v>
      </c>
      <c r="BD350">
        <v>0</v>
      </c>
      <c r="BE350">
        <v>0</v>
      </c>
      <c r="BF350">
        <v>0</v>
      </c>
      <c r="BG350" s="20">
        <v>7</v>
      </c>
      <c r="BH350" s="20">
        <v>0</v>
      </c>
      <c r="BI350" s="20">
        <v>169</v>
      </c>
      <c r="BJ350" s="20">
        <v>3</v>
      </c>
      <c r="BK350" s="20">
        <v>1661</v>
      </c>
      <c r="BL350" s="20">
        <v>1598</v>
      </c>
      <c r="BM350" s="20">
        <v>1903</v>
      </c>
      <c r="BN350" s="20">
        <v>147</v>
      </c>
      <c r="BO350" s="20">
        <v>148</v>
      </c>
      <c r="BP350" s="20">
        <v>6977</v>
      </c>
      <c r="BQ350" s="20">
        <v>3768</v>
      </c>
      <c r="BR350" s="20">
        <v>0</v>
      </c>
      <c r="BS350" s="20">
        <v>103</v>
      </c>
      <c r="BT350" s="20">
        <v>216</v>
      </c>
      <c r="BU350" s="20">
        <v>1086</v>
      </c>
      <c r="BV350" s="20">
        <v>5347</v>
      </c>
    </row>
    <row r="351" spans="1:74" x14ac:dyDescent="0.25">
      <c r="A351" s="20" t="s">
        <v>452</v>
      </c>
      <c r="B351" s="20" t="s">
        <v>455</v>
      </c>
      <c r="C351" s="20" t="s">
        <v>617</v>
      </c>
      <c r="D351" s="1">
        <v>44598</v>
      </c>
      <c r="E351">
        <v>74</v>
      </c>
      <c r="F351">
        <v>2</v>
      </c>
      <c r="G351">
        <v>2</v>
      </c>
      <c r="H351">
        <v>0</v>
      </c>
      <c r="I351">
        <v>0</v>
      </c>
      <c r="J351">
        <v>64</v>
      </c>
      <c r="K351">
        <v>3</v>
      </c>
      <c r="L351">
        <v>2</v>
      </c>
      <c r="M351">
        <v>1</v>
      </c>
      <c r="N351">
        <v>1</v>
      </c>
      <c r="O351">
        <v>1</v>
      </c>
      <c r="P351">
        <v>0</v>
      </c>
      <c r="Q351">
        <v>0</v>
      </c>
      <c r="R351">
        <v>548</v>
      </c>
      <c r="S351">
        <v>515</v>
      </c>
      <c r="T351">
        <v>12</v>
      </c>
      <c r="U351">
        <v>0</v>
      </c>
      <c r="V351">
        <v>4</v>
      </c>
      <c r="W351">
        <v>642</v>
      </c>
      <c r="X351">
        <v>476</v>
      </c>
      <c r="Y351">
        <v>24</v>
      </c>
      <c r="Z351">
        <v>5</v>
      </c>
      <c r="AA351">
        <v>28</v>
      </c>
      <c r="AB351">
        <v>821</v>
      </c>
      <c r="AC351">
        <v>641</v>
      </c>
      <c r="AD351">
        <v>37</v>
      </c>
      <c r="AE351">
        <v>1</v>
      </c>
      <c r="AF351">
        <v>36</v>
      </c>
      <c r="AG351">
        <v>108</v>
      </c>
      <c r="AH351">
        <v>63</v>
      </c>
      <c r="AI351">
        <v>3</v>
      </c>
      <c r="AJ351">
        <v>2</v>
      </c>
      <c r="AK351">
        <v>9</v>
      </c>
      <c r="AL351">
        <v>41</v>
      </c>
      <c r="AM351">
        <v>40</v>
      </c>
      <c r="AN351">
        <v>0</v>
      </c>
      <c r="AO351">
        <v>0</v>
      </c>
      <c r="AP351">
        <v>0</v>
      </c>
      <c r="AQ351">
        <v>0</v>
      </c>
      <c r="AR351">
        <v>0</v>
      </c>
      <c r="AS351">
        <v>0</v>
      </c>
      <c r="AT351">
        <v>0</v>
      </c>
      <c r="AU351">
        <v>0</v>
      </c>
      <c r="AV351">
        <v>0</v>
      </c>
      <c r="AW351">
        <v>0</v>
      </c>
      <c r="AX351">
        <v>0</v>
      </c>
      <c r="AY351">
        <v>0</v>
      </c>
      <c r="AZ351">
        <v>0</v>
      </c>
      <c r="BA351">
        <v>0</v>
      </c>
      <c r="BB351">
        <v>0</v>
      </c>
      <c r="BC351">
        <v>0</v>
      </c>
      <c r="BD351">
        <v>0</v>
      </c>
      <c r="BE351">
        <v>0</v>
      </c>
      <c r="BF351">
        <v>0</v>
      </c>
      <c r="BG351" s="20">
        <v>2</v>
      </c>
      <c r="BH351" s="20">
        <v>0</v>
      </c>
      <c r="BI351" s="20">
        <v>67</v>
      </c>
      <c r="BJ351" s="20">
        <v>1</v>
      </c>
      <c r="BK351" s="20">
        <v>530</v>
      </c>
      <c r="BL351" s="20">
        <v>569</v>
      </c>
      <c r="BM351" s="20">
        <v>728</v>
      </c>
      <c r="BN351" s="20">
        <v>86</v>
      </c>
      <c r="BO351" s="20">
        <v>40</v>
      </c>
      <c r="BP351" s="20">
        <v>2918</v>
      </c>
      <c r="BQ351" s="20">
        <v>1694</v>
      </c>
      <c r="BR351" s="20">
        <v>0</v>
      </c>
      <c r="BS351" s="20">
        <v>48</v>
      </c>
      <c r="BT351" s="20">
        <v>16</v>
      </c>
      <c r="BU351" s="20">
        <v>376</v>
      </c>
      <c r="BV351" s="20">
        <v>2371</v>
      </c>
    </row>
    <row r="352" spans="1:74" x14ac:dyDescent="0.25">
      <c r="A352" s="20" t="s">
        <v>452</v>
      </c>
      <c r="B352" s="20" t="s">
        <v>455</v>
      </c>
      <c r="C352" s="20" t="s">
        <v>617</v>
      </c>
      <c r="D352" s="1">
        <v>44605</v>
      </c>
      <c r="E352">
        <v>72</v>
      </c>
      <c r="F352">
        <v>2</v>
      </c>
      <c r="G352">
        <v>2</v>
      </c>
      <c r="H352">
        <v>0</v>
      </c>
      <c r="I352">
        <v>0</v>
      </c>
      <c r="J352">
        <v>62</v>
      </c>
      <c r="K352">
        <v>3</v>
      </c>
      <c r="L352">
        <v>1</v>
      </c>
      <c r="M352">
        <v>1</v>
      </c>
      <c r="N352">
        <v>1</v>
      </c>
      <c r="O352">
        <v>1</v>
      </c>
      <c r="P352">
        <v>0</v>
      </c>
      <c r="Q352">
        <v>0</v>
      </c>
      <c r="R352">
        <v>548</v>
      </c>
      <c r="S352">
        <v>515</v>
      </c>
      <c r="T352">
        <v>12</v>
      </c>
      <c r="U352">
        <v>0</v>
      </c>
      <c r="V352">
        <v>4</v>
      </c>
      <c r="W352">
        <v>643</v>
      </c>
      <c r="X352">
        <v>484</v>
      </c>
      <c r="Y352">
        <v>24</v>
      </c>
      <c r="Z352">
        <v>5</v>
      </c>
      <c r="AA352">
        <v>26</v>
      </c>
      <c r="AB352">
        <v>818</v>
      </c>
      <c r="AC352">
        <v>638</v>
      </c>
      <c r="AD352">
        <v>37</v>
      </c>
      <c r="AE352">
        <v>1</v>
      </c>
      <c r="AF352">
        <v>37</v>
      </c>
      <c r="AG352">
        <v>106</v>
      </c>
      <c r="AH352">
        <v>65</v>
      </c>
      <c r="AI352">
        <v>4</v>
      </c>
      <c r="AJ352">
        <v>1</v>
      </c>
      <c r="AK352">
        <v>8</v>
      </c>
      <c r="AL352">
        <v>41</v>
      </c>
      <c r="AM352">
        <v>40</v>
      </c>
      <c r="AN352">
        <v>0</v>
      </c>
      <c r="AO352">
        <v>0</v>
      </c>
      <c r="AP352">
        <v>0</v>
      </c>
      <c r="AQ352">
        <v>0</v>
      </c>
      <c r="AR352">
        <v>0</v>
      </c>
      <c r="AS352">
        <v>0</v>
      </c>
      <c r="AT352">
        <v>0</v>
      </c>
      <c r="AU352">
        <v>0</v>
      </c>
      <c r="AV352">
        <v>0</v>
      </c>
      <c r="AW352">
        <v>0</v>
      </c>
      <c r="AX352">
        <v>0</v>
      </c>
      <c r="AY352">
        <v>0</v>
      </c>
      <c r="AZ352">
        <v>0</v>
      </c>
      <c r="BA352">
        <v>0</v>
      </c>
      <c r="BB352">
        <v>0</v>
      </c>
      <c r="BC352">
        <v>0</v>
      </c>
      <c r="BD352">
        <v>0</v>
      </c>
      <c r="BE352">
        <v>0</v>
      </c>
      <c r="BF352">
        <v>0</v>
      </c>
      <c r="BG352" s="20">
        <v>2</v>
      </c>
      <c r="BH352" s="20">
        <v>0</v>
      </c>
      <c r="BI352" s="20">
        <v>65</v>
      </c>
      <c r="BJ352" s="20">
        <v>1</v>
      </c>
      <c r="BK352" s="20">
        <v>530</v>
      </c>
      <c r="BL352" s="20">
        <v>572</v>
      </c>
      <c r="BM352" s="20">
        <v>724</v>
      </c>
      <c r="BN352" s="20">
        <v>86</v>
      </c>
      <c r="BO352" s="20">
        <v>40</v>
      </c>
      <c r="BP352" s="20">
        <v>2922</v>
      </c>
      <c r="BQ352" s="20">
        <v>1713</v>
      </c>
      <c r="BR352" s="20">
        <v>0</v>
      </c>
      <c r="BS352" s="20">
        <v>49</v>
      </c>
      <c r="BT352" s="20">
        <v>16</v>
      </c>
      <c r="BU352" s="20">
        <v>376</v>
      </c>
      <c r="BV352" s="20">
        <v>2370</v>
      </c>
    </row>
    <row r="353" spans="1:74" x14ac:dyDescent="0.25">
      <c r="A353" s="20" t="s">
        <v>452</v>
      </c>
      <c r="B353" s="20" t="s">
        <v>455</v>
      </c>
      <c r="C353" s="20" t="s">
        <v>617</v>
      </c>
      <c r="D353" s="1">
        <v>44613</v>
      </c>
      <c r="E353">
        <v>72</v>
      </c>
      <c r="F353">
        <v>2</v>
      </c>
      <c r="G353">
        <v>2</v>
      </c>
      <c r="H353">
        <v>0</v>
      </c>
      <c r="I353">
        <v>0</v>
      </c>
      <c r="J353">
        <v>62</v>
      </c>
      <c r="K353">
        <v>3</v>
      </c>
      <c r="L353">
        <v>1</v>
      </c>
      <c r="M353">
        <v>1</v>
      </c>
      <c r="N353">
        <v>1</v>
      </c>
      <c r="O353">
        <v>1</v>
      </c>
      <c r="P353">
        <v>0</v>
      </c>
      <c r="Q353">
        <v>0</v>
      </c>
      <c r="R353">
        <v>547</v>
      </c>
      <c r="S353">
        <v>514</v>
      </c>
      <c r="T353">
        <v>12</v>
      </c>
      <c r="U353">
        <v>0</v>
      </c>
      <c r="V353">
        <v>4</v>
      </c>
      <c r="W353">
        <v>647</v>
      </c>
      <c r="X353">
        <v>487</v>
      </c>
      <c r="Y353">
        <v>24</v>
      </c>
      <c r="Z353">
        <v>6</v>
      </c>
      <c r="AA353">
        <v>26</v>
      </c>
      <c r="AB353">
        <v>819</v>
      </c>
      <c r="AC353">
        <v>638</v>
      </c>
      <c r="AD353">
        <v>37</v>
      </c>
      <c r="AE353">
        <v>1</v>
      </c>
      <c r="AF353">
        <v>37</v>
      </c>
      <c r="AG353">
        <v>107</v>
      </c>
      <c r="AH353">
        <v>67</v>
      </c>
      <c r="AI353">
        <v>4</v>
      </c>
      <c r="AJ353">
        <v>0</v>
      </c>
      <c r="AK353">
        <v>8</v>
      </c>
      <c r="AL353">
        <v>41</v>
      </c>
      <c r="AM353">
        <v>40</v>
      </c>
      <c r="AN353">
        <v>0</v>
      </c>
      <c r="AO353">
        <v>0</v>
      </c>
      <c r="AP353">
        <v>0</v>
      </c>
      <c r="AQ353">
        <v>0</v>
      </c>
      <c r="AR353">
        <v>0</v>
      </c>
      <c r="AS353">
        <v>0</v>
      </c>
      <c r="AT353">
        <v>0</v>
      </c>
      <c r="AU353">
        <v>0</v>
      </c>
      <c r="AV353">
        <v>0</v>
      </c>
      <c r="AW353">
        <v>0</v>
      </c>
      <c r="AX353">
        <v>0</v>
      </c>
      <c r="AY353">
        <v>0</v>
      </c>
      <c r="AZ353">
        <v>0</v>
      </c>
      <c r="BA353">
        <v>0</v>
      </c>
      <c r="BB353">
        <v>0</v>
      </c>
      <c r="BC353">
        <v>0</v>
      </c>
      <c r="BD353">
        <v>0</v>
      </c>
      <c r="BE353">
        <v>0</v>
      </c>
      <c r="BF353">
        <v>0</v>
      </c>
      <c r="BG353" s="20">
        <v>2</v>
      </c>
      <c r="BH353" s="20">
        <v>0</v>
      </c>
      <c r="BI353" s="20">
        <v>65</v>
      </c>
      <c r="BJ353" s="20">
        <v>1</v>
      </c>
      <c r="BK353" s="20">
        <v>529</v>
      </c>
      <c r="BL353" s="20">
        <v>575</v>
      </c>
      <c r="BM353" s="20">
        <v>725</v>
      </c>
      <c r="BN353" s="20">
        <v>88</v>
      </c>
      <c r="BO353" s="20">
        <v>40</v>
      </c>
      <c r="BP353" s="20">
        <v>2923</v>
      </c>
      <c r="BQ353" s="20">
        <v>1726</v>
      </c>
      <c r="BR353" s="20">
        <v>0</v>
      </c>
      <c r="BS353" s="20">
        <v>49</v>
      </c>
      <c r="BT353" s="20">
        <v>14</v>
      </c>
      <c r="BU353" s="20">
        <v>374</v>
      </c>
      <c r="BV353" s="20">
        <v>2378</v>
      </c>
    </row>
    <row r="354" spans="1:74" x14ac:dyDescent="0.25">
      <c r="A354" s="20" t="s">
        <v>452</v>
      </c>
      <c r="B354" s="20" t="s">
        <v>455</v>
      </c>
      <c r="C354" s="20" t="s">
        <v>618</v>
      </c>
      <c r="D354" s="1">
        <v>44598</v>
      </c>
      <c r="E354">
        <v>83</v>
      </c>
      <c r="F354">
        <v>0</v>
      </c>
      <c r="G354">
        <v>0</v>
      </c>
      <c r="H354">
        <v>0</v>
      </c>
      <c r="I354">
        <v>0</v>
      </c>
      <c r="J354">
        <v>74</v>
      </c>
      <c r="K354">
        <v>1</v>
      </c>
      <c r="L354">
        <v>0</v>
      </c>
      <c r="M354">
        <v>0</v>
      </c>
      <c r="N354">
        <v>0</v>
      </c>
      <c r="O354">
        <v>0</v>
      </c>
      <c r="P354">
        <v>0</v>
      </c>
      <c r="Q354">
        <v>0</v>
      </c>
      <c r="R354">
        <v>627</v>
      </c>
      <c r="S354">
        <v>607</v>
      </c>
      <c r="T354">
        <v>6</v>
      </c>
      <c r="U354">
        <v>2</v>
      </c>
      <c r="V354">
        <v>1</v>
      </c>
      <c r="W354">
        <v>446</v>
      </c>
      <c r="X354">
        <v>360</v>
      </c>
      <c r="Y354">
        <v>19</v>
      </c>
      <c r="Z354">
        <v>4</v>
      </c>
      <c r="AA354">
        <v>5</v>
      </c>
      <c r="AB354">
        <v>676</v>
      </c>
      <c r="AC354">
        <v>571</v>
      </c>
      <c r="AD354">
        <v>16</v>
      </c>
      <c r="AE354">
        <v>12</v>
      </c>
      <c r="AF354">
        <v>13</v>
      </c>
      <c r="AG354">
        <v>91</v>
      </c>
      <c r="AH354">
        <v>58</v>
      </c>
      <c r="AI354">
        <v>0</v>
      </c>
      <c r="AJ354">
        <v>4</v>
      </c>
      <c r="AK354">
        <v>5</v>
      </c>
      <c r="AL354">
        <v>14</v>
      </c>
      <c r="AM354">
        <v>11</v>
      </c>
      <c r="AN354">
        <v>1</v>
      </c>
      <c r="AO354">
        <v>0</v>
      </c>
      <c r="AP354">
        <v>0</v>
      </c>
      <c r="AQ354">
        <v>0</v>
      </c>
      <c r="AR354">
        <v>0</v>
      </c>
      <c r="AS354">
        <v>0</v>
      </c>
      <c r="AT354">
        <v>0</v>
      </c>
      <c r="AU354">
        <v>0</v>
      </c>
      <c r="AV354">
        <v>0</v>
      </c>
      <c r="AW354">
        <v>0</v>
      </c>
      <c r="AX354">
        <v>0</v>
      </c>
      <c r="AY354">
        <v>0</v>
      </c>
      <c r="AZ354">
        <v>0</v>
      </c>
      <c r="BA354">
        <v>0</v>
      </c>
      <c r="BB354">
        <v>0</v>
      </c>
      <c r="BC354">
        <v>0</v>
      </c>
      <c r="BD354">
        <v>0</v>
      </c>
      <c r="BE354">
        <v>0</v>
      </c>
      <c r="BF354">
        <v>0</v>
      </c>
      <c r="BG354" s="20">
        <v>0</v>
      </c>
      <c r="BH354" s="20">
        <v>0</v>
      </c>
      <c r="BI354" s="20">
        <v>82</v>
      </c>
      <c r="BJ354" s="20">
        <v>0</v>
      </c>
      <c r="BK354" s="20">
        <v>616</v>
      </c>
      <c r="BL354" s="20">
        <v>410</v>
      </c>
      <c r="BM354" s="20">
        <v>626</v>
      </c>
      <c r="BN354" s="20">
        <v>79</v>
      </c>
      <c r="BO354" s="20">
        <v>12</v>
      </c>
      <c r="BP354" s="20">
        <v>2241</v>
      </c>
      <c r="BQ354" s="20">
        <v>1471</v>
      </c>
      <c r="BR354" s="20">
        <v>0</v>
      </c>
      <c r="BS354" s="20">
        <v>42</v>
      </c>
      <c r="BT354" s="20">
        <v>24</v>
      </c>
      <c r="BU354" s="20">
        <v>212</v>
      </c>
      <c r="BV354" s="20">
        <v>1910</v>
      </c>
    </row>
    <row r="355" spans="1:74" x14ac:dyDescent="0.25">
      <c r="A355" s="20" t="s">
        <v>452</v>
      </c>
      <c r="B355" s="20" t="s">
        <v>455</v>
      </c>
      <c r="C355" s="20" t="s">
        <v>618</v>
      </c>
      <c r="D355" s="1">
        <v>44605</v>
      </c>
      <c r="E355">
        <v>84</v>
      </c>
      <c r="F355">
        <v>0</v>
      </c>
      <c r="G355">
        <v>0</v>
      </c>
      <c r="H355">
        <v>0</v>
      </c>
      <c r="I355">
        <v>0</v>
      </c>
      <c r="J355">
        <v>75</v>
      </c>
      <c r="K355">
        <v>1</v>
      </c>
      <c r="L355">
        <v>0</v>
      </c>
      <c r="M355">
        <v>0</v>
      </c>
      <c r="N355">
        <v>0</v>
      </c>
      <c r="O355">
        <v>0</v>
      </c>
      <c r="P355">
        <v>0</v>
      </c>
      <c r="Q355">
        <v>0</v>
      </c>
      <c r="R355">
        <v>626</v>
      </c>
      <c r="S355">
        <v>606</v>
      </c>
      <c r="T355">
        <v>6</v>
      </c>
      <c r="U355">
        <v>2</v>
      </c>
      <c r="V355">
        <v>1</v>
      </c>
      <c r="W355">
        <v>445</v>
      </c>
      <c r="X355">
        <v>360</v>
      </c>
      <c r="Y355">
        <v>18</v>
      </c>
      <c r="Z355">
        <v>4</v>
      </c>
      <c r="AA355">
        <v>5</v>
      </c>
      <c r="AB355">
        <v>676</v>
      </c>
      <c r="AC355">
        <v>572</v>
      </c>
      <c r="AD355">
        <v>16</v>
      </c>
      <c r="AE355">
        <v>12</v>
      </c>
      <c r="AF355">
        <v>13</v>
      </c>
      <c r="AG355">
        <v>91</v>
      </c>
      <c r="AH355">
        <v>58</v>
      </c>
      <c r="AI355">
        <v>0</v>
      </c>
      <c r="AJ355">
        <v>4</v>
      </c>
      <c r="AK355">
        <v>5</v>
      </c>
      <c r="AL355">
        <v>14</v>
      </c>
      <c r="AM355">
        <v>11</v>
      </c>
      <c r="AN355">
        <v>1</v>
      </c>
      <c r="AO355">
        <v>0</v>
      </c>
      <c r="AP355">
        <v>0</v>
      </c>
      <c r="AQ355">
        <v>0</v>
      </c>
      <c r="AR355">
        <v>0</v>
      </c>
      <c r="AS355">
        <v>0</v>
      </c>
      <c r="AT355">
        <v>0</v>
      </c>
      <c r="AU355">
        <v>0</v>
      </c>
      <c r="AV355">
        <v>0</v>
      </c>
      <c r="AW355">
        <v>0</v>
      </c>
      <c r="AX355">
        <v>0</v>
      </c>
      <c r="AY355">
        <v>0</v>
      </c>
      <c r="AZ355">
        <v>0</v>
      </c>
      <c r="BA355">
        <v>0</v>
      </c>
      <c r="BB355">
        <v>0</v>
      </c>
      <c r="BC355">
        <v>0</v>
      </c>
      <c r="BD355">
        <v>0</v>
      </c>
      <c r="BE355">
        <v>0</v>
      </c>
      <c r="BF355">
        <v>0</v>
      </c>
      <c r="BG355" s="20">
        <v>0</v>
      </c>
      <c r="BH355" s="20">
        <v>0</v>
      </c>
      <c r="BI355" s="20">
        <v>83</v>
      </c>
      <c r="BJ355" s="20">
        <v>0</v>
      </c>
      <c r="BK355" s="20">
        <v>615</v>
      </c>
      <c r="BL355" s="20">
        <v>410</v>
      </c>
      <c r="BM355" s="20">
        <v>626</v>
      </c>
      <c r="BN355" s="20">
        <v>79</v>
      </c>
      <c r="BO355" s="20">
        <v>12</v>
      </c>
      <c r="BP355" s="20">
        <v>2241</v>
      </c>
      <c r="BQ355" s="20">
        <v>1480</v>
      </c>
      <c r="BR355" s="20">
        <v>0</v>
      </c>
      <c r="BS355" s="20">
        <v>42</v>
      </c>
      <c r="BT355" s="20">
        <v>25</v>
      </c>
      <c r="BU355" s="20">
        <v>209</v>
      </c>
      <c r="BV355" s="20">
        <v>1909</v>
      </c>
    </row>
    <row r="356" spans="1:74" x14ac:dyDescent="0.25">
      <c r="A356" s="20" t="s">
        <v>452</v>
      </c>
      <c r="B356" s="20" t="s">
        <v>455</v>
      </c>
      <c r="C356" s="20" t="s">
        <v>618</v>
      </c>
      <c r="D356" s="1">
        <v>44613</v>
      </c>
      <c r="E356">
        <v>85</v>
      </c>
      <c r="F356">
        <v>0</v>
      </c>
      <c r="G356">
        <v>0</v>
      </c>
      <c r="H356">
        <v>0</v>
      </c>
      <c r="I356">
        <v>0</v>
      </c>
      <c r="J356">
        <v>76</v>
      </c>
      <c r="K356">
        <v>1</v>
      </c>
      <c r="L356">
        <v>0</v>
      </c>
      <c r="M356">
        <v>1</v>
      </c>
      <c r="N356">
        <v>0</v>
      </c>
      <c r="O356">
        <v>0</v>
      </c>
      <c r="P356">
        <v>0</v>
      </c>
      <c r="Q356">
        <v>0</v>
      </c>
      <c r="R356">
        <v>628</v>
      </c>
      <c r="S356">
        <v>606</v>
      </c>
      <c r="T356">
        <v>7</v>
      </c>
      <c r="U356">
        <v>2</v>
      </c>
      <c r="V356">
        <v>1</v>
      </c>
      <c r="W356">
        <v>476</v>
      </c>
      <c r="X356">
        <v>377</v>
      </c>
      <c r="Y356">
        <v>19</v>
      </c>
      <c r="Z356">
        <v>5</v>
      </c>
      <c r="AA356">
        <v>10</v>
      </c>
      <c r="AB356">
        <v>670</v>
      </c>
      <c r="AC356">
        <v>569</v>
      </c>
      <c r="AD356">
        <v>16</v>
      </c>
      <c r="AE356">
        <v>11</v>
      </c>
      <c r="AF356">
        <v>11</v>
      </c>
      <c r="AG356">
        <v>88</v>
      </c>
      <c r="AH356">
        <v>56</v>
      </c>
      <c r="AI356">
        <v>0</v>
      </c>
      <c r="AJ356">
        <v>4</v>
      </c>
      <c r="AK356">
        <v>5</v>
      </c>
      <c r="AL356">
        <v>14</v>
      </c>
      <c r="AM356">
        <v>11</v>
      </c>
      <c r="AN356">
        <v>1</v>
      </c>
      <c r="AO356">
        <v>0</v>
      </c>
      <c r="AP356">
        <v>0</v>
      </c>
      <c r="AQ356">
        <v>0</v>
      </c>
      <c r="AR356">
        <v>0</v>
      </c>
      <c r="AS356">
        <v>0</v>
      </c>
      <c r="AT356">
        <v>0</v>
      </c>
      <c r="AU356">
        <v>0</v>
      </c>
      <c r="AV356">
        <v>0</v>
      </c>
      <c r="AW356">
        <v>0</v>
      </c>
      <c r="AX356">
        <v>0</v>
      </c>
      <c r="AY356">
        <v>0</v>
      </c>
      <c r="AZ356">
        <v>0</v>
      </c>
      <c r="BA356">
        <v>0</v>
      </c>
      <c r="BB356">
        <v>0</v>
      </c>
      <c r="BC356">
        <v>0</v>
      </c>
      <c r="BD356">
        <v>0</v>
      </c>
      <c r="BE356">
        <v>0</v>
      </c>
      <c r="BF356">
        <v>0</v>
      </c>
      <c r="BG356" s="20">
        <v>0</v>
      </c>
      <c r="BH356" s="20">
        <v>0</v>
      </c>
      <c r="BI356" s="20">
        <v>83</v>
      </c>
      <c r="BJ356" s="20">
        <v>0</v>
      </c>
      <c r="BK356" s="20">
        <v>616</v>
      </c>
      <c r="BL356" s="20">
        <v>432</v>
      </c>
      <c r="BM356" s="20">
        <v>623</v>
      </c>
      <c r="BN356" s="20">
        <v>76</v>
      </c>
      <c r="BO356" s="20">
        <v>12</v>
      </c>
      <c r="BP356" s="20">
        <v>2209</v>
      </c>
      <c r="BQ356" s="20">
        <v>1470</v>
      </c>
      <c r="BR356" s="20">
        <v>0</v>
      </c>
      <c r="BS356" s="20">
        <v>45</v>
      </c>
      <c r="BT356" s="20">
        <v>24</v>
      </c>
      <c r="BU356" s="20">
        <v>199</v>
      </c>
      <c r="BV356" s="20">
        <v>1886</v>
      </c>
    </row>
    <row r="357" spans="1:74" x14ac:dyDescent="0.25">
      <c r="A357" s="20" t="s">
        <v>452</v>
      </c>
      <c r="B357" s="20" t="s">
        <v>455</v>
      </c>
      <c r="C357" s="20" t="s">
        <v>619</v>
      </c>
      <c r="D357" s="1">
        <v>44598</v>
      </c>
      <c r="E357">
        <v>59</v>
      </c>
      <c r="F357">
        <v>0</v>
      </c>
      <c r="G357">
        <v>0</v>
      </c>
      <c r="H357">
        <v>0</v>
      </c>
      <c r="I357">
        <v>0</v>
      </c>
      <c r="J357">
        <v>54</v>
      </c>
      <c r="K357">
        <v>1</v>
      </c>
      <c r="L357">
        <v>0</v>
      </c>
      <c r="M357">
        <v>0</v>
      </c>
      <c r="N357">
        <v>0</v>
      </c>
      <c r="O357">
        <v>0</v>
      </c>
      <c r="P357">
        <v>0</v>
      </c>
      <c r="Q357">
        <v>0</v>
      </c>
      <c r="R357">
        <v>412</v>
      </c>
      <c r="S357">
        <v>367</v>
      </c>
      <c r="T357">
        <v>11</v>
      </c>
      <c r="U357">
        <v>6</v>
      </c>
      <c r="V357">
        <v>5</v>
      </c>
      <c r="W357">
        <v>424</v>
      </c>
      <c r="X357">
        <v>307</v>
      </c>
      <c r="Y357">
        <v>20</v>
      </c>
      <c r="Z357">
        <v>10</v>
      </c>
      <c r="AA357">
        <v>8</v>
      </c>
      <c r="AB357">
        <v>642</v>
      </c>
      <c r="AC357">
        <v>471</v>
      </c>
      <c r="AD357">
        <v>15</v>
      </c>
      <c r="AE357">
        <v>43</v>
      </c>
      <c r="AF357">
        <v>17</v>
      </c>
      <c r="AG357">
        <v>61</v>
      </c>
      <c r="AH357">
        <v>29</v>
      </c>
      <c r="AI357">
        <v>4</v>
      </c>
      <c r="AJ357">
        <v>1</v>
      </c>
      <c r="AK357">
        <v>5</v>
      </c>
      <c r="AL357">
        <v>23</v>
      </c>
      <c r="AM357">
        <v>18</v>
      </c>
      <c r="AN357">
        <v>2</v>
      </c>
      <c r="AO357">
        <v>0</v>
      </c>
      <c r="AP357">
        <v>0</v>
      </c>
      <c r="AQ357">
        <v>0</v>
      </c>
      <c r="AR357">
        <v>0</v>
      </c>
      <c r="AS357">
        <v>0</v>
      </c>
      <c r="AT357">
        <v>0</v>
      </c>
      <c r="AU357">
        <v>0</v>
      </c>
      <c r="AV357">
        <v>0</v>
      </c>
      <c r="AW357">
        <v>0</v>
      </c>
      <c r="AX357">
        <v>0</v>
      </c>
      <c r="AY357">
        <v>0</v>
      </c>
      <c r="AZ357">
        <v>0</v>
      </c>
      <c r="BA357">
        <v>0</v>
      </c>
      <c r="BB357">
        <v>0</v>
      </c>
      <c r="BC357">
        <v>0</v>
      </c>
      <c r="BD357">
        <v>0</v>
      </c>
      <c r="BE357">
        <v>0</v>
      </c>
      <c r="BF357">
        <v>0</v>
      </c>
      <c r="BG357" s="20">
        <v>0</v>
      </c>
      <c r="BH357" s="20">
        <v>0</v>
      </c>
      <c r="BI357" s="20">
        <v>58</v>
      </c>
      <c r="BJ357" s="20">
        <v>0</v>
      </c>
      <c r="BK357" s="20">
        <v>388</v>
      </c>
      <c r="BL357" s="20">
        <v>380</v>
      </c>
      <c r="BM357" s="20">
        <v>556</v>
      </c>
      <c r="BN357" s="20">
        <v>49</v>
      </c>
      <c r="BO357" s="20">
        <v>20</v>
      </c>
      <c r="BP357" s="20">
        <v>2026</v>
      </c>
      <c r="BQ357" s="20">
        <v>1107</v>
      </c>
      <c r="BR357" s="20">
        <v>0</v>
      </c>
      <c r="BS357" s="20">
        <v>59</v>
      </c>
      <c r="BT357" s="20">
        <v>109</v>
      </c>
      <c r="BU357" s="20">
        <v>257</v>
      </c>
      <c r="BV357" s="20">
        <v>1544</v>
      </c>
    </row>
    <row r="358" spans="1:74" x14ac:dyDescent="0.25">
      <c r="A358" s="20" t="s">
        <v>452</v>
      </c>
      <c r="B358" s="20" t="s">
        <v>455</v>
      </c>
      <c r="C358" s="20" t="s">
        <v>619</v>
      </c>
      <c r="D358" s="1">
        <v>44605</v>
      </c>
      <c r="E358">
        <v>59</v>
      </c>
      <c r="F358">
        <v>0</v>
      </c>
      <c r="G358">
        <v>0</v>
      </c>
      <c r="H358">
        <v>0</v>
      </c>
      <c r="I358">
        <v>0</v>
      </c>
      <c r="J358">
        <v>55</v>
      </c>
      <c r="K358">
        <v>1</v>
      </c>
      <c r="L358">
        <v>0</v>
      </c>
      <c r="M358">
        <v>0</v>
      </c>
      <c r="N358">
        <v>0</v>
      </c>
      <c r="O358">
        <v>0</v>
      </c>
      <c r="P358">
        <v>0</v>
      </c>
      <c r="Q358">
        <v>0</v>
      </c>
      <c r="R358">
        <v>411</v>
      </c>
      <c r="S358">
        <v>366</v>
      </c>
      <c r="T358">
        <v>11</v>
      </c>
      <c r="U358">
        <v>6</v>
      </c>
      <c r="V358">
        <v>5</v>
      </c>
      <c r="W358">
        <v>426</v>
      </c>
      <c r="X358">
        <v>310</v>
      </c>
      <c r="Y358">
        <v>20</v>
      </c>
      <c r="Z358">
        <v>10</v>
      </c>
      <c r="AA358">
        <v>8</v>
      </c>
      <c r="AB358">
        <v>638</v>
      </c>
      <c r="AC358">
        <v>473</v>
      </c>
      <c r="AD358">
        <v>15</v>
      </c>
      <c r="AE358">
        <v>43</v>
      </c>
      <c r="AF358">
        <v>16</v>
      </c>
      <c r="AG358">
        <v>62</v>
      </c>
      <c r="AH358">
        <v>31</v>
      </c>
      <c r="AI358">
        <v>4</v>
      </c>
      <c r="AJ358">
        <v>1</v>
      </c>
      <c r="AK358">
        <v>5</v>
      </c>
      <c r="AL358">
        <v>23</v>
      </c>
      <c r="AM358">
        <v>18</v>
      </c>
      <c r="AN358">
        <v>2</v>
      </c>
      <c r="AO358">
        <v>0</v>
      </c>
      <c r="AP358">
        <v>0</v>
      </c>
      <c r="AQ358">
        <v>0</v>
      </c>
      <c r="AR358">
        <v>0</v>
      </c>
      <c r="AS358">
        <v>0</v>
      </c>
      <c r="AT358">
        <v>0</v>
      </c>
      <c r="AU358">
        <v>0</v>
      </c>
      <c r="AV358">
        <v>0</v>
      </c>
      <c r="AW358">
        <v>0</v>
      </c>
      <c r="AX358">
        <v>0</v>
      </c>
      <c r="AY358">
        <v>0</v>
      </c>
      <c r="AZ358">
        <v>0</v>
      </c>
      <c r="BA358">
        <v>0</v>
      </c>
      <c r="BB358">
        <v>0</v>
      </c>
      <c r="BC358">
        <v>0</v>
      </c>
      <c r="BD358">
        <v>0</v>
      </c>
      <c r="BE358">
        <v>0</v>
      </c>
      <c r="BF358">
        <v>0</v>
      </c>
      <c r="BG358" s="20">
        <v>0</v>
      </c>
      <c r="BH358" s="20">
        <v>0</v>
      </c>
      <c r="BI358" s="20">
        <v>58</v>
      </c>
      <c r="BJ358" s="20">
        <v>0</v>
      </c>
      <c r="BK358" s="20">
        <v>387</v>
      </c>
      <c r="BL358" s="20">
        <v>382</v>
      </c>
      <c r="BM358" s="20">
        <v>553</v>
      </c>
      <c r="BN358" s="20">
        <v>50</v>
      </c>
      <c r="BO358" s="20">
        <v>20</v>
      </c>
      <c r="BP358" s="20">
        <v>2024</v>
      </c>
      <c r="BQ358" s="20">
        <v>1125</v>
      </c>
      <c r="BR358" s="20">
        <v>0</v>
      </c>
      <c r="BS358" s="20">
        <v>59</v>
      </c>
      <c r="BT358" s="20">
        <v>110</v>
      </c>
      <c r="BU358" s="20">
        <v>255</v>
      </c>
      <c r="BV358" s="20">
        <v>1545</v>
      </c>
    </row>
    <row r="359" spans="1:74" x14ac:dyDescent="0.25">
      <c r="A359" s="20" t="s">
        <v>452</v>
      </c>
      <c r="B359" s="20" t="s">
        <v>455</v>
      </c>
      <c r="C359" s="20" t="s">
        <v>619</v>
      </c>
      <c r="D359" s="1">
        <v>44613</v>
      </c>
      <c r="E359">
        <v>59</v>
      </c>
      <c r="F359">
        <v>0</v>
      </c>
      <c r="G359">
        <v>0</v>
      </c>
      <c r="H359">
        <v>0</v>
      </c>
      <c r="I359">
        <v>0</v>
      </c>
      <c r="J359">
        <v>56</v>
      </c>
      <c r="K359">
        <v>1</v>
      </c>
      <c r="L359">
        <v>0</v>
      </c>
      <c r="M359">
        <v>0</v>
      </c>
      <c r="N359">
        <v>0</v>
      </c>
      <c r="O359">
        <v>0</v>
      </c>
      <c r="P359">
        <v>0</v>
      </c>
      <c r="Q359">
        <v>0</v>
      </c>
      <c r="R359">
        <v>405</v>
      </c>
      <c r="S359">
        <v>360</v>
      </c>
      <c r="T359">
        <v>11</v>
      </c>
      <c r="U359">
        <v>6</v>
      </c>
      <c r="V359">
        <v>5</v>
      </c>
      <c r="W359">
        <v>424</v>
      </c>
      <c r="X359">
        <v>307</v>
      </c>
      <c r="Y359">
        <v>20</v>
      </c>
      <c r="Z359">
        <v>10</v>
      </c>
      <c r="AA359">
        <v>9</v>
      </c>
      <c r="AB359">
        <v>633</v>
      </c>
      <c r="AC359">
        <v>469</v>
      </c>
      <c r="AD359">
        <v>15</v>
      </c>
      <c r="AE359">
        <v>43</v>
      </c>
      <c r="AF359">
        <v>16</v>
      </c>
      <c r="AG359">
        <v>64</v>
      </c>
      <c r="AH359">
        <v>32</v>
      </c>
      <c r="AI359">
        <v>5</v>
      </c>
      <c r="AJ359">
        <v>1</v>
      </c>
      <c r="AK359">
        <v>4</v>
      </c>
      <c r="AL359">
        <v>23</v>
      </c>
      <c r="AM359">
        <v>18</v>
      </c>
      <c r="AN359">
        <v>2</v>
      </c>
      <c r="AO359">
        <v>0</v>
      </c>
      <c r="AP359">
        <v>0</v>
      </c>
      <c r="AQ359">
        <v>0</v>
      </c>
      <c r="AR359">
        <v>0</v>
      </c>
      <c r="AS359">
        <v>0</v>
      </c>
      <c r="AT359">
        <v>0</v>
      </c>
      <c r="AU359">
        <v>0</v>
      </c>
      <c r="AV359">
        <v>0</v>
      </c>
      <c r="AW359">
        <v>0</v>
      </c>
      <c r="AX359">
        <v>0</v>
      </c>
      <c r="AY359">
        <v>0</v>
      </c>
      <c r="AZ359">
        <v>0</v>
      </c>
      <c r="BA359">
        <v>0</v>
      </c>
      <c r="BB359">
        <v>0</v>
      </c>
      <c r="BC359">
        <v>0</v>
      </c>
      <c r="BD359">
        <v>0</v>
      </c>
      <c r="BE359">
        <v>0</v>
      </c>
      <c r="BF359">
        <v>0</v>
      </c>
      <c r="BG359" s="20">
        <v>0</v>
      </c>
      <c r="BH359" s="20">
        <v>0</v>
      </c>
      <c r="BI359" s="20">
        <v>58</v>
      </c>
      <c r="BJ359" s="20">
        <v>0</v>
      </c>
      <c r="BK359" s="20">
        <v>381</v>
      </c>
      <c r="BL359" s="20">
        <v>379</v>
      </c>
      <c r="BM359" s="20">
        <v>550</v>
      </c>
      <c r="BN359" s="20">
        <v>53</v>
      </c>
      <c r="BO359" s="20">
        <v>20</v>
      </c>
      <c r="BP359" s="20">
        <v>2010</v>
      </c>
      <c r="BQ359" s="20">
        <v>1121</v>
      </c>
      <c r="BR359" s="20">
        <v>0</v>
      </c>
      <c r="BS359" s="20">
        <v>60</v>
      </c>
      <c r="BT359" s="20">
        <v>108</v>
      </c>
      <c r="BU359" s="20">
        <v>249</v>
      </c>
      <c r="BV359" s="20">
        <v>1540</v>
      </c>
    </row>
    <row r="360" spans="1:74" x14ac:dyDescent="0.25">
      <c r="A360" s="20" t="s">
        <v>452</v>
      </c>
      <c r="B360" s="20" t="s">
        <v>602</v>
      </c>
      <c r="C360" s="20" t="s">
        <v>620</v>
      </c>
      <c r="D360" s="1">
        <v>44598</v>
      </c>
      <c r="E360">
        <v>257</v>
      </c>
      <c r="F360">
        <v>12</v>
      </c>
      <c r="G360">
        <v>11</v>
      </c>
      <c r="H360">
        <v>3</v>
      </c>
      <c r="I360">
        <v>3</v>
      </c>
      <c r="J360">
        <v>220</v>
      </c>
      <c r="K360">
        <v>1</v>
      </c>
      <c r="L360">
        <v>9</v>
      </c>
      <c r="M360">
        <v>1</v>
      </c>
      <c r="N360">
        <v>98</v>
      </c>
      <c r="O360">
        <v>92</v>
      </c>
      <c r="P360">
        <v>0</v>
      </c>
      <c r="Q360">
        <v>0</v>
      </c>
      <c r="R360">
        <v>2024</v>
      </c>
      <c r="S360">
        <v>1867</v>
      </c>
      <c r="T360">
        <v>33</v>
      </c>
      <c r="U360">
        <v>53</v>
      </c>
      <c r="V360">
        <v>6</v>
      </c>
      <c r="W360">
        <v>1746</v>
      </c>
      <c r="X360">
        <v>1269</v>
      </c>
      <c r="Y360">
        <v>34</v>
      </c>
      <c r="Z360">
        <v>94</v>
      </c>
      <c r="AA360">
        <v>41</v>
      </c>
      <c r="AB360">
        <v>2805</v>
      </c>
      <c r="AC360">
        <v>2151</v>
      </c>
      <c r="AD360">
        <v>31</v>
      </c>
      <c r="AE360">
        <v>169</v>
      </c>
      <c r="AF360">
        <v>138</v>
      </c>
      <c r="AG360">
        <v>241</v>
      </c>
      <c r="AH360">
        <v>145</v>
      </c>
      <c r="AI360">
        <v>3</v>
      </c>
      <c r="AJ360">
        <v>17</v>
      </c>
      <c r="AK360">
        <v>2</v>
      </c>
      <c r="AL360">
        <v>195</v>
      </c>
      <c r="AM360">
        <v>171</v>
      </c>
      <c r="AN360">
        <v>3</v>
      </c>
      <c r="AO360">
        <v>0</v>
      </c>
      <c r="AP360">
        <v>3</v>
      </c>
      <c r="AQ360">
        <v>0</v>
      </c>
      <c r="AR360">
        <v>0</v>
      </c>
      <c r="AS360">
        <v>0</v>
      </c>
      <c r="AT360">
        <v>0</v>
      </c>
      <c r="AU360">
        <v>0</v>
      </c>
      <c r="AV360">
        <v>0</v>
      </c>
      <c r="AW360">
        <v>0</v>
      </c>
      <c r="AX360">
        <v>0</v>
      </c>
      <c r="AY360">
        <v>0</v>
      </c>
      <c r="AZ360">
        <v>0</v>
      </c>
      <c r="BA360">
        <v>0</v>
      </c>
      <c r="BB360">
        <v>0</v>
      </c>
      <c r="BC360">
        <v>0</v>
      </c>
      <c r="BD360">
        <v>0</v>
      </c>
      <c r="BE360">
        <v>0</v>
      </c>
      <c r="BF360">
        <v>0</v>
      </c>
      <c r="BG360" s="20">
        <v>12</v>
      </c>
      <c r="BH360" s="20">
        <v>3</v>
      </c>
      <c r="BI360" s="20">
        <v>241</v>
      </c>
      <c r="BJ360" s="20">
        <v>97</v>
      </c>
      <c r="BK360" s="20">
        <v>1923</v>
      </c>
      <c r="BL360" s="20">
        <v>1531</v>
      </c>
      <c r="BM360" s="20">
        <v>2431</v>
      </c>
      <c r="BN360" s="20">
        <v>211</v>
      </c>
      <c r="BO360" s="20">
        <v>188</v>
      </c>
      <c r="BP360" s="20">
        <v>10443</v>
      </c>
      <c r="BQ360" s="20">
        <v>5847</v>
      </c>
      <c r="BR360" s="20">
        <v>0</v>
      </c>
      <c r="BS360" s="20">
        <v>138</v>
      </c>
      <c r="BT360" s="20">
        <v>887</v>
      </c>
      <c r="BU360" s="20">
        <v>1091</v>
      </c>
      <c r="BV360" s="20">
        <v>8011</v>
      </c>
    </row>
    <row r="361" spans="1:74" x14ac:dyDescent="0.25">
      <c r="A361" s="20" t="s">
        <v>452</v>
      </c>
      <c r="B361" s="20" t="s">
        <v>602</v>
      </c>
      <c r="C361" s="20" t="s">
        <v>620</v>
      </c>
      <c r="D361" s="1">
        <v>44605</v>
      </c>
      <c r="E361">
        <v>258</v>
      </c>
      <c r="F361">
        <v>12</v>
      </c>
      <c r="G361">
        <v>11</v>
      </c>
      <c r="H361">
        <v>3</v>
      </c>
      <c r="I361">
        <v>3</v>
      </c>
      <c r="J361">
        <v>222</v>
      </c>
      <c r="K361">
        <v>1</v>
      </c>
      <c r="L361">
        <v>9</v>
      </c>
      <c r="M361">
        <v>1</v>
      </c>
      <c r="N361">
        <v>99</v>
      </c>
      <c r="O361">
        <v>93</v>
      </c>
      <c r="P361">
        <v>0</v>
      </c>
      <c r="Q361">
        <v>0</v>
      </c>
      <c r="R361">
        <v>2025</v>
      </c>
      <c r="S361">
        <v>1869</v>
      </c>
      <c r="T361">
        <v>33</v>
      </c>
      <c r="U361">
        <v>53</v>
      </c>
      <c r="V361">
        <v>6</v>
      </c>
      <c r="W361">
        <v>1748</v>
      </c>
      <c r="X361">
        <v>1273</v>
      </c>
      <c r="Y361">
        <v>35</v>
      </c>
      <c r="Z361">
        <v>93</v>
      </c>
      <c r="AA361">
        <v>41</v>
      </c>
      <c r="AB361">
        <v>2800</v>
      </c>
      <c r="AC361">
        <v>2154</v>
      </c>
      <c r="AD361">
        <v>31</v>
      </c>
      <c r="AE361">
        <v>169</v>
      </c>
      <c r="AF361">
        <v>138</v>
      </c>
      <c r="AG361">
        <v>241</v>
      </c>
      <c r="AH361">
        <v>149</v>
      </c>
      <c r="AI361">
        <v>3</v>
      </c>
      <c r="AJ361">
        <v>17</v>
      </c>
      <c r="AK361">
        <v>2</v>
      </c>
      <c r="AL361">
        <v>196</v>
      </c>
      <c r="AM361">
        <v>172</v>
      </c>
      <c r="AN361">
        <v>4</v>
      </c>
      <c r="AO361">
        <v>0</v>
      </c>
      <c r="AP361">
        <v>2</v>
      </c>
      <c r="AQ361">
        <v>0</v>
      </c>
      <c r="AR361">
        <v>0</v>
      </c>
      <c r="AS361">
        <v>0</v>
      </c>
      <c r="AT361">
        <v>0</v>
      </c>
      <c r="AU361">
        <v>0</v>
      </c>
      <c r="AV361">
        <v>0</v>
      </c>
      <c r="AW361">
        <v>0</v>
      </c>
      <c r="AX361">
        <v>0</v>
      </c>
      <c r="AY361">
        <v>0</v>
      </c>
      <c r="AZ361">
        <v>0</v>
      </c>
      <c r="BA361">
        <v>0</v>
      </c>
      <c r="BB361">
        <v>0</v>
      </c>
      <c r="BC361">
        <v>0</v>
      </c>
      <c r="BD361">
        <v>0</v>
      </c>
      <c r="BE361">
        <v>0</v>
      </c>
      <c r="BF361">
        <v>0</v>
      </c>
      <c r="BG361" s="20">
        <v>12</v>
      </c>
      <c r="BH361" s="20">
        <v>3</v>
      </c>
      <c r="BI361" s="20">
        <v>242</v>
      </c>
      <c r="BJ361" s="20">
        <v>98</v>
      </c>
      <c r="BK361" s="20">
        <v>1924</v>
      </c>
      <c r="BL361" s="20">
        <v>1535</v>
      </c>
      <c r="BM361" s="20">
        <v>2426</v>
      </c>
      <c r="BN361" s="20">
        <v>211</v>
      </c>
      <c r="BO361" s="20">
        <v>189</v>
      </c>
      <c r="BP361" s="20">
        <v>10439</v>
      </c>
      <c r="BQ361" s="20">
        <v>5892</v>
      </c>
      <c r="BR361" s="20">
        <v>0</v>
      </c>
      <c r="BS361" s="20">
        <v>142</v>
      </c>
      <c r="BT361" s="20">
        <v>882</v>
      </c>
      <c r="BU361" s="20">
        <v>1091</v>
      </c>
      <c r="BV361" s="20">
        <v>8013</v>
      </c>
    </row>
    <row r="362" spans="1:74" x14ac:dyDescent="0.25">
      <c r="A362" s="20" t="s">
        <v>452</v>
      </c>
      <c r="B362" s="20" t="s">
        <v>602</v>
      </c>
      <c r="C362" s="20" t="s">
        <v>620</v>
      </c>
      <c r="D362" s="1">
        <v>44613</v>
      </c>
      <c r="E362">
        <v>259</v>
      </c>
      <c r="F362">
        <v>12</v>
      </c>
      <c r="G362">
        <v>11</v>
      </c>
      <c r="H362">
        <v>3</v>
      </c>
      <c r="I362">
        <v>3</v>
      </c>
      <c r="J362">
        <v>223</v>
      </c>
      <c r="K362">
        <v>1</v>
      </c>
      <c r="L362">
        <v>9</v>
      </c>
      <c r="M362">
        <v>1</v>
      </c>
      <c r="N362">
        <v>99</v>
      </c>
      <c r="O362">
        <v>93</v>
      </c>
      <c r="P362">
        <v>0</v>
      </c>
      <c r="Q362">
        <v>0</v>
      </c>
      <c r="R362">
        <v>2022</v>
      </c>
      <c r="S362">
        <v>1871</v>
      </c>
      <c r="T362">
        <v>33</v>
      </c>
      <c r="U362">
        <v>51</v>
      </c>
      <c r="V362">
        <v>4</v>
      </c>
      <c r="W362">
        <v>1747</v>
      </c>
      <c r="X362">
        <v>1277</v>
      </c>
      <c r="Y362">
        <v>34</v>
      </c>
      <c r="Z362">
        <v>94</v>
      </c>
      <c r="AA362">
        <v>40</v>
      </c>
      <c r="AB362">
        <v>2802</v>
      </c>
      <c r="AC362">
        <v>2161</v>
      </c>
      <c r="AD362">
        <v>31</v>
      </c>
      <c r="AE362">
        <v>167</v>
      </c>
      <c r="AF362">
        <v>139</v>
      </c>
      <c r="AG362">
        <v>241</v>
      </c>
      <c r="AH362">
        <v>149</v>
      </c>
      <c r="AI362">
        <v>3</v>
      </c>
      <c r="AJ362">
        <v>17</v>
      </c>
      <c r="AK362">
        <v>2</v>
      </c>
      <c r="AL362">
        <v>195</v>
      </c>
      <c r="AM362">
        <v>171</v>
      </c>
      <c r="AN362">
        <v>4</v>
      </c>
      <c r="AO362">
        <v>0</v>
      </c>
      <c r="AP362">
        <v>2</v>
      </c>
      <c r="AQ362">
        <v>0</v>
      </c>
      <c r="AR362">
        <v>0</v>
      </c>
      <c r="AS362">
        <v>0</v>
      </c>
      <c r="AT362">
        <v>0</v>
      </c>
      <c r="AU362">
        <v>0</v>
      </c>
      <c r="AV362">
        <v>0</v>
      </c>
      <c r="AW362">
        <v>0</v>
      </c>
      <c r="AX362">
        <v>0</v>
      </c>
      <c r="AY362">
        <v>0</v>
      </c>
      <c r="AZ362">
        <v>0</v>
      </c>
      <c r="BA362">
        <v>0</v>
      </c>
      <c r="BB362">
        <v>0</v>
      </c>
      <c r="BC362">
        <v>0</v>
      </c>
      <c r="BD362">
        <v>0</v>
      </c>
      <c r="BE362">
        <v>0</v>
      </c>
      <c r="BF362">
        <v>0</v>
      </c>
      <c r="BG362" s="20">
        <v>12</v>
      </c>
      <c r="BH362" s="20">
        <v>3</v>
      </c>
      <c r="BI362" s="20">
        <v>243</v>
      </c>
      <c r="BJ362" s="20">
        <v>98</v>
      </c>
      <c r="BK362" s="20">
        <v>1925</v>
      </c>
      <c r="BL362" s="20">
        <v>1535</v>
      </c>
      <c r="BM362" s="20">
        <v>2431</v>
      </c>
      <c r="BN362" s="20">
        <v>211</v>
      </c>
      <c r="BO362" s="20">
        <v>188</v>
      </c>
      <c r="BP362" s="20">
        <v>10433</v>
      </c>
      <c r="BQ362" s="20">
        <v>5931</v>
      </c>
      <c r="BR362" s="20">
        <v>0</v>
      </c>
      <c r="BS362" s="20">
        <v>140</v>
      </c>
      <c r="BT362" s="20">
        <v>871</v>
      </c>
      <c r="BU362" s="20">
        <v>1089</v>
      </c>
      <c r="BV362" s="20">
        <v>8029</v>
      </c>
    </row>
    <row r="363" spans="1:74" x14ac:dyDescent="0.25">
      <c r="A363" s="20" t="s">
        <v>452</v>
      </c>
      <c r="B363" s="20" t="s">
        <v>455</v>
      </c>
      <c r="C363" s="20" t="s">
        <v>621</v>
      </c>
      <c r="D363" s="1">
        <v>44598</v>
      </c>
      <c r="E363">
        <v>139</v>
      </c>
      <c r="F363">
        <v>2</v>
      </c>
      <c r="G363">
        <v>2</v>
      </c>
      <c r="H363">
        <v>0</v>
      </c>
      <c r="I363">
        <v>0</v>
      </c>
      <c r="J363">
        <v>116</v>
      </c>
      <c r="K363">
        <v>5</v>
      </c>
      <c r="L363">
        <v>1</v>
      </c>
      <c r="M363">
        <v>0</v>
      </c>
      <c r="N363">
        <v>3</v>
      </c>
      <c r="O363">
        <v>3</v>
      </c>
      <c r="P363">
        <v>0</v>
      </c>
      <c r="Q363">
        <v>0</v>
      </c>
      <c r="R363">
        <v>1063</v>
      </c>
      <c r="S363">
        <v>984</v>
      </c>
      <c r="T363">
        <v>40</v>
      </c>
      <c r="U363">
        <v>4</v>
      </c>
      <c r="V363">
        <v>4</v>
      </c>
      <c r="W363">
        <v>1386</v>
      </c>
      <c r="X363">
        <v>1015</v>
      </c>
      <c r="Y363">
        <v>62</v>
      </c>
      <c r="Z363">
        <v>26</v>
      </c>
      <c r="AA363">
        <v>32</v>
      </c>
      <c r="AB363">
        <v>1403</v>
      </c>
      <c r="AC363">
        <v>1034</v>
      </c>
      <c r="AD363">
        <v>66</v>
      </c>
      <c r="AE363">
        <v>22</v>
      </c>
      <c r="AF363">
        <v>70</v>
      </c>
      <c r="AG363">
        <v>164</v>
      </c>
      <c r="AH363">
        <v>69</v>
      </c>
      <c r="AI363">
        <v>10</v>
      </c>
      <c r="AJ363">
        <v>6</v>
      </c>
      <c r="AK363">
        <v>15</v>
      </c>
      <c r="AL363">
        <v>66</v>
      </c>
      <c r="AM363">
        <v>57</v>
      </c>
      <c r="AN363">
        <v>4</v>
      </c>
      <c r="AO363">
        <v>0</v>
      </c>
      <c r="AP363">
        <v>0</v>
      </c>
      <c r="AQ363">
        <v>0</v>
      </c>
      <c r="AR363">
        <v>0</v>
      </c>
      <c r="AS363">
        <v>0</v>
      </c>
      <c r="AT363">
        <v>0</v>
      </c>
      <c r="AU363">
        <v>0</v>
      </c>
      <c r="AV363">
        <v>0</v>
      </c>
      <c r="AW363">
        <v>0</v>
      </c>
      <c r="AX363">
        <v>0</v>
      </c>
      <c r="AY363">
        <v>0</v>
      </c>
      <c r="AZ363">
        <v>0</v>
      </c>
      <c r="BA363">
        <v>0</v>
      </c>
      <c r="BB363">
        <v>0</v>
      </c>
      <c r="BC363">
        <v>0</v>
      </c>
      <c r="BD363">
        <v>0</v>
      </c>
      <c r="BE363">
        <v>0</v>
      </c>
      <c r="BF363">
        <v>0</v>
      </c>
      <c r="BG363" s="20">
        <v>2</v>
      </c>
      <c r="BH363" s="20">
        <v>0</v>
      </c>
      <c r="BI363" s="20">
        <v>132</v>
      </c>
      <c r="BJ363" s="20">
        <v>3</v>
      </c>
      <c r="BK363" s="20">
        <v>1008</v>
      </c>
      <c r="BL363" s="20">
        <v>1233</v>
      </c>
      <c r="BM363" s="20">
        <v>1231</v>
      </c>
      <c r="BN363" s="20">
        <v>121</v>
      </c>
      <c r="BO363" s="20">
        <v>62</v>
      </c>
      <c r="BP363" s="20">
        <v>5281</v>
      </c>
      <c r="BQ363" s="20">
        <v>2603</v>
      </c>
      <c r="BR363" s="20">
        <v>0</v>
      </c>
      <c r="BS363" s="20">
        <v>164</v>
      </c>
      <c r="BT363" s="20">
        <v>48</v>
      </c>
      <c r="BU363" s="20">
        <v>931</v>
      </c>
      <c r="BV363" s="20">
        <v>3932</v>
      </c>
    </row>
    <row r="364" spans="1:74" x14ac:dyDescent="0.25">
      <c r="A364" s="20" t="s">
        <v>452</v>
      </c>
      <c r="B364" s="20" t="s">
        <v>455</v>
      </c>
      <c r="C364" s="20" t="s">
        <v>621</v>
      </c>
      <c r="D364" s="1">
        <v>44605</v>
      </c>
      <c r="E364">
        <v>141</v>
      </c>
      <c r="F364">
        <v>2</v>
      </c>
      <c r="G364">
        <v>2</v>
      </c>
      <c r="H364">
        <v>0</v>
      </c>
      <c r="I364">
        <v>0</v>
      </c>
      <c r="J364">
        <v>117</v>
      </c>
      <c r="K364">
        <v>6</v>
      </c>
      <c r="L364">
        <v>1</v>
      </c>
      <c r="M364">
        <v>0</v>
      </c>
      <c r="N364">
        <v>3</v>
      </c>
      <c r="O364">
        <v>3</v>
      </c>
      <c r="P364">
        <v>0</v>
      </c>
      <c r="Q364">
        <v>0</v>
      </c>
      <c r="R364">
        <v>1063</v>
      </c>
      <c r="S364">
        <v>985</v>
      </c>
      <c r="T364">
        <v>40</v>
      </c>
      <c r="U364">
        <v>4</v>
      </c>
      <c r="V364">
        <v>4</v>
      </c>
      <c r="W364">
        <v>1383</v>
      </c>
      <c r="X364">
        <v>1016</v>
      </c>
      <c r="Y364">
        <v>64</v>
      </c>
      <c r="Z364">
        <v>27</v>
      </c>
      <c r="AA364">
        <v>33</v>
      </c>
      <c r="AB364">
        <v>1403</v>
      </c>
      <c r="AC364">
        <v>1038</v>
      </c>
      <c r="AD364">
        <v>66</v>
      </c>
      <c r="AE364">
        <v>21</v>
      </c>
      <c r="AF364">
        <v>69</v>
      </c>
      <c r="AG364">
        <v>164</v>
      </c>
      <c r="AH364">
        <v>69</v>
      </c>
      <c r="AI364">
        <v>11</v>
      </c>
      <c r="AJ364">
        <v>6</v>
      </c>
      <c r="AK364">
        <v>14</v>
      </c>
      <c r="AL364">
        <v>67</v>
      </c>
      <c r="AM364">
        <v>57</v>
      </c>
      <c r="AN364">
        <v>4</v>
      </c>
      <c r="AO364">
        <v>0</v>
      </c>
      <c r="AP364">
        <v>0</v>
      </c>
      <c r="AQ364">
        <v>0</v>
      </c>
      <c r="AR364">
        <v>0</v>
      </c>
      <c r="AS364">
        <v>0</v>
      </c>
      <c r="AT364">
        <v>0</v>
      </c>
      <c r="AU364">
        <v>0</v>
      </c>
      <c r="AV364">
        <v>0</v>
      </c>
      <c r="AW364">
        <v>0</v>
      </c>
      <c r="AX364">
        <v>0</v>
      </c>
      <c r="AY364">
        <v>0</v>
      </c>
      <c r="AZ364">
        <v>0</v>
      </c>
      <c r="BA364">
        <v>0</v>
      </c>
      <c r="BB364">
        <v>0</v>
      </c>
      <c r="BC364">
        <v>0</v>
      </c>
      <c r="BD364">
        <v>0</v>
      </c>
      <c r="BE364">
        <v>0</v>
      </c>
      <c r="BF364">
        <v>0</v>
      </c>
      <c r="BG364" s="20">
        <v>2</v>
      </c>
      <c r="BH364" s="20">
        <v>0</v>
      </c>
      <c r="BI364" s="20">
        <v>133</v>
      </c>
      <c r="BJ364" s="20">
        <v>3</v>
      </c>
      <c r="BK364" s="20">
        <v>1008</v>
      </c>
      <c r="BL364" s="20">
        <v>1225</v>
      </c>
      <c r="BM364" s="20">
        <v>1233</v>
      </c>
      <c r="BN364" s="20">
        <v>122</v>
      </c>
      <c r="BO364" s="20">
        <v>63</v>
      </c>
      <c r="BP364" s="20">
        <v>5280</v>
      </c>
      <c r="BQ364" s="20">
        <v>2632</v>
      </c>
      <c r="BR364" s="20">
        <v>0</v>
      </c>
      <c r="BS364" s="20">
        <v>165</v>
      </c>
      <c r="BT364" s="20">
        <v>47</v>
      </c>
      <c r="BU364" s="20">
        <v>921</v>
      </c>
      <c r="BV364" s="20">
        <v>3949</v>
      </c>
    </row>
    <row r="365" spans="1:74" x14ac:dyDescent="0.25">
      <c r="A365" s="20" t="s">
        <v>452</v>
      </c>
      <c r="B365" s="20" t="s">
        <v>455</v>
      </c>
      <c r="C365" s="20" t="s">
        <v>621</v>
      </c>
      <c r="D365" s="1">
        <v>44613</v>
      </c>
      <c r="E365">
        <v>141</v>
      </c>
      <c r="F365">
        <v>2</v>
      </c>
      <c r="G365">
        <v>2</v>
      </c>
      <c r="H365">
        <v>0</v>
      </c>
      <c r="I365">
        <v>0</v>
      </c>
      <c r="J365">
        <v>117</v>
      </c>
      <c r="K365">
        <v>6</v>
      </c>
      <c r="L365">
        <v>1</v>
      </c>
      <c r="M365">
        <v>0</v>
      </c>
      <c r="N365">
        <v>3</v>
      </c>
      <c r="O365">
        <v>3</v>
      </c>
      <c r="P365">
        <v>0</v>
      </c>
      <c r="Q365">
        <v>0</v>
      </c>
      <c r="R365">
        <v>1067</v>
      </c>
      <c r="S365">
        <v>987</v>
      </c>
      <c r="T365">
        <v>39</v>
      </c>
      <c r="U365">
        <v>4</v>
      </c>
      <c r="V365">
        <v>6</v>
      </c>
      <c r="W365">
        <v>1380</v>
      </c>
      <c r="X365">
        <v>1017</v>
      </c>
      <c r="Y365">
        <v>63</v>
      </c>
      <c r="Z365">
        <v>27</v>
      </c>
      <c r="AA365">
        <v>33</v>
      </c>
      <c r="AB365">
        <v>1405</v>
      </c>
      <c r="AC365">
        <v>1042</v>
      </c>
      <c r="AD365">
        <v>66</v>
      </c>
      <c r="AE365">
        <v>21</v>
      </c>
      <c r="AF365">
        <v>70</v>
      </c>
      <c r="AG365">
        <v>165</v>
      </c>
      <c r="AH365">
        <v>70</v>
      </c>
      <c r="AI365">
        <v>11</v>
      </c>
      <c r="AJ365">
        <v>6</v>
      </c>
      <c r="AK365">
        <v>13</v>
      </c>
      <c r="AL365">
        <v>67</v>
      </c>
      <c r="AM365">
        <v>57</v>
      </c>
      <c r="AN365">
        <v>4</v>
      </c>
      <c r="AO365">
        <v>0</v>
      </c>
      <c r="AP365">
        <v>0</v>
      </c>
      <c r="AQ365">
        <v>0</v>
      </c>
      <c r="AR365">
        <v>0</v>
      </c>
      <c r="AS365">
        <v>0</v>
      </c>
      <c r="AT365">
        <v>0</v>
      </c>
      <c r="AU365">
        <v>0</v>
      </c>
      <c r="AV365">
        <v>0</v>
      </c>
      <c r="AW365">
        <v>0</v>
      </c>
      <c r="AX365">
        <v>0</v>
      </c>
      <c r="AY365">
        <v>0</v>
      </c>
      <c r="AZ365">
        <v>0</v>
      </c>
      <c r="BA365">
        <v>0</v>
      </c>
      <c r="BB365">
        <v>0</v>
      </c>
      <c r="BC365">
        <v>0</v>
      </c>
      <c r="BD365">
        <v>0</v>
      </c>
      <c r="BE365">
        <v>0</v>
      </c>
      <c r="BF365">
        <v>0</v>
      </c>
      <c r="BG365" s="20">
        <v>2</v>
      </c>
      <c r="BH365" s="20">
        <v>0</v>
      </c>
      <c r="BI365" s="20">
        <v>133</v>
      </c>
      <c r="BJ365" s="20">
        <v>3</v>
      </c>
      <c r="BK365" s="20">
        <v>1010</v>
      </c>
      <c r="BL365" s="20">
        <v>1224</v>
      </c>
      <c r="BM365" s="20">
        <v>1234</v>
      </c>
      <c r="BN365" s="20">
        <v>123</v>
      </c>
      <c r="BO365" s="20">
        <v>63</v>
      </c>
      <c r="BP365" s="20">
        <v>5287</v>
      </c>
      <c r="BQ365" s="20">
        <v>2655</v>
      </c>
      <c r="BR365" s="20">
        <v>0</v>
      </c>
      <c r="BS365" s="20">
        <v>164</v>
      </c>
      <c r="BT365" s="20">
        <v>48</v>
      </c>
      <c r="BU365" s="20">
        <v>925</v>
      </c>
      <c r="BV365" s="20">
        <v>3958</v>
      </c>
    </row>
    <row r="366" spans="1:74" x14ac:dyDescent="0.25">
      <c r="A366" s="20" t="s">
        <v>405</v>
      </c>
      <c r="B366" s="20" t="s">
        <v>465</v>
      </c>
      <c r="C366" s="20" t="s">
        <v>622</v>
      </c>
      <c r="D366" s="1">
        <v>44598</v>
      </c>
      <c r="E366">
        <v>153</v>
      </c>
      <c r="F366">
        <v>2</v>
      </c>
      <c r="G366">
        <v>0</v>
      </c>
      <c r="H366">
        <v>0</v>
      </c>
      <c r="I366">
        <v>0</v>
      </c>
      <c r="J366">
        <v>88</v>
      </c>
      <c r="K366">
        <v>5</v>
      </c>
      <c r="L366">
        <v>25</v>
      </c>
      <c r="M366">
        <v>3</v>
      </c>
      <c r="N366">
        <v>1</v>
      </c>
      <c r="O366">
        <v>1</v>
      </c>
      <c r="P366">
        <v>0</v>
      </c>
      <c r="Q366">
        <v>0</v>
      </c>
      <c r="R366">
        <v>369</v>
      </c>
      <c r="S366">
        <v>271</v>
      </c>
      <c r="T366">
        <v>27</v>
      </c>
      <c r="U366">
        <v>13</v>
      </c>
      <c r="V366">
        <v>1</v>
      </c>
      <c r="W366">
        <v>1593</v>
      </c>
      <c r="X366">
        <v>754</v>
      </c>
      <c r="Y366">
        <v>68</v>
      </c>
      <c r="Z366">
        <v>242</v>
      </c>
      <c r="AA366">
        <v>67</v>
      </c>
      <c r="AB366">
        <v>1006</v>
      </c>
      <c r="AC366">
        <v>469</v>
      </c>
      <c r="AD366">
        <v>8</v>
      </c>
      <c r="AE366">
        <v>242</v>
      </c>
      <c r="AF366">
        <v>27</v>
      </c>
      <c r="AG366">
        <v>157</v>
      </c>
      <c r="AH366">
        <v>55</v>
      </c>
      <c r="AI366">
        <v>3</v>
      </c>
      <c r="AJ366">
        <v>15</v>
      </c>
      <c r="AK366">
        <v>26</v>
      </c>
      <c r="AL366">
        <v>58</v>
      </c>
      <c r="AM366">
        <v>46</v>
      </c>
      <c r="AN366">
        <v>3</v>
      </c>
      <c r="AO366">
        <v>2</v>
      </c>
      <c r="AP366">
        <v>0</v>
      </c>
      <c r="AQ366">
        <v>0</v>
      </c>
      <c r="AR366">
        <v>2</v>
      </c>
      <c r="AS366">
        <v>0</v>
      </c>
      <c r="AT366">
        <v>0</v>
      </c>
      <c r="AU366">
        <v>0</v>
      </c>
      <c r="AV366">
        <v>0</v>
      </c>
      <c r="AW366">
        <v>0</v>
      </c>
      <c r="AX366">
        <v>0</v>
      </c>
      <c r="AY366">
        <v>0</v>
      </c>
      <c r="AZ366">
        <v>0</v>
      </c>
      <c r="BA366">
        <v>0</v>
      </c>
      <c r="BB366">
        <v>0</v>
      </c>
      <c r="BC366">
        <v>0</v>
      </c>
      <c r="BD366">
        <v>0</v>
      </c>
      <c r="BE366">
        <v>0</v>
      </c>
      <c r="BF366">
        <v>0</v>
      </c>
      <c r="BG366" s="20">
        <v>0</v>
      </c>
      <c r="BH366" s="20">
        <v>0</v>
      </c>
      <c r="BI366" s="20">
        <v>117</v>
      </c>
      <c r="BJ366" s="20">
        <v>1</v>
      </c>
      <c r="BK366" s="20">
        <v>322</v>
      </c>
      <c r="BL366" s="20">
        <v>1136</v>
      </c>
      <c r="BM366" s="20">
        <v>695</v>
      </c>
      <c r="BN366" s="20">
        <v>104</v>
      </c>
      <c r="BO366" s="20">
        <v>51</v>
      </c>
      <c r="BP366" s="20">
        <v>6633</v>
      </c>
      <c r="BQ366" s="20">
        <v>1688</v>
      </c>
      <c r="BR366" s="20">
        <v>0</v>
      </c>
      <c r="BS366" s="20">
        <v>37</v>
      </c>
      <c r="BT366" s="20">
        <v>602</v>
      </c>
      <c r="BU366" s="20">
        <v>2244</v>
      </c>
      <c r="BV366" s="20">
        <v>3384</v>
      </c>
    </row>
    <row r="367" spans="1:74" x14ac:dyDescent="0.25">
      <c r="A367" s="20" t="s">
        <v>405</v>
      </c>
      <c r="B367" s="20" t="s">
        <v>465</v>
      </c>
      <c r="C367" s="20" t="s">
        <v>622</v>
      </c>
      <c r="D367" s="1">
        <v>44605</v>
      </c>
      <c r="E367">
        <v>153</v>
      </c>
      <c r="F367">
        <v>2</v>
      </c>
      <c r="G367">
        <v>0</v>
      </c>
      <c r="H367">
        <v>0</v>
      </c>
      <c r="I367">
        <v>0</v>
      </c>
      <c r="J367">
        <v>89</v>
      </c>
      <c r="K367">
        <v>6</v>
      </c>
      <c r="L367">
        <v>25</v>
      </c>
      <c r="M367">
        <v>2</v>
      </c>
      <c r="N367">
        <v>1</v>
      </c>
      <c r="O367">
        <v>1</v>
      </c>
      <c r="P367">
        <v>0</v>
      </c>
      <c r="Q367">
        <v>0</v>
      </c>
      <c r="R367">
        <v>369</v>
      </c>
      <c r="S367">
        <v>271</v>
      </c>
      <c r="T367">
        <v>27</v>
      </c>
      <c r="U367">
        <v>13</v>
      </c>
      <c r="V367">
        <v>1</v>
      </c>
      <c r="W367">
        <v>1589</v>
      </c>
      <c r="X367">
        <v>757</v>
      </c>
      <c r="Y367">
        <v>68</v>
      </c>
      <c r="Z367">
        <v>241</v>
      </c>
      <c r="AA367">
        <v>67</v>
      </c>
      <c r="AB367">
        <v>1006</v>
      </c>
      <c r="AC367">
        <v>469</v>
      </c>
      <c r="AD367">
        <v>8</v>
      </c>
      <c r="AE367">
        <v>243</v>
      </c>
      <c r="AF367">
        <v>29</v>
      </c>
      <c r="AG367">
        <v>159</v>
      </c>
      <c r="AH367">
        <v>57</v>
      </c>
      <c r="AI367">
        <v>3</v>
      </c>
      <c r="AJ367">
        <v>15</v>
      </c>
      <c r="AK367">
        <v>26</v>
      </c>
      <c r="AL367">
        <v>59</v>
      </c>
      <c r="AM367">
        <v>48</v>
      </c>
      <c r="AN367">
        <v>3</v>
      </c>
      <c r="AO367">
        <v>2</v>
      </c>
      <c r="AP367">
        <v>0</v>
      </c>
      <c r="AQ367">
        <v>0</v>
      </c>
      <c r="AR367">
        <v>2</v>
      </c>
      <c r="AS367">
        <v>0</v>
      </c>
      <c r="AT367">
        <v>0</v>
      </c>
      <c r="AU367">
        <v>0</v>
      </c>
      <c r="AV367">
        <v>0</v>
      </c>
      <c r="AW367">
        <v>0</v>
      </c>
      <c r="AX367">
        <v>0</v>
      </c>
      <c r="AY367">
        <v>0</v>
      </c>
      <c r="AZ367">
        <v>0</v>
      </c>
      <c r="BA367">
        <v>0</v>
      </c>
      <c r="BB367">
        <v>0</v>
      </c>
      <c r="BC367">
        <v>0</v>
      </c>
      <c r="BD367">
        <v>0</v>
      </c>
      <c r="BE367">
        <v>0</v>
      </c>
      <c r="BF367">
        <v>0</v>
      </c>
      <c r="BG367" s="20">
        <v>0</v>
      </c>
      <c r="BH367" s="20">
        <v>0</v>
      </c>
      <c r="BI367" s="20">
        <v>117</v>
      </c>
      <c r="BJ367" s="20">
        <v>1</v>
      </c>
      <c r="BK367" s="20">
        <v>322</v>
      </c>
      <c r="BL367" s="20">
        <v>1137</v>
      </c>
      <c r="BM367" s="20">
        <v>694</v>
      </c>
      <c r="BN367" s="20">
        <v>106</v>
      </c>
      <c r="BO367" s="20">
        <v>52</v>
      </c>
      <c r="BP367" s="20">
        <v>6661</v>
      </c>
      <c r="BQ367" s="20">
        <v>1715</v>
      </c>
      <c r="BR367" s="20">
        <v>0</v>
      </c>
      <c r="BS367" s="20">
        <v>38</v>
      </c>
      <c r="BT367" s="20">
        <v>605</v>
      </c>
      <c r="BU367" s="20">
        <v>2264</v>
      </c>
      <c r="BV367" s="20">
        <v>3389</v>
      </c>
    </row>
    <row r="368" spans="1:74" x14ac:dyDescent="0.25">
      <c r="A368" s="20" t="s">
        <v>405</v>
      </c>
      <c r="B368" s="20" t="s">
        <v>465</v>
      </c>
      <c r="C368" s="20" t="s">
        <v>622</v>
      </c>
      <c r="D368" s="1">
        <v>44613</v>
      </c>
      <c r="E368">
        <v>154</v>
      </c>
      <c r="F368">
        <v>2</v>
      </c>
      <c r="G368">
        <v>0</v>
      </c>
      <c r="H368">
        <v>0</v>
      </c>
      <c r="I368">
        <v>0</v>
      </c>
      <c r="J368">
        <v>90</v>
      </c>
      <c r="K368">
        <v>6</v>
      </c>
      <c r="L368">
        <v>25</v>
      </c>
      <c r="M368">
        <v>2</v>
      </c>
      <c r="N368">
        <v>1</v>
      </c>
      <c r="O368">
        <v>1</v>
      </c>
      <c r="P368">
        <v>0</v>
      </c>
      <c r="Q368">
        <v>0</v>
      </c>
      <c r="R368">
        <v>370</v>
      </c>
      <c r="S368">
        <v>273</v>
      </c>
      <c r="T368">
        <v>27</v>
      </c>
      <c r="U368">
        <v>13</v>
      </c>
      <c r="V368">
        <v>1</v>
      </c>
      <c r="W368">
        <v>1586</v>
      </c>
      <c r="X368">
        <v>762</v>
      </c>
      <c r="Y368">
        <v>67</v>
      </c>
      <c r="Z368">
        <v>240</v>
      </c>
      <c r="AA368">
        <v>65</v>
      </c>
      <c r="AB368">
        <v>1004</v>
      </c>
      <c r="AC368">
        <v>468</v>
      </c>
      <c r="AD368">
        <v>9</v>
      </c>
      <c r="AE368">
        <v>241</v>
      </c>
      <c r="AF368">
        <v>33</v>
      </c>
      <c r="AG368">
        <v>160</v>
      </c>
      <c r="AH368">
        <v>60</v>
      </c>
      <c r="AI368">
        <v>3</v>
      </c>
      <c r="AJ368">
        <v>15</v>
      </c>
      <c r="AK368">
        <v>27</v>
      </c>
      <c r="AL368">
        <v>59</v>
      </c>
      <c r="AM368">
        <v>48</v>
      </c>
      <c r="AN368">
        <v>3</v>
      </c>
      <c r="AO368">
        <v>2</v>
      </c>
      <c r="AP368">
        <v>0</v>
      </c>
      <c r="AQ368">
        <v>0</v>
      </c>
      <c r="AR368">
        <v>2</v>
      </c>
      <c r="AS368">
        <v>0</v>
      </c>
      <c r="AT368">
        <v>0</v>
      </c>
      <c r="AU368">
        <v>0</v>
      </c>
      <c r="AV368">
        <v>0</v>
      </c>
      <c r="AW368">
        <v>0</v>
      </c>
      <c r="AX368">
        <v>0</v>
      </c>
      <c r="AY368">
        <v>0</v>
      </c>
      <c r="AZ368">
        <v>0</v>
      </c>
      <c r="BA368">
        <v>0</v>
      </c>
      <c r="BB368">
        <v>0</v>
      </c>
      <c r="BC368">
        <v>0</v>
      </c>
      <c r="BD368">
        <v>0</v>
      </c>
      <c r="BE368">
        <v>0</v>
      </c>
      <c r="BF368">
        <v>0</v>
      </c>
      <c r="BG368" s="20">
        <v>0</v>
      </c>
      <c r="BH368" s="20">
        <v>0</v>
      </c>
      <c r="BI368" s="20">
        <v>118</v>
      </c>
      <c r="BJ368" s="20">
        <v>1</v>
      </c>
      <c r="BK368" s="20">
        <v>323</v>
      </c>
      <c r="BL368" s="20">
        <v>1137</v>
      </c>
      <c r="BM368" s="20">
        <v>689</v>
      </c>
      <c r="BN368" s="20">
        <v>107</v>
      </c>
      <c r="BO368" s="20">
        <v>52</v>
      </c>
      <c r="BP368" s="20">
        <v>6630</v>
      </c>
      <c r="BQ368" s="20">
        <v>1733</v>
      </c>
      <c r="BR368" s="20">
        <v>0</v>
      </c>
      <c r="BS368" s="20">
        <v>39</v>
      </c>
      <c r="BT368" s="20">
        <v>605</v>
      </c>
      <c r="BU368" s="20">
        <v>2239</v>
      </c>
      <c r="BV368" s="20">
        <v>3386</v>
      </c>
    </row>
    <row r="369" spans="1:74" x14ac:dyDescent="0.25">
      <c r="A369" s="20" t="s">
        <v>405</v>
      </c>
      <c r="B369" s="20" t="s">
        <v>467</v>
      </c>
      <c r="C369" s="20" t="s">
        <v>623</v>
      </c>
      <c r="D369" s="1">
        <v>44598</v>
      </c>
      <c r="E369">
        <v>80</v>
      </c>
      <c r="F369">
        <v>1</v>
      </c>
      <c r="G369">
        <v>1</v>
      </c>
      <c r="H369">
        <v>0</v>
      </c>
      <c r="I369">
        <v>0</v>
      </c>
      <c r="J369">
        <v>40</v>
      </c>
      <c r="K369">
        <v>0</v>
      </c>
      <c r="L369">
        <v>14</v>
      </c>
      <c r="M369">
        <v>3</v>
      </c>
      <c r="N369">
        <v>9</v>
      </c>
      <c r="O369">
        <v>5</v>
      </c>
      <c r="P369">
        <v>0</v>
      </c>
      <c r="Q369">
        <v>0</v>
      </c>
      <c r="R369">
        <v>238</v>
      </c>
      <c r="S369">
        <v>159</v>
      </c>
      <c r="T369">
        <v>2</v>
      </c>
      <c r="U369">
        <v>34</v>
      </c>
      <c r="V369">
        <v>3</v>
      </c>
      <c r="W369">
        <v>849</v>
      </c>
      <c r="X369">
        <v>398</v>
      </c>
      <c r="Y369">
        <v>12</v>
      </c>
      <c r="Z369">
        <v>145</v>
      </c>
      <c r="AA369">
        <v>28</v>
      </c>
      <c r="AB369">
        <v>684</v>
      </c>
      <c r="AC369">
        <v>342</v>
      </c>
      <c r="AD369">
        <v>5</v>
      </c>
      <c r="AE369">
        <v>129</v>
      </c>
      <c r="AF369">
        <v>22</v>
      </c>
      <c r="AG369">
        <v>119</v>
      </c>
      <c r="AH369">
        <v>41</v>
      </c>
      <c r="AI369">
        <v>2</v>
      </c>
      <c r="AJ369">
        <v>21</v>
      </c>
      <c r="AK369">
        <v>12</v>
      </c>
      <c r="AL369">
        <v>29</v>
      </c>
      <c r="AM369">
        <v>21</v>
      </c>
      <c r="AN369">
        <v>1</v>
      </c>
      <c r="AO369">
        <v>4</v>
      </c>
      <c r="AP369">
        <v>0</v>
      </c>
      <c r="AQ369">
        <v>0</v>
      </c>
      <c r="AR369">
        <v>0</v>
      </c>
      <c r="AS369">
        <v>0</v>
      </c>
      <c r="AT369">
        <v>0</v>
      </c>
      <c r="AU369">
        <v>0</v>
      </c>
      <c r="AV369">
        <v>0</v>
      </c>
      <c r="AW369">
        <v>0</v>
      </c>
      <c r="AX369">
        <v>0</v>
      </c>
      <c r="AY369">
        <v>0</v>
      </c>
      <c r="AZ369">
        <v>0</v>
      </c>
      <c r="BA369">
        <v>0</v>
      </c>
      <c r="BB369">
        <v>0</v>
      </c>
      <c r="BC369">
        <v>0</v>
      </c>
      <c r="BD369">
        <v>0</v>
      </c>
      <c r="BE369">
        <v>0</v>
      </c>
      <c r="BF369">
        <v>0</v>
      </c>
      <c r="BG369" s="20">
        <v>1</v>
      </c>
      <c r="BH369" s="20">
        <v>0</v>
      </c>
      <c r="BI369" s="20">
        <v>60</v>
      </c>
      <c r="BJ369" s="20">
        <v>8</v>
      </c>
      <c r="BK369" s="20">
        <v>190</v>
      </c>
      <c r="BL369" s="20">
        <v>621</v>
      </c>
      <c r="BM369" s="20">
        <v>504</v>
      </c>
      <c r="BN369" s="20">
        <v>76</v>
      </c>
      <c r="BO369" s="20">
        <v>22</v>
      </c>
      <c r="BP369" s="20">
        <v>3402</v>
      </c>
      <c r="BQ369" s="20">
        <v>902</v>
      </c>
      <c r="BR369" s="20">
        <v>0</v>
      </c>
      <c r="BS369" s="20">
        <v>9</v>
      </c>
      <c r="BT369" s="20">
        <v>466</v>
      </c>
      <c r="BU369" s="20">
        <v>920</v>
      </c>
      <c r="BV369" s="20">
        <v>1796</v>
      </c>
    </row>
    <row r="370" spans="1:74" x14ac:dyDescent="0.25">
      <c r="A370" s="20" t="s">
        <v>405</v>
      </c>
      <c r="B370" s="20" t="s">
        <v>467</v>
      </c>
      <c r="C370" s="20" t="s">
        <v>623</v>
      </c>
      <c r="D370" s="1">
        <v>44605</v>
      </c>
      <c r="E370">
        <v>81</v>
      </c>
      <c r="F370">
        <v>1</v>
      </c>
      <c r="G370">
        <v>1</v>
      </c>
      <c r="H370">
        <v>0</v>
      </c>
      <c r="I370">
        <v>0</v>
      </c>
      <c r="J370">
        <v>40</v>
      </c>
      <c r="K370">
        <v>0</v>
      </c>
      <c r="L370">
        <v>13</v>
      </c>
      <c r="M370">
        <v>4</v>
      </c>
      <c r="N370">
        <v>9</v>
      </c>
      <c r="O370">
        <v>5</v>
      </c>
      <c r="P370">
        <v>0</v>
      </c>
      <c r="Q370">
        <v>0</v>
      </c>
      <c r="R370">
        <v>239</v>
      </c>
      <c r="S370">
        <v>160</v>
      </c>
      <c r="T370">
        <v>2</v>
      </c>
      <c r="U370">
        <v>34</v>
      </c>
      <c r="V370">
        <v>3</v>
      </c>
      <c r="W370">
        <v>850</v>
      </c>
      <c r="X370">
        <v>403</v>
      </c>
      <c r="Y370">
        <v>12</v>
      </c>
      <c r="Z370">
        <v>143</v>
      </c>
      <c r="AA370">
        <v>28</v>
      </c>
      <c r="AB370">
        <v>685</v>
      </c>
      <c r="AC370">
        <v>344</v>
      </c>
      <c r="AD370">
        <v>5</v>
      </c>
      <c r="AE370">
        <v>131</v>
      </c>
      <c r="AF370">
        <v>22</v>
      </c>
      <c r="AG370">
        <v>120</v>
      </c>
      <c r="AH370">
        <v>42</v>
      </c>
      <c r="AI370">
        <v>2</v>
      </c>
      <c r="AJ370">
        <v>21</v>
      </c>
      <c r="AK370">
        <v>13</v>
      </c>
      <c r="AL370">
        <v>29</v>
      </c>
      <c r="AM370">
        <v>21</v>
      </c>
      <c r="AN370">
        <v>1</v>
      </c>
      <c r="AO370">
        <v>3</v>
      </c>
      <c r="AP370">
        <v>0</v>
      </c>
      <c r="AQ370">
        <v>0</v>
      </c>
      <c r="AR370">
        <v>0</v>
      </c>
      <c r="AS370">
        <v>0</v>
      </c>
      <c r="AT370">
        <v>0</v>
      </c>
      <c r="AU370">
        <v>0</v>
      </c>
      <c r="AV370">
        <v>0</v>
      </c>
      <c r="AW370">
        <v>0</v>
      </c>
      <c r="AX370">
        <v>0</v>
      </c>
      <c r="AY370">
        <v>0</v>
      </c>
      <c r="AZ370">
        <v>0</v>
      </c>
      <c r="BA370">
        <v>0</v>
      </c>
      <c r="BB370">
        <v>0</v>
      </c>
      <c r="BC370">
        <v>0</v>
      </c>
      <c r="BD370">
        <v>0</v>
      </c>
      <c r="BE370">
        <v>0</v>
      </c>
      <c r="BF370">
        <v>0</v>
      </c>
      <c r="BG370" s="20">
        <v>1</v>
      </c>
      <c r="BH370" s="20">
        <v>0</v>
      </c>
      <c r="BI370" s="20">
        <v>60</v>
      </c>
      <c r="BJ370" s="20">
        <v>8</v>
      </c>
      <c r="BK370" s="20">
        <v>191</v>
      </c>
      <c r="BL370" s="20">
        <v>623</v>
      </c>
      <c r="BM370" s="20">
        <v>503</v>
      </c>
      <c r="BN370" s="20">
        <v>76</v>
      </c>
      <c r="BO370" s="20">
        <v>22</v>
      </c>
      <c r="BP370" s="20">
        <v>3406</v>
      </c>
      <c r="BQ370" s="20">
        <v>917</v>
      </c>
      <c r="BR370" s="20">
        <v>0</v>
      </c>
      <c r="BS370" s="20">
        <v>9</v>
      </c>
      <c r="BT370" s="20">
        <v>468</v>
      </c>
      <c r="BU370" s="20">
        <v>918</v>
      </c>
      <c r="BV370" s="20">
        <v>1805</v>
      </c>
    </row>
    <row r="371" spans="1:74" x14ac:dyDescent="0.25">
      <c r="A371" s="20" t="s">
        <v>405</v>
      </c>
      <c r="B371" s="20" t="s">
        <v>467</v>
      </c>
      <c r="C371" s="20" t="s">
        <v>623</v>
      </c>
      <c r="D371" s="1">
        <v>44613</v>
      </c>
      <c r="E371">
        <v>81</v>
      </c>
      <c r="F371">
        <v>1</v>
      </c>
      <c r="G371">
        <v>1</v>
      </c>
      <c r="H371">
        <v>0</v>
      </c>
      <c r="I371">
        <v>0</v>
      </c>
      <c r="J371">
        <v>40</v>
      </c>
      <c r="K371">
        <v>0</v>
      </c>
      <c r="L371">
        <v>13</v>
      </c>
      <c r="M371">
        <v>4</v>
      </c>
      <c r="N371">
        <v>9</v>
      </c>
      <c r="O371">
        <v>5</v>
      </c>
      <c r="P371">
        <v>0</v>
      </c>
      <c r="Q371">
        <v>0</v>
      </c>
      <c r="R371">
        <v>239</v>
      </c>
      <c r="S371">
        <v>160</v>
      </c>
      <c r="T371">
        <v>2</v>
      </c>
      <c r="U371">
        <v>35</v>
      </c>
      <c r="V371">
        <v>3</v>
      </c>
      <c r="W371">
        <v>853</v>
      </c>
      <c r="X371">
        <v>405</v>
      </c>
      <c r="Y371">
        <v>12</v>
      </c>
      <c r="Z371">
        <v>144</v>
      </c>
      <c r="AA371">
        <v>26</v>
      </c>
      <c r="AB371">
        <v>686</v>
      </c>
      <c r="AC371">
        <v>345</v>
      </c>
      <c r="AD371">
        <v>5</v>
      </c>
      <c r="AE371">
        <v>131</v>
      </c>
      <c r="AF371">
        <v>22</v>
      </c>
      <c r="AG371">
        <v>120</v>
      </c>
      <c r="AH371">
        <v>41</v>
      </c>
      <c r="AI371">
        <v>1</v>
      </c>
      <c r="AJ371">
        <v>21</v>
      </c>
      <c r="AK371">
        <v>14</v>
      </c>
      <c r="AL371">
        <v>29</v>
      </c>
      <c r="AM371">
        <v>21</v>
      </c>
      <c r="AN371">
        <v>1</v>
      </c>
      <c r="AO371">
        <v>3</v>
      </c>
      <c r="AP371">
        <v>0</v>
      </c>
      <c r="AQ371">
        <v>0</v>
      </c>
      <c r="AR371">
        <v>0</v>
      </c>
      <c r="AS371">
        <v>0</v>
      </c>
      <c r="AT371">
        <v>0</v>
      </c>
      <c r="AU371">
        <v>0</v>
      </c>
      <c r="AV371">
        <v>0</v>
      </c>
      <c r="AW371">
        <v>0</v>
      </c>
      <c r="AX371">
        <v>0</v>
      </c>
      <c r="AY371">
        <v>0</v>
      </c>
      <c r="AZ371">
        <v>0</v>
      </c>
      <c r="BA371">
        <v>0</v>
      </c>
      <c r="BB371">
        <v>0</v>
      </c>
      <c r="BC371">
        <v>0</v>
      </c>
      <c r="BD371">
        <v>0</v>
      </c>
      <c r="BE371">
        <v>0</v>
      </c>
      <c r="BF371">
        <v>0</v>
      </c>
      <c r="BG371" s="20">
        <v>1</v>
      </c>
      <c r="BH371" s="20">
        <v>0</v>
      </c>
      <c r="BI371" s="20">
        <v>60</v>
      </c>
      <c r="BJ371" s="20">
        <v>8</v>
      </c>
      <c r="BK371" s="20">
        <v>190</v>
      </c>
      <c r="BL371" s="20">
        <v>627</v>
      </c>
      <c r="BM371" s="20">
        <v>505</v>
      </c>
      <c r="BN371" s="20">
        <v>75</v>
      </c>
      <c r="BO371" s="20">
        <v>23</v>
      </c>
      <c r="BP371" s="20">
        <v>3403</v>
      </c>
      <c r="BQ371" s="20">
        <v>923</v>
      </c>
      <c r="BR371" s="20">
        <v>0</v>
      </c>
      <c r="BS371" s="20">
        <v>8</v>
      </c>
      <c r="BT371" s="20">
        <v>472</v>
      </c>
      <c r="BU371" s="20">
        <v>914</v>
      </c>
      <c r="BV371" s="20">
        <v>1807</v>
      </c>
    </row>
    <row r="372" spans="1:74" x14ac:dyDescent="0.25">
      <c r="A372" s="20" t="s">
        <v>405</v>
      </c>
      <c r="B372" s="20" t="s">
        <v>470</v>
      </c>
      <c r="C372" s="20" t="s">
        <v>624</v>
      </c>
      <c r="D372" s="1">
        <v>44598</v>
      </c>
      <c r="E372">
        <v>42</v>
      </c>
      <c r="F372">
        <v>2</v>
      </c>
      <c r="G372">
        <v>2</v>
      </c>
      <c r="H372">
        <v>0</v>
      </c>
      <c r="I372">
        <v>0</v>
      </c>
      <c r="J372">
        <v>31</v>
      </c>
      <c r="K372">
        <v>2</v>
      </c>
      <c r="L372">
        <v>1</v>
      </c>
      <c r="M372">
        <v>1</v>
      </c>
      <c r="N372">
        <v>0</v>
      </c>
      <c r="O372">
        <v>0</v>
      </c>
      <c r="P372">
        <v>0</v>
      </c>
      <c r="Q372">
        <v>0</v>
      </c>
      <c r="R372">
        <v>170</v>
      </c>
      <c r="S372">
        <v>134</v>
      </c>
      <c r="T372">
        <v>13</v>
      </c>
      <c r="U372">
        <v>0</v>
      </c>
      <c r="V372">
        <v>0</v>
      </c>
      <c r="W372">
        <v>587</v>
      </c>
      <c r="X372">
        <v>331</v>
      </c>
      <c r="Y372">
        <v>25</v>
      </c>
      <c r="Z372">
        <v>32</v>
      </c>
      <c r="AA372">
        <v>18</v>
      </c>
      <c r="AB372">
        <v>248</v>
      </c>
      <c r="AC372">
        <v>131</v>
      </c>
      <c r="AD372">
        <v>6</v>
      </c>
      <c r="AE372">
        <v>32</v>
      </c>
      <c r="AF372">
        <v>23</v>
      </c>
      <c r="AG372">
        <v>61</v>
      </c>
      <c r="AH372">
        <v>19</v>
      </c>
      <c r="AI372">
        <v>0</v>
      </c>
      <c r="AJ372">
        <v>10</v>
      </c>
      <c r="AK372">
        <v>9</v>
      </c>
      <c r="AL372">
        <v>16</v>
      </c>
      <c r="AM372">
        <v>12</v>
      </c>
      <c r="AN372">
        <v>0</v>
      </c>
      <c r="AO372">
        <v>0</v>
      </c>
      <c r="AP372">
        <v>0</v>
      </c>
      <c r="AQ372">
        <v>0</v>
      </c>
      <c r="AR372">
        <v>0</v>
      </c>
      <c r="AS372">
        <v>0</v>
      </c>
      <c r="AT372">
        <v>0</v>
      </c>
      <c r="AU372">
        <v>0</v>
      </c>
      <c r="AV372">
        <v>0</v>
      </c>
      <c r="AW372">
        <v>0</v>
      </c>
      <c r="AX372">
        <v>0</v>
      </c>
      <c r="AY372">
        <v>0</v>
      </c>
      <c r="AZ372">
        <v>0</v>
      </c>
      <c r="BA372">
        <v>0</v>
      </c>
      <c r="BB372">
        <v>0</v>
      </c>
      <c r="BC372">
        <v>0</v>
      </c>
      <c r="BD372">
        <v>0</v>
      </c>
      <c r="BE372">
        <v>0</v>
      </c>
      <c r="BF372">
        <v>0</v>
      </c>
      <c r="BG372" s="20">
        <v>2</v>
      </c>
      <c r="BH372" s="20">
        <v>0</v>
      </c>
      <c r="BI372" s="20">
        <v>37</v>
      </c>
      <c r="BJ372" s="20">
        <v>0</v>
      </c>
      <c r="BK372" s="20">
        <v>154</v>
      </c>
      <c r="BL372" s="20">
        <v>490</v>
      </c>
      <c r="BM372" s="20">
        <v>178</v>
      </c>
      <c r="BN372" s="20">
        <v>41</v>
      </c>
      <c r="BO372" s="20">
        <v>16</v>
      </c>
      <c r="BP372" s="20">
        <v>1778</v>
      </c>
      <c r="BQ372" s="20">
        <v>498</v>
      </c>
      <c r="BR372" s="20">
        <v>0</v>
      </c>
      <c r="BS372" s="20">
        <v>18</v>
      </c>
      <c r="BT372" s="20">
        <v>365</v>
      </c>
      <c r="BU372" s="20">
        <v>283</v>
      </c>
      <c r="BV372" s="20">
        <v>1002</v>
      </c>
    </row>
    <row r="373" spans="1:74" x14ac:dyDescent="0.25">
      <c r="A373" s="20" t="s">
        <v>405</v>
      </c>
      <c r="B373" s="20" t="s">
        <v>470</v>
      </c>
      <c r="C373" s="20" t="s">
        <v>624</v>
      </c>
      <c r="D373" s="1">
        <v>44605</v>
      </c>
      <c r="E373">
        <v>42</v>
      </c>
      <c r="F373">
        <v>2</v>
      </c>
      <c r="G373">
        <v>2</v>
      </c>
      <c r="H373">
        <v>0</v>
      </c>
      <c r="I373">
        <v>0</v>
      </c>
      <c r="J373">
        <v>31</v>
      </c>
      <c r="K373">
        <v>2</v>
      </c>
      <c r="L373">
        <v>1</v>
      </c>
      <c r="M373">
        <v>1</v>
      </c>
      <c r="N373">
        <v>0</v>
      </c>
      <c r="O373">
        <v>0</v>
      </c>
      <c r="P373">
        <v>0</v>
      </c>
      <c r="Q373">
        <v>0</v>
      </c>
      <c r="R373">
        <v>170</v>
      </c>
      <c r="S373">
        <v>134</v>
      </c>
      <c r="T373">
        <v>13</v>
      </c>
      <c r="U373">
        <v>0</v>
      </c>
      <c r="V373">
        <v>0</v>
      </c>
      <c r="W373">
        <v>589</v>
      </c>
      <c r="X373">
        <v>333</v>
      </c>
      <c r="Y373">
        <v>25</v>
      </c>
      <c r="Z373">
        <v>31</v>
      </c>
      <c r="AA373">
        <v>17</v>
      </c>
      <c r="AB373">
        <v>250</v>
      </c>
      <c r="AC373">
        <v>131</v>
      </c>
      <c r="AD373">
        <v>6</v>
      </c>
      <c r="AE373">
        <v>32</v>
      </c>
      <c r="AF373">
        <v>26</v>
      </c>
      <c r="AG373">
        <v>61</v>
      </c>
      <c r="AH373">
        <v>20</v>
      </c>
      <c r="AI373">
        <v>0</v>
      </c>
      <c r="AJ373">
        <v>10</v>
      </c>
      <c r="AK373">
        <v>9</v>
      </c>
      <c r="AL373">
        <v>16</v>
      </c>
      <c r="AM373">
        <v>12</v>
      </c>
      <c r="AN373">
        <v>0</v>
      </c>
      <c r="AO373">
        <v>0</v>
      </c>
      <c r="AP373">
        <v>0</v>
      </c>
      <c r="AQ373">
        <v>0</v>
      </c>
      <c r="AR373">
        <v>0</v>
      </c>
      <c r="AS373">
        <v>0</v>
      </c>
      <c r="AT373">
        <v>0</v>
      </c>
      <c r="AU373">
        <v>0</v>
      </c>
      <c r="AV373">
        <v>0</v>
      </c>
      <c r="AW373">
        <v>0</v>
      </c>
      <c r="AX373">
        <v>0</v>
      </c>
      <c r="AY373">
        <v>0</v>
      </c>
      <c r="AZ373">
        <v>0</v>
      </c>
      <c r="BA373">
        <v>0</v>
      </c>
      <c r="BB373">
        <v>0</v>
      </c>
      <c r="BC373">
        <v>0</v>
      </c>
      <c r="BD373">
        <v>0</v>
      </c>
      <c r="BE373">
        <v>0</v>
      </c>
      <c r="BF373">
        <v>0</v>
      </c>
      <c r="BG373" s="20">
        <v>2</v>
      </c>
      <c r="BH373" s="20">
        <v>0</v>
      </c>
      <c r="BI373" s="20">
        <v>37</v>
      </c>
      <c r="BJ373" s="20">
        <v>0</v>
      </c>
      <c r="BK373" s="20">
        <v>154</v>
      </c>
      <c r="BL373" s="20">
        <v>492</v>
      </c>
      <c r="BM373" s="20">
        <v>177</v>
      </c>
      <c r="BN373" s="20">
        <v>41</v>
      </c>
      <c r="BO373" s="20">
        <v>16</v>
      </c>
      <c r="BP373" s="20">
        <v>1783</v>
      </c>
      <c r="BQ373" s="20">
        <v>504</v>
      </c>
      <c r="BR373" s="20">
        <v>0</v>
      </c>
      <c r="BS373" s="20">
        <v>18</v>
      </c>
      <c r="BT373" s="20">
        <v>365</v>
      </c>
      <c r="BU373" s="20">
        <v>286</v>
      </c>
      <c r="BV373" s="20">
        <v>1005</v>
      </c>
    </row>
    <row r="374" spans="1:74" x14ac:dyDescent="0.25">
      <c r="A374" s="20" t="s">
        <v>405</v>
      </c>
      <c r="B374" s="20" t="s">
        <v>470</v>
      </c>
      <c r="C374" s="20" t="s">
        <v>624</v>
      </c>
      <c r="D374" s="1">
        <v>44613</v>
      </c>
      <c r="E374">
        <v>42</v>
      </c>
      <c r="F374">
        <v>2</v>
      </c>
      <c r="G374">
        <v>2</v>
      </c>
      <c r="H374">
        <v>0</v>
      </c>
      <c r="I374">
        <v>0</v>
      </c>
      <c r="J374">
        <v>31</v>
      </c>
      <c r="K374">
        <v>2</v>
      </c>
      <c r="L374">
        <v>1</v>
      </c>
      <c r="M374">
        <v>1</v>
      </c>
      <c r="N374">
        <v>0</v>
      </c>
      <c r="O374">
        <v>0</v>
      </c>
      <c r="P374">
        <v>0</v>
      </c>
      <c r="Q374">
        <v>0</v>
      </c>
      <c r="R374">
        <v>170</v>
      </c>
      <c r="S374">
        <v>135</v>
      </c>
      <c r="T374">
        <v>11</v>
      </c>
      <c r="U374">
        <v>0</v>
      </c>
      <c r="V374">
        <v>0</v>
      </c>
      <c r="W374">
        <v>590</v>
      </c>
      <c r="X374">
        <v>335</v>
      </c>
      <c r="Y374">
        <v>25</v>
      </c>
      <c r="Z374">
        <v>32</v>
      </c>
      <c r="AA374">
        <v>17</v>
      </c>
      <c r="AB374">
        <v>250</v>
      </c>
      <c r="AC374">
        <v>131</v>
      </c>
      <c r="AD374">
        <v>6</v>
      </c>
      <c r="AE374">
        <v>32</v>
      </c>
      <c r="AF374">
        <v>25</v>
      </c>
      <c r="AG374">
        <v>61</v>
      </c>
      <c r="AH374">
        <v>20</v>
      </c>
      <c r="AI374">
        <v>0</v>
      </c>
      <c r="AJ374">
        <v>10</v>
      </c>
      <c r="AK374">
        <v>9</v>
      </c>
      <c r="AL374">
        <v>16</v>
      </c>
      <c r="AM374">
        <v>12</v>
      </c>
      <c r="AN374">
        <v>0</v>
      </c>
      <c r="AO374">
        <v>0</v>
      </c>
      <c r="AP374">
        <v>0</v>
      </c>
      <c r="AQ374">
        <v>0</v>
      </c>
      <c r="AR374">
        <v>0</v>
      </c>
      <c r="AS374">
        <v>0</v>
      </c>
      <c r="AT374">
        <v>0</v>
      </c>
      <c r="AU374">
        <v>0</v>
      </c>
      <c r="AV374">
        <v>0</v>
      </c>
      <c r="AW374">
        <v>0</v>
      </c>
      <c r="AX374">
        <v>0</v>
      </c>
      <c r="AY374">
        <v>0</v>
      </c>
      <c r="AZ374">
        <v>0</v>
      </c>
      <c r="BA374">
        <v>0</v>
      </c>
      <c r="BB374">
        <v>0</v>
      </c>
      <c r="BC374">
        <v>0</v>
      </c>
      <c r="BD374">
        <v>0</v>
      </c>
      <c r="BE374">
        <v>0</v>
      </c>
      <c r="BF374">
        <v>0</v>
      </c>
      <c r="BG374" s="20">
        <v>2</v>
      </c>
      <c r="BH374" s="20">
        <v>0</v>
      </c>
      <c r="BI374" s="20">
        <v>37</v>
      </c>
      <c r="BJ374" s="20">
        <v>0</v>
      </c>
      <c r="BK374" s="20">
        <v>155</v>
      </c>
      <c r="BL374" s="20">
        <v>493</v>
      </c>
      <c r="BM374" s="20">
        <v>178</v>
      </c>
      <c r="BN374" s="20">
        <v>41</v>
      </c>
      <c r="BO374" s="20">
        <v>16</v>
      </c>
      <c r="BP374" s="20">
        <v>1783</v>
      </c>
      <c r="BQ374" s="20">
        <v>509</v>
      </c>
      <c r="BR374" s="20">
        <v>0</v>
      </c>
      <c r="BS374" s="20">
        <v>18</v>
      </c>
      <c r="BT374" s="20">
        <v>367</v>
      </c>
      <c r="BU374" s="20">
        <v>284</v>
      </c>
      <c r="BV374" s="20">
        <v>1009</v>
      </c>
    </row>
    <row r="375" spans="1:74" x14ac:dyDescent="0.25">
      <c r="A375" s="20" t="s">
        <v>405</v>
      </c>
      <c r="B375" s="20" t="s">
        <v>406</v>
      </c>
      <c r="C375" s="20" t="s">
        <v>407</v>
      </c>
      <c r="D375" s="1">
        <v>44598</v>
      </c>
      <c r="E375">
        <v>110</v>
      </c>
      <c r="F375">
        <v>3</v>
      </c>
      <c r="G375">
        <v>2</v>
      </c>
      <c r="H375">
        <v>0</v>
      </c>
      <c r="I375">
        <v>0</v>
      </c>
      <c r="J375">
        <v>70</v>
      </c>
      <c r="K375">
        <v>1</v>
      </c>
      <c r="L375">
        <v>10</v>
      </c>
      <c r="M375">
        <v>2</v>
      </c>
      <c r="N375">
        <v>2</v>
      </c>
      <c r="O375">
        <v>1</v>
      </c>
      <c r="P375">
        <v>0</v>
      </c>
      <c r="Q375">
        <v>0</v>
      </c>
      <c r="R375">
        <v>346</v>
      </c>
      <c r="S375">
        <v>228</v>
      </c>
      <c r="T375">
        <v>13</v>
      </c>
      <c r="U375">
        <v>17</v>
      </c>
      <c r="V375">
        <v>6</v>
      </c>
      <c r="W375">
        <v>1938</v>
      </c>
      <c r="X375">
        <v>895</v>
      </c>
      <c r="Y375">
        <v>38</v>
      </c>
      <c r="Z375">
        <v>189</v>
      </c>
      <c r="AA375">
        <v>149</v>
      </c>
      <c r="AB375">
        <v>991</v>
      </c>
      <c r="AC375">
        <v>432</v>
      </c>
      <c r="AD375">
        <v>9</v>
      </c>
      <c r="AE375">
        <v>35</v>
      </c>
      <c r="AF375">
        <v>239</v>
      </c>
      <c r="AG375">
        <v>234</v>
      </c>
      <c r="AH375">
        <v>84</v>
      </c>
      <c r="AI375">
        <v>2</v>
      </c>
      <c r="AJ375">
        <v>27</v>
      </c>
      <c r="AK375">
        <v>20</v>
      </c>
      <c r="AL375">
        <v>23</v>
      </c>
      <c r="AM375">
        <v>16</v>
      </c>
      <c r="AN375">
        <v>0</v>
      </c>
      <c r="AO375">
        <v>1</v>
      </c>
      <c r="AP375">
        <v>1</v>
      </c>
      <c r="AQ375">
        <v>0</v>
      </c>
      <c r="AR375">
        <v>0</v>
      </c>
      <c r="AS375">
        <v>0</v>
      </c>
      <c r="AT375">
        <v>0</v>
      </c>
      <c r="AU375">
        <v>0</v>
      </c>
      <c r="AV375">
        <v>0</v>
      </c>
      <c r="AW375">
        <v>0</v>
      </c>
      <c r="AX375">
        <v>0</v>
      </c>
      <c r="AY375">
        <v>0</v>
      </c>
      <c r="AZ375">
        <v>0</v>
      </c>
      <c r="BA375">
        <v>0</v>
      </c>
      <c r="BB375">
        <v>0</v>
      </c>
      <c r="BC375">
        <v>0</v>
      </c>
      <c r="BD375">
        <v>0</v>
      </c>
      <c r="BE375">
        <v>0</v>
      </c>
      <c r="BF375">
        <v>0</v>
      </c>
      <c r="BG375" s="20">
        <v>3</v>
      </c>
      <c r="BH375" s="20">
        <v>0</v>
      </c>
      <c r="BI375" s="20">
        <v>93</v>
      </c>
      <c r="BJ375" s="20">
        <v>2</v>
      </c>
      <c r="BK375" s="20">
        <v>298</v>
      </c>
      <c r="BL375" s="20">
        <v>1452</v>
      </c>
      <c r="BM375" s="20">
        <v>683</v>
      </c>
      <c r="BN375" s="20">
        <v>164</v>
      </c>
      <c r="BO375" s="20">
        <v>20</v>
      </c>
      <c r="BP375" s="20">
        <v>6856</v>
      </c>
      <c r="BQ375" s="20">
        <v>1659</v>
      </c>
      <c r="BR375" s="20">
        <v>0</v>
      </c>
      <c r="BS375" s="20">
        <v>64</v>
      </c>
      <c r="BT375" s="20">
        <v>703</v>
      </c>
      <c r="BU375" s="20">
        <v>1855</v>
      </c>
      <c r="BV375" s="20">
        <v>3831</v>
      </c>
    </row>
    <row r="376" spans="1:74" x14ac:dyDescent="0.25">
      <c r="A376" s="20" t="s">
        <v>405</v>
      </c>
      <c r="B376" s="20" t="s">
        <v>406</v>
      </c>
      <c r="C376" s="20" t="s">
        <v>407</v>
      </c>
      <c r="D376" s="1">
        <v>44605</v>
      </c>
      <c r="E376">
        <v>110</v>
      </c>
      <c r="F376">
        <v>3</v>
      </c>
      <c r="G376">
        <v>2</v>
      </c>
      <c r="H376">
        <v>0</v>
      </c>
      <c r="I376">
        <v>0</v>
      </c>
      <c r="J376">
        <v>70</v>
      </c>
      <c r="K376">
        <v>1</v>
      </c>
      <c r="L376">
        <v>10</v>
      </c>
      <c r="M376">
        <v>2</v>
      </c>
      <c r="N376">
        <v>2</v>
      </c>
      <c r="O376">
        <v>1</v>
      </c>
      <c r="P376">
        <v>0</v>
      </c>
      <c r="Q376">
        <v>0</v>
      </c>
      <c r="R376">
        <v>346</v>
      </c>
      <c r="S376">
        <v>229</v>
      </c>
      <c r="T376">
        <v>13</v>
      </c>
      <c r="U376">
        <v>17</v>
      </c>
      <c r="V376">
        <v>6</v>
      </c>
      <c r="W376">
        <v>1935</v>
      </c>
      <c r="X376">
        <v>904</v>
      </c>
      <c r="Y376">
        <v>38</v>
      </c>
      <c r="Z376">
        <v>185</v>
      </c>
      <c r="AA376">
        <v>149</v>
      </c>
      <c r="AB376">
        <v>994</v>
      </c>
      <c r="AC376">
        <v>439</v>
      </c>
      <c r="AD376">
        <v>9</v>
      </c>
      <c r="AE376">
        <v>35</v>
      </c>
      <c r="AF376">
        <v>239</v>
      </c>
      <c r="AG376">
        <v>236</v>
      </c>
      <c r="AH376">
        <v>87</v>
      </c>
      <c r="AI376">
        <v>2</v>
      </c>
      <c r="AJ376">
        <v>26</v>
      </c>
      <c r="AK376">
        <v>20</v>
      </c>
      <c r="AL376">
        <v>23</v>
      </c>
      <c r="AM376">
        <v>16</v>
      </c>
      <c r="AN376">
        <v>0</v>
      </c>
      <c r="AO376">
        <v>1</v>
      </c>
      <c r="AP376">
        <v>1</v>
      </c>
      <c r="AQ376">
        <v>0</v>
      </c>
      <c r="AR376">
        <v>0</v>
      </c>
      <c r="AS376">
        <v>0</v>
      </c>
      <c r="AT376">
        <v>0</v>
      </c>
      <c r="AU376">
        <v>0</v>
      </c>
      <c r="AV376">
        <v>0</v>
      </c>
      <c r="AW376">
        <v>0</v>
      </c>
      <c r="AX376">
        <v>0</v>
      </c>
      <c r="AY376">
        <v>0</v>
      </c>
      <c r="AZ376">
        <v>0</v>
      </c>
      <c r="BA376">
        <v>0</v>
      </c>
      <c r="BB376">
        <v>0</v>
      </c>
      <c r="BC376">
        <v>0</v>
      </c>
      <c r="BD376">
        <v>0</v>
      </c>
      <c r="BE376">
        <v>0</v>
      </c>
      <c r="BF376">
        <v>0</v>
      </c>
      <c r="BG376" s="20">
        <v>3</v>
      </c>
      <c r="BH376" s="20">
        <v>0</v>
      </c>
      <c r="BI376" s="20">
        <v>93</v>
      </c>
      <c r="BJ376" s="20">
        <v>2</v>
      </c>
      <c r="BK376" s="20">
        <v>298</v>
      </c>
      <c r="BL376" s="20">
        <v>1451</v>
      </c>
      <c r="BM376" s="20">
        <v>686</v>
      </c>
      <c r="BN376" s="20">
        <v>166</v>
      </c>
      <c r="BO376" s="20">
        <v>20</v>
      </c>
      <c r="BP376" s="20">
        <v>6902</v>
      </c>
      <c r="BQ376" s="20">
        <v>1700</v>
      </c>
      <c r="BR376" s="20">
        <v>0</v>
      </c>
      <c r="BS376" s="20">
        <v>69</v>
      </c>
      <c r="BT376" s="20">
        <v>700</v>
      </c>
      <c r="BU376" s="20">
        <v>1869</v>
      </c>
      <c r="BV376" s="20">
        <v>3855</v>
      </c>
    </row>
    <row r="377" spans="1:74" x14ac:dyDescent="0.25">
      <c r="A377" s="20" t="s">
        <v>405</v>
      </c>
      <c r="B377" s="20" t="s">
        <v>406</v>
      </c>
      <c r="C377" s="20" t="s">
        <v>407</v>
      </c>
      <c r="D377" s="1">
        <v>44613</v>
      </c>
      <c r="E377">
        <v>110</v>
      </c>
      <c r="F377">
        <v>3</v>
      </c>
      <c r="G377">
        <v>2</v>
      </c>
      <c r="H377">
        <v>0</v>
      </c>
      <c r="I377">
        <v>0</v>
      </c>
      <c r="J377">
        <v>70</v>
      </c>
      <c r="K377">
        <v>1</v>
      </c>
      <c r="L377">
        <v>10</v>
      </c>
      <c r="M377">
        <v>2</v>
      </c>
      <c r="N377">
        <v>2</v>
      </c>
      <c r="O377">
        <v>1</v>
      </c>
      <c r="P377">
        <v>0</v>
      </c>
      <c r="Q377">
        <v>0</v>
      </c>
      <c r="R377">
        <v>348</v>
      </c>
      <c r="S377">
        <v>232</v>
      </c>
      <c r="T377">
        <v>13</v>
      </c>
      <c r="U377">
        <v>17</v>
      </c>
      <c r="V377">
        <v>7</v>
      </c>
      <c r="W377">
        <v>1932</v>
      </c>
      <c r="X377">
        <v>905</v>
      </c>
      <c r="Y377">
        <v>39</v>
      </c>
      <c r="Z377">
        <v>183</v>
      </c>
      <c r="AA377">
        <v>148</v>
      </c>
      <c r="AB377">
        <v>995</v>
      </c>
      <c r="AC377">
        <v>444</v>
      </c>
      <c r="AD377">
        <v>10</v>
      </c>
      <c r="AE377">
        <v>36</v>
      </c>
      <c r="AF377">
        <v>238</v>
      </c>
      <c r="AG377">
        <v>238</v>
      </c>
      <c r="AH377">
        <v>90</v>
      </c>
      <c r="AI377">
        <v>2</v>
      </c>
      <c r="AJ377">
        <v>26</v>
      </c>
      <c r="AK377">
        <v>19</v>
      </c>
      <c r="AL377">
        <v>23</v>
      </c>
      <c r="AM377">
        <v>16</v>
      </c>
      <c r="AN377">
        <v>0</v>
      </c>
      <c r="AO377">
        <v>1</v>
      </c>
      <c r="AP377">
        <v>1</v>
      </c>
      <c r="AQ377">
        <v>0</v>
      </c>
      <c r="AR377">
        <v>0</v>
      </c>
      <c r="AS377">
        <v>0</v>
      </c>
      <c r="AT377">
        <v>0</v>
      </c>
      <c r="AU377">
        <v>0</v>
      </c>
      <c r="AV377">
        <v>0</v>
      </c>
      <c r="AW377">
        <v>0</v>
      </c>
      <c r="AX377">
        <v>0</v>
      </c>
      <c r="AY377">
        <v>0</v>
      </c>
      <c r="AZ377">
        <v>0</v>
      </c>
      <c r="BA377">
        <v>0</v>
      </c>
      <c r="BB377">
        <v>0</v>
      </c>
      <c r="BC377">
        <v>0</v>
      </c>
      <c r="BD377">
        <v>0</v>
      </c>
      <c r="BE377">
        <v>0</v>
      </c>
      <c r="BF377">
        <v>0</v>
      </c>
      <c r="BG377" s="20">
        <v>3</v>
      </c>
      <c r="BH377" s="20">
        <v>0</v>
      </c>
      <c r="BI377" s="20">
        <v>93</v>
      </c>
      <c r="BJ377" s="20">
        <v>2</v>
      </c>
      <c r="BK377" s="20">
        <v>299</v>
      </c>
      <c r="BL377" s="20">
        <v>1453</v>
      </c>
      <c r="BM377" s="20">
        <v>687</v>
      </c>
      <c r="BN377" s="20">
        <v>169</v>
      </c>
      <c r="BO377" s="20">
        <v>20</v>
      </c>
      <c r="BP377" s="20">
        <v>6942</v>
      </c>
      <c r="BQ377" s="20">
        <v>1746</v>
      </c>
      <c r="BR377" s="20">
        <v>0</v>
      </c>
      <c r="BS377" s="20">
        <v>71</v>
      </c>
      <c r="BT377" s="20">
        <v>698</v>
      </c>
      <c r="BU377" s="20">
        <v>1889</v>
      </c>
      <c r="BV377" s="20">
        <v>3887</v>
      </c>
    </row>
    <row r="378" spans="1:74" x14ac:dyDescent="0.25">
      <c r="A378" s="20" t="s">
        <v>405</v>
      </c>
      <c r="B378" s="20" t="s">
        <v>467</v>
      </c>
      <c r="C378" s="20" t="s">
        <v>625</v>
      </c>
      <c r="D378" s="1">
        <v>44598</v>
      </c>
      <c r="E378">
        <v>158</v>
      </c>
      <c r="F378">
        <v>2</v>
      </c>
      <c r="G378">
        <v>1</v>
      </c>
      <c r="H378">
        <v>2</v>
      </c>
      <c r="I378">
        <v>1</v>
      </c>
      <c r="J378">
        <v>81</v>
      </c>
      <c r="K378">
        <v>13</v>
      </c>
      <c r="L378">
        <v>18</v>
      </c>
      <c r="M378">
        <v>6</v>
      </c>
      <c r="N378">
        <v>34</v>
      </c>
      <c r="O378">
        <v>27</v>
      </c>
      <c r="P378">
        <v>1</v>
      </c>
      <c r="Q378">
        <v>0</v>
      </c>
      <c r="R378">
        <v>294</v>
      </c>
      <c r="S378">
        <v>191</v>
      </c>
      <c r="T378">
        <v>22</v>
      </c>
      <c r="U378">
        <v>13</v>
      </c>
      <c r="V378">
        <v>7</v>
      </c>
      <c r="W378">
        <v>2446</v>
      </c>
      <c r="X378">
        <v>1156</v>
      </c>
      <c r="Y378">
        <v>217</v>
      </c>
      <c r="Z378">
        <v>159</v>
      </c>
      <c r="AA378">
        <v>165</v>
      </c>
      <c r="AB378">
        <v>1203</v>
      </c>
      <c r="AC378">
        <v>528</v>
      </c>
      <c r="AD378">
        <v>60</v>
      </c>
      <c r="AE378">
        <v>63</v>
      </c>
      <c r="AF378">
        <v>210</v>
      </c>
      <c r="AG378">
        <v>326</v>
      </c>
      <c r="AH378">
        <v>148</v>
      </c>
      <c r="AI378">
        <v>10</v>
      </c>
      <c r="AJ378">
        <v>31</v>
      </c>
      <c r="AK378">
        <v>27</v>
      </c>
      <c r="AL378">
        <v>52</v>
      </c>
      <c r="AM378">
        <v>38</v>
      </c>
      <c r="AN378">
        <v>4</v>
      </c>
      <c r="AO378">
        <v>3</v>
      </c>
      <c r="AP378">
        <v>1</v>
      </c>
      <c r="AQ378">
        <v>0</v>
      </c>
      <c r="AR378">
        <v>0</v>
      </c>
      <c r="AS378">
        <v>1</v>
      </c>
      <c r="AT378">
        <v>0</v>
      </c>
      <c r="AU378">
        <v>0</v>
      </c>
      <c r="AV378">
        <v>0</v>
      </c>
      <c r="AW378">
        <v>0</v>
      </c>
      <c r="AX378">
        <v>0</v>
      </c>
      <c r="AY378">
        <v>0</v>
      </c>
      <c r="AZ378">
        <v>0</v>
      </c>
      <c r="BA378">
        <v>0</v>
      </c>
      <c r="BB378">
        <v>0</v>
      </c>
      <c r="BC378">
        <v>0</v>
      </c>
      <c r="BD378">
        <v>0</v>
      </c>
      <c r="BE378">
        <v>0</v>
      </c>
      <c r="BF378">
        <v>0</v>
      </c>
      <c r="BG378" s="20">
        <v>1</v>
      </c>
      <c r="BH378" s="20">
        <v>2</v>
      </c>
      <c r="BI378" s="20">
        <v>110</v>
      </c>
      <c r="BJ378" s="20">
        <v>33</v>
      </c>
      <c r="BK378" s="20">
        <v>240</v>
      </c>
      <c r="BL378" s="20">
        <v>1782</v>
      </c>
      <c r="BM378" s="20">
        <v>817</v>
      </c>
      <c r="BN378" s="20">
        <v>240</v>
      </c>
      <c r="BO378" s="20">
        <v>41</v>
      </c>
      <c r="BP378" s="20">
        <v>14057</v>
      </c>
      <c r="BQ378" s="20">
        <v>4119</v>
      </c>
      <c r="BR378" s="20">
        <v>0</v>
      </c>
      <c r="BS378" s="20">
        <v>134</v>
      </c>
      <c r="BT378" s="20">
        <v>269</v>
      </c>
      <c r="BU378" s="20">
        <v>4715</v>
      </c>
      <c r="BV378" s="20">
        <v>7995</v>
      </c>
    </row>
    <row r="379" spans="1:74" x14ac:dyDescent="0.25">
      <c r="A379" s="20" t="s">
        <v>405</v>
      </c>
      <c r="B379" s="20" t="s">
        <v>467</v>
      </c>
      <c r="C379" s="20" t="s">
        <v>625</v>
      </c>
      <c r="D379" s="1">
        <v>44605</v>
      </c>
      <c r="E379">
        <v>158</v>
      </c>
      <c r="F379">
        <v>2</v>
      </c>
      <c r="G379">
        <v>1</v>
      </c>
      <c r="H379">
        <v>2</v>
      </c>
      <c r="I379">
        <v>1</v>
      </c>
      <c r="J379">
        <v>83</v>
      </c>
      <c r="K379">
        <v>13</v>
      </c>
      <c r="L379">
        <v>18</v>
      </c>
      <c r="M379">
        <v>6</v>
      </c>
      <c r="N379">
        <v>33</v>
      </c>
      <c r="O379">
        <v>26</v>
      </c>
      <c r="P379">
        <v>1</v>
      </c>
      <c r="Q379">
        <v>0</v>
      </c>
      <c r="R379">
        <v>299</v>
      </c>
      <c r="S379">
        <v>194</v>
      </c>
      <c r="T379">
        <v>22</v>
      </c>
      <c r="U379">
        <v>13</v>
      </c>
      <c r="V379">
        <v>10</v>
      </c>
      <c r="W379">
        <v>2456</v>
      </c>
      <c r="X379">
        <v>1168</v>
      </c>
      <c r="Y379">
        <v>218</v>
      </c>
      <c r="Z379">
        <v>160</v>
      </c>
      <c r="AA379">
        <v>165</v>
      </c>
      <c r="AB379">
        <v>1208</v>
      </c>
      <c r="AC379">
        <v>535</v>
      </c>
      <c r="AD379">
        <v>58</v>
      </c>
      <c r="AE379">
        <v>65</v>
      </c>
      <c r="AF379">
        <v>212</v>
      </c>
      <c r="AG379">
        <v>327</v>
      </c>
      <c r="AH379">
        <v>151</v>
      </c>
      <c r="AI379">
        <v>10</v>
      </c>
      <c r="AJ379">
        <v>31</v>
      </c>
      <c r="AK379">
        <v>26</v>
      </c>
      <c r="AL379">
        <v>51</v>
      </c>
      <c r="AM379">
        <v>37</v>
      </c>
      <c r="AN379">
        <v>4</v>
      </c>
      <c r="AO379">
        <v>3</v>
      </c>
      <c r="AP379">
        <v>1</v>
      </c>
      <c r="AQ379">
        <v>0</v>
      </c>
      <c r="AR379">
        <v>0</v>
      </c>
      <c r="AS379">
        <v>1</v>
      </c>
      <c r="AT379">
        <v>0</v>
      </c>
      <c r="AU379">
        <v>0</v>
      </c>
      <c r="AV379">
        <v>0</v>
      </c>
      <c r="AW379">
        <v>0</v>
      </c>
      <c r="AX379">
        <v>0</v>
      </c>
      <c r="AY379">
        <v>0</v>
      </c>
      <c r="AZ379">
        <v>0</v>
      </c>
      <c r="BA379">
        <v>0</v>
      </c>
      <c r="BB379">
        <v>0</v>
      </c>
      <c r="BC379">
        <v>0</v>
      </c>
      <c r="BD379">
        <v>0</v>
      </c>
      <c r="BE379">
        <v>0</v>
      </c>
      <c r="BF379">
        <v>0</v>
      </c>
      <c r="BG379" s="20">
        <v>1</v>
      </c>
      <c r="BH379" s="20">
        <v>2</v>
      </c>
      <c r="BI379" s="20">
        <v>110</v>
      </c>
      <c r="BJ379" s="20">
        <v>32</v>
      </c>
      <c r="BK379" s="20">
        <v>242</v>
      </c>
      <c r="BL379" s="20">
        <v>1795</v>
      </c>
      <c r="BM379" s="20">
        <v>820</v>
      </c>
      <c r="BN379" s="20">
        <v>242</v>
      </c>
      <c r="BO379" s="20">
        <v>40</v>
      </c>
      <c r="BP379" s="20">
        <v>14169</v>
      </c>
      <c r="BQ379" s="20">
        <v>4256</v>
      </c>
      <c r="BR379" s="20">
        <v>0</v>
      </c>
      <c r="BS379" s="20">
        <v>133</v>
      </c>
      <c r="BT379" s="20">
        <v>275</v>
      </c>
      <c r="BU379" s="20">
        <v>4759</v>
      </c>
      <c r="BV379" s="20">
        <v>8076</v>
      </c>
    </row>
    <row r="380" spans="1:74" x14ac:dyDescent="0.25">
      <c r="A380" s="20" t="s">
        <v>405</v>
      </c>
      <c r="B380" s="20" t="s">
        <v>467</v>
      </c>
      <c r="C380" s="20" t="s">
        <v>625</v>
      </c>
      <c r="D380" s="1">
        <v>44613</v>
      </c>
      <c r="E380">
        <v>159</v>
      </c>
      <c r="F380">
        <v>2</v>
      </c>
      <c r="G380">
        <v>1</v>
      </c>
      <c r="H380">
        <v>2</v>
      </c>
      <c r="I380">
        <v>1</v>
      </c>
      <c r="J380">
        <v>84</v>
      </c>
      <c r="K380">
        <v>13</v>
      </c>
      <c r="L380">
        <v>19</v>
      </c>
      <c r="M380">
        <v>6</v>
      </c>
      <c r="N380">
        <v>36</v>
      </c>
      <c r="O380">
        <v>29</v>
      </c>
      <c r="P380">
        <v>1</v>
      </c>
      <c r="Q380">
        <v>0</v>
      </c>
      <c r="R380">
        <v>298</v>
      </c>
      <c r="S380">
        <v>193</v>
      </c>
      <c r="T380">
        <v>21</v>
      </c>
      <c r="U380">
        <v>13</v>
      </c>
      <c r="V380">
        <v>11</v>
      </c>
      <c r="W380">
        <v>2443</v>
      </c>
      <c r="X380">
        <v>1173</v>
      </c>
      <c r="Y380">
        <v>216</v>
      </c>
      <c r="Z380">
        <v>157</v>
      </c>
      <c r="AA380">
        <v>166</v>
      </c>
      <c r="AB380">
        <v>1207</v>
      </c>
      <c r="AC380">
        <v>538</v>
      </c>
      <c r="AD380">
        <v>57</v>
      </c>
      <c r="AE380">
        <v>65</v>
      </c>
      <c r="AF380">
        <v>214</v>
      </c>
      <c r="AG380">
        <v>327</v>
      </c>
      <c r="AH380">
        <v>152</v>
      </c>
      <c r="AI380">
        <v>10</v>
      </c>
      <c r="AJ380">
        <v>32</v>
      </c>
      <c r="AK380">
        <v>26</v>
      </c>
      <c r="AL380">
        <v>48</v>
      </c>
      <c r="AM380">
        <v>33</v>
      </c>
      <c r="AN380">
        <v>4</v>
      </c>
      <c r="AO380">
        <v>3</v>
      </c>
      <c r="AP380">
        <v>1</v>
      </c>
      <c r="AQ380">
        <v>0</v>
      </c>
      <c r="AR380">
        <v>0</v>
      </c>
      <c r="AS380">
        <v>1</v>
      </c>
      <c r="AT380">
        <v>0</v>
      </c>
      <c r="AU380">
        <v>0</v>
      </c>
      <c r="AV380">
        <v>0</v>
      </c>
      <c r="AW380">
        <v>0</v>
      </c>
      <c r="AX380">
        <v>0</v>
      </c>
      <c r="AY380">
        <v>0</v>
      </c>
      <c r="AZ380">
        <v>0</v>
      </c>
      <c r="BA380">
        <v>0</v>
      </c>
      <c r="BB380">
        <v>0</v>
      </c>
      <c r="BC380">
        <v>0</v>
      </c>
      <c r="BD380">
        <v>0</v>
      </c>
      <c r="BE380">
        <v>0</v>
      </c>
      <c r="BF380">
        <v>0</v>
      </c>
      <c r="BG380" s="20">
        <v>1</v>
      </c>
      <c r="BH380" s="20">
        <v>2</v>
      </c>
      <c r="BI380" s="20">
        <v>109</v>
      </c>
      <c r="BJ380" s="20">
        <v>35</v>
      </c>
      <c r="BK380" s="20">
        <v>241</v>
      </c>
      <c r="BL380" s="20">
        <v>1788</v>
      </c>
      <c r="BM380" s="20">
        <v>818</v>
      </c>
      <c r="BN380" s="20">
        <v>242</v>
      </c>
      <c r="BO380" s="20">
        <v>37</v>
      </c>
      <c r="BP380" s="20">
        <v>14157</v>
      </c>
      <c r="BQ380" s="20">
        <v>4331</v>
      </c>
      <c r="BR380" s="20">
        <v>0</v>
      </c>
      <c r="BS380" s="20">
        <v>128</v>
      </c>
      <c r="BT380" s="20">
        <v>278</v>
      </c>
      <c r="BU380" s="20">
        <v>4765</v>
      </c>
      <c r="BV380" s="20">
        <v>8085</v>
      </c>
    </row>
    <row r="381" spans="1:74" x14ac:dyDescent="0.25">
      <c r="A381" s="20" t="s">
        <v>405</v>
      </c>
      <c r="B381" s="20" t="s">
        <v>459</v>
      </c>
      <c r="C381" s="20" t="s">
        <v>460</v>
      </c>
      <c r="D381" s="1">
        <v>44598</v>
      </c>
      <c r="E381">
        <v>115</v>
      </c>
      <c r="F381">
        <v>2</v>
      </c>
      <c r="G381">
        <v>2</v>
      </c>
      <c r="H381">
        <v>0</v>
      </c>
      <c r="I381">
        <v>0</v>
      </c>
      <c r="J381">
        <v>73</v>
      </c>
      <c r="K381">
        <v>8</v>
      </c>
      <c r="L381">
        <v>8</v>
      </c>
      <c r="M381">
        <v>3</v>
      </c>
      <c r="N381">
        <v>3</v>
      </c>
      <c r="O381">
        <v>3</v>
      </c>
      <c r="P381">
        <v>0</v>
      </c>
      <c r="Q381">
        <v>0</v>
      </c>
      <c r="R381">
        <v>597</v>
      </c>
      <c r="S381">
        <v>443</v>
      </c>
      <c r="T381">
        <v>55</v>
      </c>
      <c r="U381">
        <v>22</v>
      </c>
      <c r="V381">
        <v>2</v>
      </c>
      <c r="W381">
        <v>1776</v>
      </c>
      <c r="X381">
        <v>913</v>
      </c>
      <c r="Y381">
        <v>65</v>
      </c>
      <c r="Z381">
        <v>214</v>
      </c>
      <c r="AA381">
        <v>39</v>
      </c>
      <c r="AB381">
        <v>1126</v>
      </c>
      <c r="AC381">
        <v>602</v>
      </c>
      <c r="AD381">
        <v>16</v>
      </c>
      <c r="AE381">
        <v>144</v>
      </c>
      <c r="AF381">
        <v>104</v>
      </c>
      <c r="AG381">
        <v>300</v>
      </c>
      <c r="AH381">
        <v>104</v>
      </c>
      <c r="AI381">
        <v>1</v>
      </c>
      <c r="AJ381">
        <v>50</v>
      </c>
      <c r="AK381">
        <v>23</v>
      </c>
      <c r="AL381">
        <v>55</v>
      </c>
      <c r="AM381">
        <v>38</v>
      </c>
      <c r="AN381">
        <v>4</v>
      </c>
      <c r="AO381">
        <v>1</v>
      </c>
      <c r="AP381">
        <v>1</v>
      </c>
      <c r="AQ381">
        <v>0</v>
      </c>
      <c r="AR381">
        <v>0</v>
      </c>
      <c r="AS381">
        <v>0</v>
      </c>
      <c r="AT381">
        <v>0</v>
      </c>
      <c r="AU381">
        <v>0</v>
      </c>
      <c r="AV381">
        <v>0</v>
      </c>
      <c r="AW381">
        <v>0</v>
      </c>
      <c r="AX381">
        <v>0</v>
      </c>
      <c r="AY381">
        <v>0</v>
      </c>
      <c r="AZ381">
        <v>0</v>
      </c>
      <c r="BA381">
        <v>0</v>
      </c>
      <c r="BB381">
        <v>0</v>
      </c>
      <c r="BC381">
        <v>0</v>
      </c>
      <c r="BD381">
        <v>0</v>
      </c>
      <c r="BE381">
        <v>0</v>
      </c>
      <c r="BF381">
        <v>0</v>
      </c>
      <c r="BG381" s="20">
        <v>2</v>
      </c>
      <c r="BH381" s="20">
        <v>0</v>
      </c>
      <c r="BI381" s="20">
        <v>87</v>
      </c>
      <c r="BJ381" s="20">
        <v>3</v>
      </c>
      <c r="BK381" s="20">
        <v>506</v>
      </c>
      <c r="BL381" s="20">
        <v>1397</v>
      </c>
      <c r="BM381" s="20">
        <v>835</v>
      </c>
      <c r="BN381" s="20">
        <v>206</v>
      </c>
      <c r="BO381" s="20">
        <v>46</v>
      </c>
      <c r="BP381" s="20">
        <v>6406</v>
      </c>
      <c r="BQ381" s="20">
        <v>2077</v>
      </c>
      <c r="BR381" s="20">
        <v>0</v>
      </c>
      <c r="BS381" s="20">
        <v>37</v>
      </c>
      <c r="BT381" s="20">
        <v>1231</v>
      </c>
      <c r="BU381" s="20">
        <v>991</v>
      </c>
      <c r="BV381" s="20">
        <v>3841</v>
      </c>
    </row>
    <row r="382" spans="1:74" x14ac:dyDescent="0.25">
      <c r="A382" s="20" t="s">
        <v>405</v>
      </c>
      <c r="B382" s="20" t="s">
        <v>459</v>
      </c>
      <c r="C382" s="20" t="s">
        <v>460</v>
      </c>
      <c r="D382" s="1">
        <v>44605</v>
      </c>
      <c r="E382">
        <v>117</v>
      </c>
      <c r="F382">
        <v>2</v>
      </c>
      <c r="G382">
        <v>2</v>
      </c>
      <c r="H382">
        <v>0</v>
      </c>
      <c r="I382">
        <v>0</v>
      </c>
      <c r="J382">
        <v>75</v>
      </c>
      <c r="K382">
        <v>9</v>
      </c>
      <c r="L382">
        <v>8</v>
      </c>
      <c r="M382">
        <v>2</v>
      </c>
      <c r="N382">
        <v>3</v>
      </c>
      <c r="O382">
        <v>3</v>
      </c>
      <c r="P382">
        <v>0</v>
      </c>
      <c r="Q382">
        <v>0</v>
      </c>
      <c r="R382">
        <v>597</v>
      </c>
      <c r="S382">
        <v>443</v>
      </c>
      <c r="T382">
        <v>55</v>
      </c>
      <c r="U382">
        <v>22</v>
      </c>
      <c r="V382">
        <v>2</v>
      </c>
      <c r="W382">
        <v>1781</v>
      </c>
      <c r="X382">
        <v>915</v>
      </c>
      <c r="Y382">
        <v>65</v>
      </c>
      <c r="Z382">
        <v>215</v>
      </c>
      <c r="AA382">
        <v>41</v>
      </c>
      <c r="AB382">
        <v>1125</v>
      </c>
      <c r="AC382">
        <v>607</v>
      </c>
      <c r="AD382">
        <v>16</v>
      </c>
      <c r="AE382">
        <v>146</v>
      </c>
      <c r="AF382">
        <v>102</v>
      </c>
      <c r="AG382">
        <v>300</v>
      </c>
      <c r="AH382">
        <v>108</v>
      </c>
      <c r="AI382">
        <v>1</v>
      </c>
      <c r="AJ382">
        <v>49</v>
      </c>
      <c r="AK382">
        <v>23</v>
      </c>
      <c r="AL382">
        <v>55</v>
      </c>
      <c r="AM382">
        <v>39</v>
      </c>
      <c r="AN382">
        <v>4</v>
      </c>
      <c r="AO382">
        <v>1</v>
      </c>
      <c r="AP382">
        <v>1</v>
      </c>
      <c r="AQ382">
        <v>0</v>
      </c>
      <c r="AR382">
        <v>0</v>
      </c>
      <c r="AS382">
        <v>0</v>
      </c>
      <c r="AT382">
        <v>0</v>
      </c>
      <c r="AU382">
        <v>0</v>
      </c>
      <c r="AV382">
        <v>0</v>
      </c>
      <c r="AW382">
        <v>0</v>
      </c>
      <c r="AX382">
        <v>0</v>
      </c>
      <c r="AY382">
        <v>0</v>
      </c>
      <c r="AZ382">
        <v>0</v>
      </c>
      <c r="BA382">
        <v>0</v>
      </c>
      <c r="BB382">
        <v>0</v>
      </c>
      <c r="BC382">
        <v>0</v>
      </c>
      <c r="BD382">
        <v>0</v>
      </c>
      <c r="BE382">
        <v>0</v>
      </c>
      <c r="BF382">
        <v>0</v>
      </c>
      <c r="BG382" s="20">
        <v>2</v>
      </c>
      <c r="BH382" s="20">
        <v>0</v>
      </c>
      <c r="BI382" s="20">
        <v>89</v>
      </c>
      <c r="BJ382" s="20">
        <v>3</v>
      </c>
      <c r="BK382" s="20">
        <v>507</v>
      </c>
      <c r="BL382" s="20">
        <v>1403</v>
      </c>
      <c r="BM382" s="20">
        <v>835</v>
      </c>
      <c r="BN382" s="20">
        <v>207</v>
      </c>
      <c r="BO382" s="20">
        <v>47</v>
      </c>
      <c r="BP382" s="20">
        <v>6414</v>
      </c>
      <c r="BQ382" s="20">
        <v>2113</v>
      </c>
      <c r="BR382" s="20">
        <v>0</v>
      </c>
      <c r="BS382" s="20">
        <v>37</v>
      </c>
      <c r="BT382" s="20">
        <v>1237</v>
      </c>
      <c r="BU382" s="20">
        <v>988</v>
      </c>
      <c r="BV382" s="20">
        <v>3849</v>
      </c>
    </row>
    <row r="383" spans="1:74" x14ac:dyDescent="0.25">
      <c r="A383" s="20" t="s">
        <v>405</v>
      </c>
      <c r="B383" s="20" t="s">
        <v>459</v>
      </c>
      <c r="C383" s="20" t="s">
        <v>460</v>
      </c>
      <c r="D383" s="1">
        <v>44613</v>
      </c>
      <c r="E383">
        <v>117</v>
      </c>
      <c r="F383">
        <v>2</v>
      </c>
      <c r="G383">
        <v>2</v>
      </c>
      <c r="H383">
        <v>0</v>
      </c>
      <c r="I383">
        <v>0</v>
      </c>
      <c r="J383">
        <v>76</v>
      </c>
      <c r="K383">
        <v>9</v>
      </c>
      <c r="L383">
        <v>8</v>
      </c>
      <c r="M383">
        <v>2</v>
      </c>
      <c r="N383">
        <v>3</v>
      </c>
      <c r="O383">
        <v>3</v>
      </c>
      <c r="P383">
        <v>0</v>
      </c>
      <c r="Q383">
        <v>0</v>
      </c>
      <c r="R383">
        <v>599</v>
      </c>
      <c r="S383">
        <v>443</v>
      </c>
      <c r="T383">
        <v>55</v>
      </c>
      <c r="U383">
        <v>22</v>
      </c>
      <c r="V383">
        <v>3</v>
      </c>
      <c r="W383">
        <v>1792</v>
      </c>
      <c r="X383">
        <v>927</v>
      </c>
      <c r="Y383">
        <v>66</v>
      </c>
      <c r="Z383">
        <v>213</v>
      </c>
      <c r="AA383">
        <v>40</v>
      </c>
      <c r="AB383">
        <v>1129</v>
      </c>
      <c r="AC383">
        <v>612</v>
      </c>
      <c r="AD383">
        <v>16</v>
      </c>
      <c r="AE383">
        <v>153</v>
      </c>
      <c r="AF383">
        <v>96</v>
      </c>
      <c r="AG383">
        <v>298</v>
      </c>
      <c r="AH383">
        <v>108</v>
      </c>
      <c r="AI383">
        <v>1</v>
      </c>
      <c r="AJ383">
        <v>48</v>
      </c>
      <c r="AK383">
        <v>23</v>
      </c>
      <c r="AL383">
        <v>56</v>
      </c>
      <c r="AM383">
        <v>40</v>
      </c>
      <c r="AN383">
        <v>4</v>
      </c>
      <c r="AO383">
        <v>1</v>
      </c>
      <c r="AP383">
        <v>1</v>
      </c>
      <c r="AQ383">
        <v>0</v>
      </c>
      <c r="AR383">
        <v>0</v>
      </c>
      <c r="AS383">
        <v>0</v>
      </c>
      <c r="AT383">
        <v>0</v>
      </c>
      <c r="AU383">
        <v>0</v>
      </c>
      <c r="AV383">
        <v>0</v>
      </c>
      <c r="AW383">
        <v>0</v>
      </c>
      <c r="AX383">
        <v>0</v>
      </c>
      <c r="AY383">
        <v>0</v>
      </c>
      <c r="AZ383">
        <v>0</v>
      </c>
      <c r="BA383">
        <v>0</v>
      </c>
      <c r="BB383">
        <v>0</v>
      </c>
      <c r="BC383">
        <v>0</v>
      </c>
      <c r="BD383">
        <v>0</v>
      </c>
      <c r="BE383">
        <v>0</v>
      </c>
      <c r="BF383">
        <v>0</v>
      </c>
      <c r="BG383" s="20">
        <v>2</v>
      </c>
      <c r="BH383" s="20">
        <v>0</v>
      </c>
      <c r="BI383" s="20">
        <v>90</v>
      </c>
      <c r="BJ383" s="20">
        <v>3</v>
      </c>
      <c r="BK383" s="20">
        <v>508</v>
      </c>
      <c r="BL383" s="20">
        <v>1415</v>
      </c>
      <c r="BM383" s="20">
        <v>837</v>
      </c>
      <c r="BN383" s="20">
        <v>205</v>
      </c>
      <c r="BO383" s="20">
        <v>48</v>
      </c>
      <c r="BP383" s="20">
        <v>6436</v>
      </c>
      <c r="BQ383" s="20">
        <v>2136</v>
      </c>
      <c r="BR383" s="20">
        <v>0</v>
      </c>
      <c r="BS383" s="20">
        <v>37</v>
      </c>
      <c r="BT383" s="20">
        <v>1245</v>
      </c>
      <c r="BU383" s="20">
        <v>992</v>
      </c>
      <c r="BV383" s="20">
        <v>3865</v>
      </c>
    </row>
    <row r="384" spans="1:74" x14ac:dyDescent="0.25">
      <c r="A384" s="20" t="s">
        <v>405</v>
      </c>
      <c r="B384" s="20" t="s">
        <v>459</v>
      </c>
      <c r="C384" s="20" t="s">
        <v>460</v>
      </c>
      <c r="D384" s="1">
        <v>44613</v>
      </c>
      <c r="W384">
        <v>1</v>
      </c>
      <c r="AA384">
        <v>1</v>
      </c>
      <c r="BG384" s="20"/>
      <c r="BH384" s="20"/>
      <c r="BI384" s="20"/>
      <c r="BJ384" s="20"/>
      <c r="BK384" s="20"/>
      <c r="BL384" s="20"/>
      <c r="BM384" s="20"/>
      <c r="BN384" s="20"/>
      <c r="BO384" s="20"/>
      <c r="BP384" s="20">
        <v>1</v>
      </c>
      <c r="BQ384" s="20"/>
      <c r="BR384" s="20"/>
      <c r="BS384" s="20"/>
      <c r="BT384" s="20"/>
      <c r="BU384" s="20">
        <v>1</v>
      </c>
      <c r="BV384" s="20"/>
    </row>
    <row r="385" spans="1:74" x14ac:dyDescent="0.25">
      <c r="A385" s="20" t="s">
        <v>405</v>
      </c>
      <c r="B385" s="20" t="s">
        <v>626</v>
      </c>
      <c r="C385" s="20" t="s">
        <v>627</v>
      </c>
      <c r="D385" s="1">
        <v>44598</v>
      </c>
      <c r="E385">
        <v>67</v>
      </c>
      <c r="F385">
        <v>1</v>
      </c>
      <c r="G385">
        <v>1</v>
      </c>
      <c r="H385">
        <v>0</v>
      </c>
      <c r="I385">
        <v>0</v>
      </c>
      <c r="J385">
        <v>46</v>
      </c>
      <c r="K385">
        <v>4</v>
      </c>
      <c r="L385">
        <v>4</v>
      </c>
      <c r="M385">
        <v>3</v>
      </c>
      <c r="N385">
        <v>0</v>
      </c>
      <c r="O385">
        <v>0</v>
      </c>
      <c r="P385">
        <v>0</v>
      </c>
      <c r="Q385">
        <v>0</v>
      </c>
      <c r="R385">
        <v>254</v>
      </c>
      <c r="S385">
        <v>211</v>
      </c>
      <c r="T385">
        <v>10</v>
      </c>
      <c r="U385">
        <v>5</v>
      </c>
      <c r="V385">
        <v>9</v>
      </c>
      <c r="W385">
        <v>674</v>
      </c>
      <c r="X385">
        <v>354</v>
      </c>
      <c r="Y385">
        <v>41</v>
      </c>
      <c r="Z385">
        <v>82</v>
      </c>
      <c r="AA385">
        <v>35</v>
      </c>
      <c r="AB385">
        <v>531</v>
      </c>
      <c r="AC385">
        <v>266</v>
      </c>
      <c r="AD385">
        <v>8</v>
      </c>
      <c r="AE385">
        <v>34</v>
      </c>
      <c r="AF385">
        <v>108</v>
      </c>
      <c r="AG385">
        <v>75</v>
      </c>
      <c r="AH385">
        <v>30</v>
      </c>
      <c r="AI385">
        <v>6</v>
      </c>
      <c r="AJ385">
        <v>17</v>
      </c>
      <c r="AK385">
        <v>4</v>
      </c>
      <c r="AL385">
        <v>38</v>
      </c>
      <c r="AM385">
        <v>36</v>
      </c>
      <c r="AN385">
        <v>0</v>
      </c>
      <c r="AO385">
        <v>1</v>
      </c>
      <c r="AP385">
        <v>0</v>
      </c>
      <c r="AQ385">
        <v>0</v>
      </c>
      <c r="AR385">
        <v>0</v>
      </c>
      <c r="AS385">
        <v>0</v>
      </c>
      <c r="AT385">
        <v>0</v>
      </c>
      <c r="AU385">
        <v>0</v>
      </c>
      <c r="AV385">
        <v>0</v>
      </c>
      <c r="AW385">
        <v>0</v>
      </c>
      <c r="AX385">
        <v>0</v>
      </c>
      <c r="AY385">
        <v>0</v>
      </c>
      <c r="AZ385">
        <v>0</v>
      </c>
      <c r="BA385">
        <v>0</v>
      </c>
      <c r="BB385">
        <v>0</v>
      </c>
      <c r="BC385">
        <v>0</v>
      </c>
      <c r="BD385">
        <v>0</v>
      </c>
      <c r="BE385">
        <v>0</v>
      </c>
      <c r="BF385">
        <v>0</v>
      </c>
      <c r="BG385" s="20">
        <v>1</v>
      </c>
      <c r="BH385" s="20">
        <v>0</v>
      </c>
      <c r="BI385" s="20">
        <v>55</v>
      </c>
      <c r="BJ385" s="20">
        <v>0</v>
      </c>
      <c r="BK385" s="20">
        <v>225</v>
      </c>
      <c r="BL385" s="20">
        <v>488</v>
      </c>
      <c r="BM385" s="20">
        <v>357</v>
      </c>
      <c r="BN385" s="20">
        <v>44</v>
      </c>
      <c r="BO385" s="20">
        <v>37</v>
      </c>
      <c r="BP385" s="20">
        <v>2914</v>
      </c>
      <c r="BQ385" s="20">
        <v>901</v>
      </c>
      <c r="BR385" s="20">
        <v>0</v>
      </c>
      <c r="BS385" s="20">
        <v>27</v>
      </c>
      <c r="BT385" s="20">
        <v>570</v>
      </c>
      <c r="BU385" s="20">
        <v>534</v>
      </c>
      <c r="BV385" s="20">
        <v>1616</v>
      </c>
    </row>
    <row r="386" spans="1:74" x14ac:dyDescent="0.25">
      <c r="A386" s="20" t="s">
        <v>405</v>
      </c>
      <c r="B386" s="20" t="s">
        <v>626</v>
      </c>
      <c r="C386" s="20" t="s">
        <v>627</v>
      </c>
      <c r="D386" s="1">
        <v>44605</v>
      </c>
      <c r="E386">
        <v>67</v>
      </c>
      <c r="F386">
        <v>1</v>
      </c>
      <c r="G386">
        <v>1</v>
      </c>
      <c r="H386">
        <v>0</v>
      </c>
      <c r="I386">
        <v>0</v>
      </c>
      <c r="J386">
        <v>46</v>
      </c>
      <c r="K386">
        <v>4</v>
      </c>
      <c r="L386">
        <v>4</v>
      </c>
      <c r="M386">
        <v>3</v>
      </c>
      <c r="N386">
        <v>0</v>
      </c>
      <c r="O386">
        <v>0</v>
      </c>
      <c r="P386">
        <v>0</v>
      </c>
      <c r="Q386">
        <v>0</v>
      </c>
      <c r="R386">
        <v>254</v>
      </c>
      <c r="S386">
        <v>211</v>
      </c>
      <c r="T386">
        <v>10</v>
      </c>
      <c r="U386">
        <v>5</v>
      </c>
      <c r="V386">
        <v>9</v>
      </c>
      <c r="W386">
        <v>675</v>
      </c>
      <c r="X386">
        <v>358</v>
      </c>
      <c r="Y386">
        <v>41</v>
      </c>
      <c r="Z386">
        <v>83</v>
      </c>
      <c r="AA386">
        <v>36</v>
      </c>
      <c r="AB386">
        <v>531</v>
      </c>
      <c r="AC386">
        <v>267</v>
      </c>
      <c r="AD386">
        <v>8</v>
      </c>
      <c r="AE386">
        <v>33</v>
      </c>
      <c r="AF386">
        <v>109</v>
      </c>
      <c r="AG386">
        <v>76</v>
      </c>
      <c r="AH386">
        <v>31</v>
      </c>
      <c r="AI386">
        <v>6</v>
      </c>
      <c r="AJ386">
        <v>17</v>
      </c>
      <c r="AK386">
        <v>4</v>
      </c>
      <c r="AL386">
        <v>38</v>
      </c>
      <c r="AM386">
        <v>36</v>
      </c>
      <c r="AN386">
        <v>0</v>
      </c>
      <c r="AO386">
        <v>1</v>
      </c>
      <c r="AP386">
        <v>0</v>
      </c>
      <c r="AQ386">
        <v>0</v>
      </c>
      <c r="AR386">
        <v>0</v>
      </c>
      <c r="AS386">
        <v>0</v>
      </c>
      <c r="AT386">
        <v>0</v>
      </c>
      <c r="AU386">
        <v>0</v>
      </c>
      <c r="AV386">
        <v>0</v>
      </c>
      <c r="AW386">
        <v>0</v>
      </c>
      <c r="AX386">
        <v>0</v>
      </c>
      <c r="AY386">
        <v>0</v>
      </c>
      <c r="AZ386">
        <v>0</v>
      </c>
      <c r="BA386">
        <v>0</v>
      </c>
      <c r="BB386">
        <v>0</v>
      </c>
      <c r="BC386">
        <v>0</v>
      </c>
      <c r="BD386">
        <v>0</v>
      </c>
      <c r="BE386">
        <v>0</v>
      </c>
      <c r="BF386">
        <v>0</v>
      </c>
      <c r="BG386" s="20">
        <v>1</v>
      </c>
      <c r="BH386" s="20">
        <v>0</v>
      </c>
      <c r="BI386" s="20">
        <v>55</v>
      </c>
      <c r="BJ386" s="20">
        <v>0</v>
      </c>
      <c r="BK386" s="20">
        <v>225</v>
      </c>
      <c r="BL386" s="20">
        <v>490</v>
      </c>
      <c r="BM386" s="20">
        <v>356</v>
      </c>
      <c r="BN386" s="20">
        <v>45</v>
      </c>
      <c r="BO386" s="20">
        <v>37</v>
      </c>
      <c r="BP386" s="20">
        <v>2917</v>
      </c>
      <c r="BQ386" s="20">
        <v>916</v>
      </c>
      <c r="BR386" s="20">
        <v>0</v>
      </c>
      <c r="BS386" s="20">
        <v>27</v>
      </c>
      <c r="BT386" s="20">
        <v>567</v>
      </c>
      <c r="BU386" s="20">
        <v>536</v>
      </c>
      <c r="BV386" s="20">
        <v>1625</v>
      </c>
    </row>
    <row r="387" spans="1:74" x14ac:dyDescent="0.25">
      <c r="A387" s="20" t="s">
        <v>405</v>
      </c>
      <c r="B387" s="20" t="s">
        <v>626</v>
      </c>
      <c r="C387" s="20" t="s">
        <v>627</v>
      </c>
      <c r="D387" s="1">
        <v>44613</v>
      </c>
      <c r="E387">
        <v>67</v>
      </c>
      <c r="F387">
        <v>1</v>
      </c>
      <c r="G387">
        <v>1</v>
      </c>
      <c r="H387">
        <v>0</v>
      </c>
      <c r="I387">
        <v>0</v>
      </c>
      <c r="J387">
        <v>47</v>
      </c>
      <c r="K387">
        <v>4</v>
      </c>
      <c r="L387">
        <v>4</v>
      </c>
      <c r="M387">
        <v>3</v>
      </c>
      <c r="N387">
        <v>0</v>
      </c>
      <c r="O387">
        <v>0</v>
      </c>
      <c r="P387">
        <v>0</v>
      </c>
      <c r="Q387">
        <v>0</v>
      </c>
      <c r="R387">
        <v>253</v>
      </c>
      <c r="S387">
        <v>211</v>
      </c>
      <c r="T387">
        <v>9</v>
      </c>
      <c r="U387">
        <v>5</v>
      </c>
      <c r="V387">
        <v>9</v>
      </c>
      <c r="W387">
        <v>674</v>
      </c>
      <c r="X387">
        <v>362</v>
      </c>
      <c r="Y387">
        <v>41</v>
      </c>
      <c r="Z387">
        <v>83</v>
      </c>
      <c r="AA387">
        <v>36</v>
      </c>
      <c r="AB387">
        <v>525</v>
      </c>
      <c r="AC387">
        <v>267</v>
      </c>
      <c r="AD387">
        <v>8</v>
      </c>
      <c r="AE387">
        <v>33</v>
      </c>
      <c r="AF387">
        <v>104</v>
      </c>
      <c r="AG387">
        <v>76</v>
      </c>
      <c r="AH387">
        <v>31</v>
      </c>
      <c r="AI387">
        <v>6</v>
      </c>
      <c r="AJ387">
        <v>17</v>
      </c>
      <c r="AK387">
        <v>4</v>
      </c>
      <c r="AL387">
        <v>38</v>
      </c>
      <c r="AM387">
        <v>36</v>
      </c>
      <c r="AN387">
        <v>0</v>
      </c>
      <c r="AO387">
        <v>1</v>
      </c>
      <c r="AP387">
        <v>0</v>
      </c>
      <c r="AQ387">
        <v>0</v>
      </c>
      <c r="AR387">
        <v>0</v>
      </c>
      <c r="AS387">
        <v>0</v>
      </c>
      <c r="AT387">
        <v>0</v>
      </c>
      <c r="AU387">
        <v>0</v>
      </c>
      <c r="AV387">
        <v>0</v>
      </c>
      <c r="AW387">
        <v>0</v>
      </c>
      <c r="AX387">
        <v>0</v>
      </c>
      <c r="AY387">
        <v>0</v>
      </c>
      <c r="AZ387">
        <v>0</v>
      </c>
      <c r="BA387">
        <v>0</v>
      </c>
      <c r="BB387">
        <v>0</v>
      </c>
      <c r="BC387">
        <v>0</v>
      </c>
      <c r="BD387">
        <v>0</v>
      </c>
      <c r="BE387">
        <v>0</v>
      </c>
      <c r="BF387">
        <v>0</v>
      </c>
      <c r="BG387" s="20">
        <v>1</v>
      </c>
      <c r="BH387" s="20">
        <v>0</v>
      </c>
      <c r="BI387" s="20">
        <v>55</v>
      </c>
      <c r="BJ387" s="20">
        <v>0</v>
      </c>
      <c r="BK387" s="20">
        <v>225</v>
      </c>
      <c r="BL387" s="20">
        <v>489</v>
      </c>
      <c r="BM387" s="20">
        <v>357</v>
      </c>
      <c r="BN387" s="20">
        <v>45</v>
      </c>
      <c r="BO387" s="20">
        <v>37</v>
      </c>
      <c r="BP387" s="20">
        <v>2913</v>
      </c>
      <c r="BQ387" s="20">
        <v>931</v>
      </c>
      <c r="BR387" s="20">
        <v>0</v>
      </c>
      <c r="BS387" s="20">
        <v>27</v>
      </c>
      <c r="BT387" s="20">
        <v>562</v>
      </c>
      <c r="BU387" s="20">
        <v>534</v>
      </c>
      <c r="BV387" s="20">
        <v>1630</v>
      </c>
    </row>
    <row r="388" spans="1:74" x14ac:dyDescent="0.25">
      <c r="A388" s="20" t="s">
        <v>405</v>
      </c>
      <c r="B388" s="20" t="s">
        <v>626</v>
      </c>
      <c r="C388" s="20" t="s">
        <v>628</v>
      </c>
      <c r="D388" s="1">
        <v>44598</v>
      </c>
      <c r="E388">
        <v>133</v>
      </c>
      <c r="F388">
        <v>2</v>
      </c>
      <c r="G388">
        <v>2</v>
      </c>
      <c r="H388">
        <v>0</v>
      </c>
      <c r="I388">
        <v>0</v>
      </c>
      <c r="J388">
        <v>65</v>
      </c>
      <c r="K388">
        <v>4</v>
      </c>
      <c r="L388">
        <v>23</v>
      </c>
      <c r="M388">
        <v>0</v>
      </c>
      <c r="N388">
        <v>1</v>
      </c>
      <c r="O388">
        <v>1</v>
      </c>
      <c r="P388">
        <v>0</v>
      </c>
      <c r="Q388">
        <v>0</v>
      </c>
      <c r="R388">
        <v>470</v>
      </c>
      <c r="S388">
        <v>330</v>
      </c>
      <c r="T388">
        <v>22</v>
      </c>
      <c r="U388">
        <v>52</v>
      </c>
      <c r="V388">
        <v>1</v>
      </c>
      <c r="W388">
        <v>1616</v>
      </c>
      <c r="X388">
        <v>747</v>
      </c>
      <c r="Y388">
        <v>70</v>
      </c>
      <c r="Z388">
        <v>302</v>
      </c>
      <c r="AA388">
        <v>14</v>
      </c>
      <c r="AB388">
        <v>1051</v>
      </c>
      <c r="AC388">
        <v>499</v>
      </c>
      <c r="AD388">
        <v>28</v>
      </c>
      <c r="AE388">
        <v>201</v>
      </c>
      <c r="AF388">
        <v>19</v>
      </c>
      <c r="AG388">
        <v>152</v>
      </c>
      <c r="AH388">
        <v>37</v>
      </c>
      <c r="AI388">
        <v>7</v>
      </c>
      <c r="AJ388">
        <v>34</v>
      </c>
      <c r="AK388">
        <v>7</v>
      </c>
      <c r="AL388">
        <v>40</v>
      </c>
      <c r="AM388">
        <v>32</v>
      </c>
      <c r="AN388">
        <v>1</v>
      </c>
      <c r="AO388">
        <v>1</v>
      </c>
      <c r="AP388">
        <v>0</v>
      </c>
      <c r="AQ388">
        <v>0</v>
      </c>
      <c r="AR388">
        <v>0</v>
      </c>
      <c r="AS388">
        <v>0</v>
      </c>
      <c r="AT388">
        <v>0</v>
      </c>
      <c r="AU388">
        <v>0</v>
      </c>
      <c r="AV388">
        <v>0</v>
      </c>
      <c r="AW388">
        <v>0</v>
      </c>
      <c r="AX388">
        <v>0</v>
      </c>
      <c r="AY388">
        <v>0</v>
      </c>
      <c r="AZ388">
        <v>0</v>
      </c>
      <c r="BA388">
        <v>0</v>
      </c>
      <c r="BB388">
        <v>0</v>
      </c>
      <c r="BC388">
        <v>0</v>
      </c>
      <c r="BD388">
        <v>0</v>
      </c>
      <c r="BE388">
        <v>0</v>
      </c>
      <c r="BF388">
        <v>0</v>
      </c>
      <c r="BG388" s="20">
        <v>2</v>
      </c>
      <c r="BH388" s="20">
        <v>0</v>
      </c>
      <c r="BI388" s="20">
        <v>102</v>
      </c>
      <c r="BJ388" s="20">
        <v>1</v>
      </c>
      <c r="BK388" s="20">
        <v>384</v>
      </c>
      <c r="BL388" s="20">
        <v>1143</v>
      </c>
      <c r="BM388" s="20">
        <v>771</v>
      </c>
      <c r="BN388" s="20">
        <v>94</v>
      </c>
      <c r="BO388" s="20">
        <v>38</v>
      </c>
      <c r="BP388" s="20">
        <v>5429</v>
      </c>
      <c r="BQ388" s="20">
        <v>1433</v>
      </c>
      <c r="BR388" s="20">
        <v>0</v>
      </c>
      <c r="BS388" s="20">
        <v>122</v>
      </c>
      <c r="BT388" s="20">
        <v>1756</v>
      </c>
      <c r="BU388" s="20">
        <v>217</v>
      </c>
      <c r="BV388" s="20">
        <v>3032</v>
      </c>
    </row>
    <row r="389" spans="1:74" x14ac:dyDescent="0.25">
      <c r="A389" s="20" t="s">
        <v>405</v>
      </c>
      <c r="B389" s="20" t="s">
        <v>626</v>
      </c>
      <c r="C389" s="20" t="s">
        <v>628</v>
      </c>
      <c r="D389" s="1">
        <v>44605</v>
      </c>
      <c r="E389">
        <v>134</v>
      </c>
      <c r="F389">
        <v>2</v>
      </c>
      <c r="G389">
        <v>2</v>
      </c>
      <c r="H389">
        <v>0</v>
      </c>
      <c r="I389">
        <v>0</v>
      </c>
      <c r="J389">
        <v>66</v>
      </c>
      <c r="K389">
        <v>4</v>
      </c>
      <c r="L389">
        <v>22</v>
      </c>
      <c r="M389">
        <v>1</v>
      </c>
      <c r="N389">
        <v>1</v>
      </c>
      <c r="O389">
        <v>1</v>
      </c>
      <c r="P389">
        <v>0</v>
      </c>
      <c r="Q389">
        <v>0</v>
      </c>
      <c r="R389">
        <v>470</v>
      </c>
      <c r="S389">
        <v>331</v>
      </c>
      <c r="T389">
        <v>22</v>
      </c>
      <c r="U389">
        <v>52</v>
      </c>
      <c r="V389">
        <v>1</v>
      </c>
      <c r="W389">
        <v>1629</v>
      </c>
      <c r="X389">
        <v>756</v>
      </c>
      <c r="Y389">
        <v>70</v>
      </c>
      <c r="Z389">
        <v>298</v>
      </c>
      <c r="AA389">
        <v>14</v>
      </c>
      <c r="AB389">
        <v>1034</v>
      </c>
      <c r="AC389">
        <v>493</v>
      </c>
      <c r="AD389">
        <v>31</v>
      </c>
      <c r="AE389">
        <v>198</v>
      </c>
      <c r="AF389">
        <v>19</v>
      </c>
      <c r="AG389">
        <v>153</v>
      </c>
      <c r="AH389">
        <v>38</v>
      </c>
      <c r="AI389">
        <v>7</v>
      </c>
      <c r="AJ389">
        <v>34</v>
      </c>
      <c r="AK389">
        <v>7</v>
      </c>
      <c r="AL389">
        <v>40</v>
      </c>
      <c r="AM389">
        <v>32</v>
      </c>
      <c r="AN389">
        <v>1</v>
      </c>
      <c r="AO389">
        <v>1</v>
      </c>
      <c r="AP389">
        <v>0</v>
      </c>
      <c r="AQ389">
        <v>0</v>
      </c>
      <c r="AR389">
        <v>0</v>
      </c>
      <c r="AS389">
        <v>0</v>
      </c>
      <c r="AT389">
        <v>0</v>
      </c>
      <c r="AU389">
        <v>0</v>
      </c>
      <c r="AV389">
        <v>0</v>
      </c>
      <c r="AW389">
        <v>0</v>
      </c>
      <c r="AX389">
        <v>0</v>
      </c>
      <c r="AY389">
        <v>0</v>
      </c>
      <c r="AZ389">
        <v>0</v>
      </c>
      <c r="BA389">
        <v>0</v>
      </c>
      <c r="BB389">
        <v>0</v>
      </c>
      <c r="BC389">
        <v>0</v>
      </c>
      <c r="BD389">
        <v>0</v>
      </c>
      <c r="BE389">
        <v>0</v>
      </c>
      <c r="BF389">
        <v>0</v>
      </c>
      <c r="BG389" s="20">
        <v>2</v>
      </c>
      <c r="BH389" s="20">
        <v>0</v>
      </c>
      <c r="BI389" s="20">
        <v>102</v>
      </c>
      <c r="BJ389" s="20">
        <v>1</v>
      </c>
      <c r="BK389" s="20">
        <v>384</v>
      </c>
      <c r="BL389" s="20">
        <v>1163</v>
      </c>
      <c r="BM389" s="20">
        <v>756</v>
      </c>
      <c r="BN389" s="20">
        <v>95</v>
      </c>
      <c r="BO389" s="20">
        <v>38</v>
      </c>
      <c r="BP389" s="20">
        <v>5411</v>
      </c>
      <c r="BQ389" s="20">
        <v>1445</v>
      </c>
      <c r="BR389" s="20">
        <v>0</v>
      </c>
      <c r="BS389" s="20">
        <v>125</v>
      </c>
      <c r="BT389" s="20">
        <v>1744</v>
      </c>
      <c r="BU389" s="20">
        <v>224</v>
      </c>
      <c r="BV389" s="20">
        <v>3026</v>
      </c>
    </row>
    <row r="390" spans="1:74" x14ac:dyDescent="0.25">
      <c r="A390" s="20" t="s">
        <v>405</v>
      </c>
      <c r="B390" s="20" t="s">
        <v>626</v>
      </c>
      <c r="C390" s="20" t="s">
        <v>628</v>
      </c>
      <c r="D390" s="1">
        <v>44613</v>
      </c>
      <c r="E390">
        <v>134</v>
      </c>
      <c r="F390">
        <v>2</v>
      </c>
      <c r="G390">
        <v>2</v>
      </c>
      <c r="H390">
        <v>0</v>
      </c>
      <c r="I390">
        <v>0</v>
      </c>
      <c r="J390">
        <v>66</v>
      </c>
      <c r="K390">
        <v>4</v>
      </c>
      <c r="L390">
        <v>22</v>
      </c>
      <c r="M390">
        <v>1</v>
      </c>
      <c r="N390">
        <v>1</v>
      </c>
      <c r="O390">
        <v>1</v>
      </c>
      <c r="P390">
        <v>0</v>
      </c>
      <c r="Q390">
        <v>0</v>
      </c>
      <c r="R390">
        <v>469</v>
      </c>
      <c r="S390">
        <v>328</v>
      </c>
      <c r="T390">
        <v>22</v>
      </c>
      <c r="U390">
        <v>51</v>
      </c>
      <c r="V390">
        <v>1</v>
      </c>
      <c r="W390">
        <v>1630</v>
      </c>
      <c r="X390">
        <v>761</v>
      </c>
      <c r="Y390">
        <v>71</v>
      </c>
      <c r="Z390">
        <v>296</v>
      </c>
      <c r="AA390">
        <v>15</v>
      </c>
      <c r="AB390">
        <v>1021</v>
      </c>
      <c r="AC390">
        <v>495</v>
      </c>
      <c r="AD390">
        <v>32</v>
      </c>
      <c r="AE390">
        <v>194</v>
      </c>
      <c r="AF390">
        <v>19</v>
      </c>
      <c r="AG390">
        <v>152</v>
      </c>
      <c r="AH390">
        <v>39</v>
      </c>
      <c r="AI390">
        <v>7</v>
      </c>
      <c r="AJ390">
        <v>34</v>
      </c>
      <c r="AK390">
        <v>7</v>
      </c>
      <c r="AL390">
        <v>40</v>
      </c>
      <c r="AM390">
        <v>33</v>
      </c>
      <c r="AN390">
        <v>1</v>
      </c>
      <c r="AO390">
        <v>1</v>
      </c>
      <c r="AP390">
        <v>0</v>
      </c>
      <c r="AQ390">
        <v>0</v>
      </c>
      <c r="AR390">
        <v>0</v>
      </c>
      <c r="AS390">
        <v>0</v>
      </c>
      <c r="AT390">
        <v>0</v>
      </c>
      <c r="AU390">
        <v>0</v>
      </c>
      <c r="AV390">
        <v>0</v>
      </c>
      <c r="AW390">
        <v>0</v>
      </c>
      <c r="AX390">
        <v>0</v>
      </c>
      <c r="AY390">
        <v>0</v>
      </c>
      <c r="AZ390">
        <v>0</v>
      </c>
      <c r="BA390">
        <v>0</v>
      </c>
      <c r="BB390">
        <v>0</v>
      </c>
      <c r="BC390">
        <v>0</v>
      </c>
      <c r="BD390">
        <v>0</v>
      </c>
      <c r="BE390">
        <v>0</v>
      </c>
      <c r="BF390">
        <v>0</v>
      </c>
      <c r="BG390" s="20">
        <v>2</v>
      </c>
      <c r="BH390" s="20">
        <v>0</v>
      </c>
      <c r="BI390" s="20">
        <v>102</v>
      </c>
      <c r="BJ390" s="20">
        <v>1</v>
      </c>
      <c r="BK390" s="20">
        <v>383</v>
      </c>
      <c r="BL390" s="20">
        <v>1165</v>
      </c>
      <c r="BM390" s="20">
        <v>746</v>
      </c>
      <c r="BN390" s="20">
        <v>94</v>
      </c>
      <c r="BO390" s="20">
        <v>38</v>
      </c>
      <c r="BP390" s="20">
        <v>5399</v>
      </c>
      <c r="BQ390" s="20">
        <v>1467</v>
      </c>
      <c r="BR390" s="20">
        <v>0</v>
      </c>
      <c r="BS390" s="20">
        <v>129</v>
      </c>
      <c r="BT390" s="20">
        <v>1727</v>
      </c>
      <c r="BU390" s="20">
        <v>228</v>
      </c>
      <c r="BV390" s="20">
        <v>3025</v>
      </c>
    </row>
    <row r="391" spans="1:74" x14ac:dyDescent="0.25">
      <c r="A391" s="20" t="s">
        <v>405</v>
      </c>
      <c r="B391" s="20" t="s">
        <v>470</v>
      </c>
      <c r="C391" s="20" t="s">
        <v>629</v>
      </c>
      <c r="D391" s="1">
        <v>44598</v>
      </c>
      <c r="E391">
        <v>10</v>
      </c>
      <c r="F391">
        <v>0</v>
      </c>
      <c r="G391">
        <v>0</v>
      </c>
      <c r="H391">
        <v>0</v>
      </c>
      <c r="I391">
        <v>0</v>
      </c>
      <c r="J391">
        <v>6</v>
      </c>
      <c r="K391">
        <v>0</v>
      </c>
      <c r="L391">
        <v>1</v>
      </c>
      <c r="M391">
        <v>1</v>
      </c>
      <c r="N391">
        <v>0</v>
      </c>
      <c r="O391">
        <v>0</v>
      </c>
      <c r="P391">
        <v>0</v>
      </c>
      <c r="Q391">
        <v>0</v>
      </c>
      <c r="R391">
        <v>52</v>
      </c>
      <c r="S391">
        <v>46</v>
      </c>
      <c r="T391">
        <v>0</v>
      </c>
      <c r="U391">
        <v>0</v>
      </c>
      <c r="V391">
        <v>0</v>
      </c>
      <c r="W391">
        <v>333</v>
      </c>
      <c r="X391">
        <v>198</v>
      </c>
      <c r="Y391">
        <v>5</v>
      </c>
      <c r="Z391">
        <v>22</v>
      </c>
      <c r="AA391">
        <v>14</v>
      </c>
      <c r="AB391">
        <v>204</v>
      </c>
      <c r="AC391">
        <v>128</v>
      </c>
      <c r="AD391">
        <v>1</v>
      </c>
      <c r="AE391">
        <v>7</v>
      </c>
      <c r="AF391">
        <v>41</v>
      </c>
      <c r="AG391">
        <v>55</v>
      </c>
      <c r="AH391">
        <v>35</v>
      </c>
      <c r="AI391">
        <v>3</v>
      </c>
      <c r="AJ391">
        <v>2</v>
      </c>
      <c r="AK391">
        <v>2</v>
      </c>
      <c r="AL391">
        <v>1</v>
      </c>
      <c r="AM391">
        <v>0</v>
      </c>
      <c r="AN391">
        <v>0</v>
      </c>
      <c r="AO391">
        <v>0</v>
      </c>
      <c r="AP391">
        <v>0</v>
      </c>
      <c r="AQ391">
        <v>0</v>
      </c>
      <c r="AR391">
        <v>0</v>
      </c>
      <c r="AS391">
        <v>0</v>
      </c>
      <c r="AT391">
        <v>0</v>
      </c>
      <c r="AU391">
        <v>0</v>
      </c>
      <c r="AV391">
        <v>0</v>
      </c>
      <c r="AW391">
        <v>0</v>
      </c>
      <c r="AX391">
        <v>0</v>
      </c>
      <c r="AY391">
        <v>0</v>
      </c>
      <c r="AZ391">
        <v>0</v>
      </c>
      <c r="BA391">
        <v>0</v>
      </c>
      <c r="BB391">
        <v>0</v>
      </c>
      <c r="BC391">
        <v>0</v>
      </c>
      <c r="BD391">
        <v>0</v>
      </c>
      <c r="BE391">
        <v>0</v>
      </c>
      <c r="BF391">
        <v>0</v>
      </c>
      <c r="BG391" s="20">
        <v>0</v>
      </c>
      <c r="BH391" s="20">
        <v>0</v>
      </c>
      <c r="BI391" s="20">
        <v>8</v>
      </c>
      <c r="BJ391" s="20">
        <v>0</v>
      </c>
      <c r="BK391" s="20">
        <v>51</v>
      </c>
      <c r="BL391" s="20">
        <v>277</v>
      </c>
      <c r="BM391" s="20">
        <v>153</v>
      </c>
      <c r="BN391" s="20">
        <v>47</v>
      </c>
      <c r="BO391" s="20">
        <v>0</v>
      </c>
      <c r="BP391" s="20">
        <v>2179</v>
      </c>
      <c r="BQ391" s="20">
        <v>757</v>
      </c>
      <c r="BR391" s="20">
        <v>0</v>
      </c>
      <c r="BS391" s="20">
        <v>7</v>
      </c>
      <c r="BT391" s="20">
        <v>87</v>
      </c>
      <c r="BU391" s="20">
        <v>659</v>
      </c>
      <c r="BV391" s="20">
        <v>1318</v>
      </c>
    </row>
    <row r="392" spans="1:74" x14ac:dyDescent="0.25">
      <c r="A392" s="20" t="s">
        <v>405</v>
      </c>
      <c r="B392" s="20" t="s">
        <v>470</v>
      </c>
      <c r="C392" s="20" t="s">
        <v>629</v>
      </c>
      <c r="D392" s="1">
        <v>44605</v>
      </c>
      <c r="E392">
        <v>9</v>
      </c>
      <c r="F392">
        <v>0</v>
      </c>
      <c r="G392">
        <v>0</v>
      </c>
      <c r="H392">
        <v>0</v>
      </c>
      <c r="I392">
        <v>0</v>
      </c>
      <c r="J392">
        <v>6</v>
      </c>
      <c r="K392">
        <v>0</v>
      </c>
      <c r="L392">
        <v>1</v>
      </c>
      <c r="M392">
        <v>1</v>
      </c>
      <c r="N392">
        <v>0</v>
      </c>
      <c r="O392">
        <v>0</v>
      </c>
      <c r="P392">
        <v>0</v>
      </c>
      <c r="Q392">
        <v>0</v>
      </c>
      <c r="R392">
        <v>52</v>
      </c>
      <c r="S392">
        <v>46</v>
      </c>
      <c r="T392">
        <v>0</v>
      </c>
      <c r="U392">
        <v>0</v>
      </c>
      <c r="V392">
        <v>0</v>
      </c>
      <c r="W392">
        <v>338</v>
      </c>
      <c r="X392">
        <v>199</v>
      </c>
      <c r="Y392">
        <v>5</v>
      </c>
      <c r="Z392">
        <v>22</v>
      </c>
      <c r="AA392">
        <v>18</v>
      </c>
      <c r="AB392">
        <v>204</v>
      </c>
      <c r="AC392">
        <v>128</v>
      </c>
      <c r="AD392">
        <v>1</v>
      </c>
      <c r="AE392">
        <v>7</v>
      </c>
      <c r="AF392">
        <v>41</v>
      </c>
      <c r="AG392">
        <v>55</v>
      </c>
      <c r="AH392">
        <v>36</v>
      </c>
      <c r="AI392">
        <v>3</v>
      </c>
      <c r="AJ392">
        <v>2</v>
      </c>
      <c r="AK392">
        <v>2</v>
      </c>
      <c r="AL392">
        <v>1</v>
      </c>
      <c r="AM392">
        <v>0</v>
      </c>
      <c r="AN392">
        <v>0</v>
      </c>
      <c r="AO392">
        <v>0</v>
      </c>
      <c r="AP392">
        <v>0</v>
      </c>
      <c r="AQ392">
        <v>0</v>
      </c>
      <c r="AR392">
        <v>0</v>
      </c>
      <c r="AS392">
        <v>0</v>
      </c>
      <c r="AT392">
        <v>0</v>
      </c>
      <c r="AU392">
        <v>0</v>
      </c>
      <c r="AV392">
        <v>0</v>
      </c>
      <c r="AW392">
        <v>0</v>
      </c>
      <c r="AX392">
        <v>0</v>
      </c>
      <c r="AY392">
        <v>0</v>
      </c>
      <c r="AZ392">
        <v>0</v>
      </c>
      <c r="BA392">
        <v>0</v>
      </c>
      <c r="BB392">
        <v>0</v>
      </c>
      <c r="BC392">
        <v>0</v>
      </c>
      <c r="BD392">
        <v>0</v>
      </c>
      <c r="BE392">
        <v>0</v>
      </c>
      <c r="BF392">
        <v>0</v>
      </c>
      <c r="BG392" s="20">
        <v>0</v>
      </c>
      <c r="BH392" s="20">
        <v>0</v>
      </c>
      <c r="BI392" s="20">
        <v>7</v>
      </c>
      <c r="BJ392" s="20">
        <v>0</v>
      </c>
      <c r="BK392" s="20">
        <v>51</v>
      </c>
      <c r="BL392" s="20">
        <v>280</v>
      </c>
      <c r="BM392" s="20">
        <v>153</v>
      </c>
      <c r="BN392" s="20">
        <v>47</v>
      </c>
      <c r="BO392" s="20">
        <v>0</v>
      </c>
      <c r="BP392" s="20">
        <v>2185</v>
      </c>
      <c r="BQ392" s="20">
        <v>769</v>
      </c>
      <c r="BR392" s="20">
        <v>0</v>
      </c>
      <c r="BS392" s="20">
        <v>7</v>
      </c>
      <c r="BT392" s="20">
        <v>89</v>
      </c>
      <c r="BU392" s="20">
        <v>663</v>
      </c>
      <c r="BV392" s="20">
        <v>1322</v>
      </c>
    </row>
    <row r="393" spans="1:74" x14ac:dyDescent="0.25">
      <c r="A393" s="20" t="s">
        <v>405</v>
      </c>
      <c r="B393" s="20" t="s">
        <v>470</v>
      </c>
      <c r="C393" s="20" t="s">
        <v>629</v>
      </c>
      <c r="D393" s="1">
        <v>44613</v>
      </c>
      <c r="E393">
        <v>8</v>
      </c>
      <c r="F393">
        <v>0</v>
      </c>
      <c r="G393">
        <v>0</v>
      </c>
      <c r="H393">
        <v>0</v>
      </c>
      <c r="I393">
        <v>0</v>
      </c>
      <c r="J393">
        <v>5</v>
      </c>
      <c r="K393">
        <v>0</v>
      </c>
      <c r="L393">
        <v>1</v>
      </c>
      <c r="M393">
        <v>1</v>
      </c>
      <c r="N393">
        <v>0</v>
      </c>
      <c r="O393">
        <v>0</v>
      </c>
      <c r="P393">
        <v>0</v>
      </c>
      <c r="Q393">
        <v>0</v>
      </c>
      <c r="R393">
        <v>51</v>
      </c>
      <c r="S393">
        <v>45</v>
      </c>
      <c r="T393">
        <v>0</v>
      </c>
      <c r="U393">
        <v>0</v>
      </c>
      <c r="V393">
        <v>0</v>
      </c>
      <c r="W393">
        <v>341</v>
      </c>
      <c r="X393">
        <v>203</v>
      </c>
      <c r="Y393">
        <v>5</v>
      </c>
      <c r="Z393">
        <v>23</v>
      </c>
      <c r="AA393">
        <v>18</v>
      </c>
      <c r="AB393">
        <v>202</v>
      </c>
      <c r="AC393">
        <v>127</v>
      </c>
      <c r="AD393">
        <v>1</v>
      </c>
      <c r="AE393">
        <v>7</v>
      </c>
      <c r="AF393">
        <v>40</v>
      </c>
      <c r="AG393">
        <v>56</v>
      </c>
      <c r="AH393">
        <v>39</v>
      </c>
      <c r="AI393">
        <v>3</v>
      </c>
      <c r="AJ393">
        <v>2</v>
      </c>
      <c r="AK393">
        <v>2</v>
      </c>
      <c r="AL393">
        <v>1</v>
      </c>
      <c r="AM393">
        <v>0</v>
      </c>
      <c r="AN393">
        <v>0</v>
      </c>
      <c r="AO393">
        <v>0</v>
      </c>
      <c r="AP393">
        <v>0</v>
      </c>
      <c r="AQ393">
        <v>0</v>
      </c>
      <c r="AR393">
        <v>0</v>
      </c>
      <c r="AS393">
        <v>0</v>
      </c>
      <c r="AT393">
        <v>0</v>
      </c>
      <c r="AU393">
        <v>0</v>
      </c>
      <c r="AV393">
        <v>0</v>
      </c>
      <c r="AW393">
        <v>0</v>
      </c>
      <c r="AX393">
        <v>0</v>
      </c>
      <c r="AY393">
        <v>0</v>
      </c>
      <c r="AZ393">
        <v>0</v>
      </c>
      <c r="BA393">
        <v>0</v>
      </c>
      <c r="BB393">
        <v>0</v>
      </c>
      <c r="BC393">
        <v>0</v>
      </c>
      <c r="BD393">
        <v>0</v>
      </c>
      <c r="BE393">
        <v>0</v>
      </c>
      <c r="BF393">
        <v>0</v>
      </c>
      <c r="BG393" s="20">
        <v>0</v>
      </c>
      <c r="BH393" s="20">
        <v>0</v>
      </c>
      <c r="BI393" s="20">
        <v>6</v>
      </c>
      <c r="BJ393" s="20">
        <v>0</v>
      </c>
      <c r="BK393" s="20">
        <v>50</v>
      </c>
      <c r="BL393" s="20">
        <v>282</v>
      </c>
      <c r="BM393" s="20">
        <v>152</v>
      </c>
      <c r="BN393" s="20">
        <v>48</v>
      </c>
      <c r="BO393" s="20">
        <v>0</v>
      </c>
      <c r="BP393" s="20">
        <v>2187</v>
      </c>
      <c r="BQ393" s="20">
        <v>778</v>
      </c>
      <c r="BR393" s="20">
        <v>0</v>
      </c>
      <c r="BS393" s="20">
        <v>7</v>
      </c>
      <c r="BT393" s="20">
        <v>88</v>
      </c>
      <c r="BU393" s="20">
        <v>671</v>
      </c>
      <c r="BV393" s="20">
        <v>1320</v>
      </c>
    </row>
    <row r="394" spans="1:74" x14ac:dyDescent="0.25">
      <c r="A394" s="20" t="s">
        <v>405</v>
      </c>
      <c r="B394" s="20" t="s">
        <v>626</v>
      </c>
      <c r="C394" s="20" t="s">
        <v>630</v>
      </c>
      <c r="D394" s="1">
        <v>44598</v>
      </c>
      <c r="E394">
        <v>62</v>
      </c>
      <c r="F394">
        <v>1</v>
      </c>
      <c r="G394">
        <v>1</v>
      </c>
      <c r="H394">
        <v>0</v>
      </c>
      <c r="I394">
        <v>0</v>
      </c>
      <c r="J394">
        <v>38</v>
      </c>
      <c r="K394">
        <v>3</v>
      </c>
      <c r="L394">
        <v>9</v>
      </c>
      <c r="M394">
        <v>0</v>
      </c>
      <c r="N394">
        <v>0</v>
      </c>
      <c r="O394">
        <v>0</v>
      </c>
      <c r="P394">
        <v>0</v>
      </c>
      <c r="Q394">
        <v>0</v>
      </c>
      <c r="R394">
        <v>136</v>
      </c>
      <c r="S394">
        <v>96</v>
      </c>
      <c r="T394">
        <v>14</v>
      </c>
      <c r="U394">
        <v>13</v>
      </c>
      <c r="V394">
        <v>0</v>
      </c>
      <c r="W394">
        <v>761</v>
      </c>
      <c r="X394">
        <v>376</v>
      </c>
      <c r="Y394">
        <v>16</v>
      </c>
      <c r="Z394">
        <v>155</v>
      </c>
      <c r="AA394">
        <v>3</v>
      </c>
      <c r="AB394">
        <v>548</v>
      </c>
      <c r="AC394">
        <v>257</v>
      </c>
      <c r="AD394">
        <v>6</v>
      </c>
      <c r="AE394">
        <v>87</v>
      </c>
      <c r="AF394">
        <v>54</v>
      </c>
      <c r="AG394">
        <v>106</v>
      </c>
      <c r="AH394">
        <v>39</v>
      </c>
      <c r="AI394">
        <v>1</v>
      </c>
      <c r="AJ394">
        <v>22</v>
      </c>
      <c r="AK394">
        <v>6</v>
      </c>
      <c r="AL394">
        <v>16</v>
      </c>
      <c r="AM394">
        <v>10</v>
      </c>
      <c r="AN394">
        <v>1</v>
      </c>
      <c r="AO394">
        <v>0</v>
      </c>
      <c r="AP394">
        <v>1</v>
      </c>
      <c r="AQ394">
        <v>0</v>
      </c>
      <c r="AR394">
        <v>0</v>
      </c>
      <c r="AS394">
        <v>0</v>
      </c>
      <c r="AT394">
        <v>0</v>
      </c>
      <c r="AU394">
        <v>0</v>
      </c>
      <c r="AV394">
        <v>0</v>
      </c>
      <c r="AW394">
        <v>0</v>
      </c>
      <c r="AX394">
        <v>0</v>
      </c>
      <c r="AY394">
        <v>0</v>
      </c>
      <c r="AZ394">
        <v>0</v>
      </c>
      <c r="BA394">
        <v>0</v>
      </c>
      <c r="BB394">
        <v>0</v>
      </c>
      <c r="BC394">
        <v>0</v>
      </c>
      <c r="BD394">
        <v>0</v>
      </c>
      <c r="BE394">
        <v>0</v>
      </c>
      <c r="BF394">
        <v>0</v>
      </c>
      <c r="BG394" s="20">
        <v>1</v>
      </c>
      <c r="BH394" s="20">
        <v>0</v>
      </c>
      <c r="BI394" s="20">
        <v>49</v>
      </c>
      <c r="BJ394" s="20">
        <v>0</v>
      </c>
      <c r="BK394" s="20">
        <v>103</v>
      </c>
      <c r="BL394" s="20">
        <v>558</v>
      </c>
      <c r="BM394" s="20">
        <v>383</v>
      </c>
      <c r="BN394" s="20">
        <v>71</v>
      </c>
      <c r="BO394" s="20">
        <v>12</v>
      </c>
      <c r="BP394" s="20">
        <v>3807</v>
      </c>
      <c r="BQ394" s="20">
        <v>1112</v>
      </c>
      <c r="BR394" s="20">
        <v>0</v>
      </c>
      <c r="BS394" s="20">
        <v>40</v>
      </c>
      <c r="BT394" s="20">
        <v>1104</v>
      </c>
      <c r="BU394" s="20">
        <v>375</v>
      </c>
      <c r="BV394" s="20">
        <v>2103</v>
      </c>
    </row>
    <row r="395" spans="1:74" x14ac:dyDescent="0.25">
      <c r="A395" s="20" t="s">
        <v>405</v>
      </c>
      <c r="B395" s="20" t="s">
        <v>626</v>
      </c>
      <c r="C395" s="20" t="s">
        <v>630</v>
      </c>
      <c r="D395" s="1">
        <v>44605</v>
      </c>
      <c r="E395">
        <v>62</v>
      </c>
      <c r="F395">
        <v>1</v>
      </c>
      <c r="G395">
        <v>1</v>
      </c>
      <c r="H395">
        <v>0</v>
      </c>
      <c r="I395">
        <v>0</v>
      </c>
      <c r="J395">
        <v>38</v>
      </c>
      <c r="K395">
        <v>3</v>
      </c>
      <c r="L395">
        <v>9</v>
      </c>
      <c r="M395">
        <v>0</v>
      </c>
      <c r="N395">
        <v>0</v>
      </c>
      <c r="O395">
        <v>0</v>
      </c>
      <c r="P395">
        <v>0</v>
      </c>
      <c r="Q395">
        <v>0</v>
      </c>
      <c r="R395">
        <v>135</v>
      </c>
      <c r="S395">
        <v>97</v>
      </c>
      <c r="T395">
        <v>13</v>
      </c>
      <c r="U395">
        <v>13</v>
      </c>
      <c r="V395">
        <v>0</v>
      </c>
      <c r="W395">
        <v>759</v>
      </c>
      <c r="X395">
        <v>378</v>
      </c>
      <c r="Y395">
        <v>15</v>
      </c>
      <c r="Z395">
        <v>154</v>
      </c>
      <c r="AA395">
        <v>3</v>
      </c>
      <c r="AB395">
        <v>545</v>
      </c>
      <c r="AC395">
        <v>259</v>
      </c>
      <c r="AD395">
        <v>6</v>
      </c>
      <c r="AE395">
        <v>87</v>
      </c>
      <c r="AF395">
        <v>54</v>
      </c>
      <c r="AG395">
        <v>107</v>
      </c>
      <c r="AH395">
        <v>40</v>
      </c>
      <c r="AI395">
        <v>1</v>
      </c>
      <c r="AJ395">
        <v>22</v>
      </c>
      <c r="AK395">
        <v>6</v>
      </c>
      <c r="AL395">
        <v>16</v>
      </c>
      <c r="AM395">
        <v>10</v>
      </c>
      <c r="AN395">
        <v>1</v>
      </c>
      <c r="AO395">
        <v>0</v>
      </c>
      <c r="AP395">
        <v>1</v>
      </c>
      <c r="AQ395">
        <v>0</v>
      </c>
      <c r="AR395">
        <v>0</v>
      </c>
      <c r="AS395">
        <v>0</v>
      </c>
      <c r="AT395">
        <v>0</v>
      </c>
      <c r="AU395">
        <v>0</v>
      </c>
      <c r="AV395">
        <v>0</v>
      </c>
      <c r="AW395">
        <v>0</v>
      </c>
      <c r="AX395">
        <v>0</v>
      </c>
      <c r="AY395">
        <v>0</v>
      </c>
      <c r="AZ395">
        <v>0</v>
      </c>
      <c r="BA395">
        <v>0</v>
      </c>
      <c r="BB395">
        <v>0</v>
      </c>
      <c r="BC395">
        <v>0</v>
      </c>
      <c r="BD395">
        <v>0</v>
      </c>
      <c r="BE395">
        <v>0</v>
      </c>
      <c r="BF395">
        <v>0</v>
      </c>
      <c r="BG395" s="20">
        <v>1</v>
      </c>
      <c r="BH395" s="20">
        <v>0</v>
      </c>
      <c r="BI395" s="20">
        <v>49</v>
      </c>
      <c r="BJ395" s="20">
        <v>0</v>
      </c>
      <c r="BK395" s="20">
        <v>103</v>
      </c>
      <c r="BL395" s="20">
        <v>558</v>
      </c>
      <c r="BM395" s="20">
        <v>381</v>
      </c>
      <c r="BN395" s="20">
        <v>72</v>
      </c>
      <c r="BO395" s="20">
        <v>12</v>
      </c>
      <c r="BP395" s="20">
        <v>3823</v>
      </c>
      <c r="BQ395" s="20">
        <v>1135</v>
      </c>
      <c r="BR395" s="20">
        <v>0</v>
      </c>
      <c r="BS395" s="20">
        <v>43</v>
      </c>
      <c r="BT395" s="20">
        <v>1099</v>
      </c>
      <c r="BU395" s="20">
        <v>395</v>
      </c>
      <c r="BV395" s="20">
        <v>2106</v>
      </c>
    </row>
    <row r="396" spans="1:74" x14ac:dyDescent="0.25">
      <c r="A396" s="20" t="s">
        <v>405</v>
      </c>
      <c r="B396" s="20" t="s">
        <v>626</v>
      </c>
      <c r="C396" s="20" t="s">
        <v>630</v>
      </c>
      <c r="D396" s="1">
        <v>44613</v>
      </c>
      <c r="E396">
        <v>62</v>
      </c>
      <c r="F396">
        <v>1</v>
      </c>
      <c r="G396">
        <v>1</v>
      </c>
      <c r="H396">
        <v>0</v>
      </c>
      <c r="I396">
        <v>0</v>
      </c>
      <c r="J396">
        <v>39</v>
      </c>
      <c r="K396">
        <v>3</v>
      </c>
      <c r="L396">
        <v>9</v>
      </c>
      <c r="M396">
        <v>0</v>
      </c>
      <c r="N396">
        <v>0</v>
      </c>
      <c r="O396">
        <v>0</v>
      </c>
      <c r="P396">
        <v>0</v>
      </c>
      <c r="Q396">
        <v>0</v>
      </c>
      <c r="R396">
        <v>135</v>
      </c>
      <c r="S396">
        <v>98</v>
      </c>
      <c r="T396">
        <v>14</v>
      </c>
      <c r="U396">
        <v>12</v>
      </c>
      <c r="V396">
        <v>0</v>
      </c>
      <c r="W396">
        <v>758</v>
      </c>
      <c r="X396">
        <v>381</v>
      </c>
      <c r="Y396">
        <v>15</v>
      </c>
      <c r="Z396">
        <v>151</v>
      </c>
      <c r="AA396">
        <v>3</v>
      </c>
      <c r="AB396">
        <v>545</v>
      </c>
      <c r="AC396">
        <v>262</v>
      </c>
      <c r="AD396">
        <v>8</v>
      </c>
      <c r="AE396">
        <v>89</v>
      </c>
      <c r="AF396">
        <v>50</v>
      </c>
      <c r="AG396">
        <v>108</v>
      </c>
      <c r="AH396">
        <v>40</v>
      </c>
      <c r="AI396">
        <v>1</v>
      </c>
      <c r="AJ396">
        <v>22</v>
      </c>
      <c r="AK396">
        <v>6</v>
      </c>
      <c r="AL396">
        <v>16</v>
      </c>
      <c r="AM396">
        <v>10</v>
      </c>
      <c r="AN396">
        <v>1</v>
      </c>
      <c r="AO396">
        <v>0</v>
      </c>
      <c r="AP396">
        <v>1</v>
      </c>
      <c r="AQ396">
        <v>0</v>
      </c>
      <c r="AR396">
        <v>0</v>
      </c>
      <c r="AS396">
        <v>0</v>
      </c>
      <c r="AT396">
        <v>0</v>
      </c>
      <c r="AU396">
        <v>0</v>
      </c>
      <c r="AV396">
        <v>0</v>
      </c>
      <c r="AW396">
        <v>0</v>
      </c>
      <c r="AX396">
        <v>0</v>
      </c>
      <c r="AY396">
        <v>0</v>
      </c>
      <c r="AZ396">
        <v>0</v>
      </c>
      <c r="BA396">
        <v>0</v>
      </c>
      <c r="BB396">
        <v>0</v>
      </c>
      <c r="BC396">
        <v>0</v>
      </c>
      <c r="BD396">
        <v>0</v>
      </c>
      <c r="BE396">
        <v>0</v>
      </c>
      <c r="BF396">
        <v>0</v>
      </c>
      <c r="BG396" s="20">
        <v>1</v>
      </c>
      <c r="BH396" s="20">
        <v>0</v>
      </c>
      <c r="BI396" s="20">
        <v>50</v>
      </c>
      <c r="BJ396" s="20">
        <v>0</v>
      </c>
      <c r="BK396" s="20">
        <v>104</v>
      </c>
      <c r="BL396" s="20">
        <v>561</v>
      </c>
      <c r="BM396" s="20">
        <v>381</v>
      </c>
      <c r="BN396" s="20">
        <v>72</v>
      </c>
      <c r="BO396" s="20">
        <v>13</v>
      </c>
      <c r="BP396" s="20">
        <v>3828</v>
      </c>
      <c r="BQ396" s="20">
        <v>1163</v>
      </c>
      <c r="BR396" s="20">
        <v>0</v>
      </c>
      <c r="BS396" s="20">
        <v>49</v>
      </c>
      <c r="BT396" s="20">
        <v>1107</v>
      </c>
      <c r="BU396" s="20">
        <v>370</v>
      </c>
      <c r="BV396" s="20">
        <v>2122</v>
      </c>
    </row>
    <row r="397" spans="1:74" x14ac:dyDescent="0.25">
      <c r="A397" s="20" t="s">
        <v>405</v>
      </c>
      <c r="B397" s="20" t="s">
        <v>631</v>
      </c>
      <c r="C397" s="20" t="s">
        <v>632</v>
      </c>
      <c r="D397" s="1">
        <v>44598</v>
      </c>
      <c r="E397">
        <v>107</v>
      </c>
      <c r="F397">
        <v>3</v>
      </c>
      <c r="G397">
        <v>3</v>
      </c>
      <c r="H397">
        <v>1</v>
      </c>
      <c r="I397">
        <v>1</v>
      </c>
      <c r="J397">
        <v>63</v>
      </c>
      <c r="K397">
        <v>10</v>
      </c>
      <c r="L397">
        <v>4</v>
      </c>
      <c r="M397">
        <v>1</v>
      </c>
      <c r="N397">
        <v>2</v>
      </c>
      <c r="O397">
        <v>2</v>
      </c>
      <c r="P397">
        <v>0</v>
      </c>
      <c r="Q397">
        <v>0</v>
      </c>
      <c r="R397">
        <v>424</v>
      </c>
      <c r="S397">
        <v>322</v>
      </c>
      <c r="T397">
        <v>54</v>
      </c>
      <c r="U397">
        <v>7</v>
      </c>
      <c r="V397">
        <v>1</v>
      </c>
      <c r="W397">
        <v>1154</v>
      </c>
      <c r="X397">
        <v>606</v>
      </c>
      <c r="Y397">
        <v>178</v>
      </c>
      <c r="Z397">
        <v>45</v>
      </c>
      <c r="AA397">
        <v>38</v>
      </c>
      <c r="AB397">
        <v>985</v>
      </c>
      <c r="AC397">
        <v>444</v>
      </c>
      <c r="AD397">
        <v>42</v>
      </c>
      <c r="AE397">
        <v>82</v>
      </c>
      <c r="AF397">
        <v>219</v>
      </c>
      <c r="AG397">
        <v>130</v>
      </c>
      <c r="AH397">
        <v>59</v>
      </c>
      <c r="AI397">
        <v>18</v>
      </c>
      <c r="AJ397">
        <v>4</v>
      </c>
      <c r="AK397">
        <v>10</v>
      </c>
      <c r="AL397">
        <v>53</v>
      </c>
      <c r="AM397">
        <v>43</v>
      </c>
      <c r="AN397">
        <v>3</v>
      </c>
      <c r="AO397">
        <v>1</v>
      </c>
      <c r="AP397">
        <v>0</v>
      </c>
      <c r="AQ397">
        <v>0</v>
      </c>
      <c r="AR397">
        <v>0</v>
      </c>
      <c r="AS397">
        <v>0</v>
      </c>
      <c r="AT397">
        <v>0</v>
      </c>
      <c r="AU397">
        <v>0</v>
      </c>
      <c r="AV397">
        <v>0</v>
      </c>
      <c r="AW397">
        <v>0</v>
      </c>
      <c r="AX397">
        <v>0</v>
      </c>
      <c r="AY397">
        <v>0</v>
      </c>
      <c r="AZ397">
        <v>0</v>
      </c>
      <c r="BA397">
        <v>0</v>
      </c>
      <c r="BB397">
        <v>1</v>
      </c>
      <c r="BC397">
        <v>0</v>
      </c>
      <c r="BD397">
        <v>0</v>
      </c>
      <c r="BE397">
        <v>0</v>
      </c>
      <c r="BF397">
        <v>0</v>
      </c>
      <c r="BG397" s="20">
        <v>3</v>
      </c>
      <c r="BH397" s="20">
        <v>1</v>
      </c>
      <c r="BI397" s="20">
        <v>83</v>
      </c>
      <c r="BJ397" s="20">
        <v>2</v>
      </c>
      <c r="BK397" s="20">
        <v>356</v>
      </c>
      <c r="BL397" s="20">
        <v>845</v>
      </c>
      <c r="BM397" s="20">
        <v>617</v>
      </c>
      <c r="BN397" s="20">
        <v>95</v>
      </c>
      <c r="BO397" s="20">
        <v>48</v>
      </c>
      <c r="BP397" s="20">
        <v>5804</v>
      </c>
      <c r="BQ397" s="20">
        <v>1584</v>
      </c>
      <c r="BR397" s="20">
        <v>0</v>
      </c>
      <c r="BS397" s="20">
        <v>130</v>
      </c>
      <c r="BT397" s="20">
        <v>186</v>
      </c>
      <c r="BU397" s="20">
        <v>2461</v>
      </c>
      <c r="BV397" s="20">
        <v>2809</v>
      </c>
    </row>
    <row r="398" spans="1:74" x14ac:dyDescent="0.25">
      <c r="A398" s="20" t="s">
        <v>405</v>
      </c>
      <c r="B398" s="20" t="s">
        <v>631</v>
      </c>
      <c r="C398" s="20" t="s">
        <v>632</v>
      </c>
      <c r="D398" s="1">
        <v>44605</v>
      </c>
      <c r="E398">
        <v>107</v>
      </c>
      <c r="F398">
        <v>3</v>
      </c>
      <c r="G398">
        <v>3</v>
      </c>
      <c r="H398">
        <v>1</v>
      </c>
      <c r="I398">
        <v>1</v>
      </c>
      <c r="J398">
        <v>63</v>
      </c>
      <c r="K398">
        <v>10</v>
      </c>
      <c r="L398">
        <v>4</v>
      </c>
      <c r="M398">
        <v>1</v>
      </c>
      <c r="N398">
        <v>2</v>
      </c>
      <c r="O398">
        <v>2</v>
      </c>
      <c r="P398">
        <v>0</v>
      </c>
      <c r="Q398">
        <v>0</v>
      </c>
      <c r="R398">
        <v>425</v>
      </c>
      <c r="S398">
        <v>324</v>
      </c>
      <c r="T398">
        <v>54</v>
      </c>
      <c r="U398">
        <v>7</v>
      </c>
      <c r="V398">
        <v>1</v>
      </c>
      <c r="W398">
        <v>1150</v>
      </c>
      <c r="X398">
        <v>617</v>
      </c>
      <c r="Y398">
        <v>179</v>
      </c>
      <c r="Z398">
        <v>45</v>
      </c>
      <c r="AA398">
        <v>35</v>
      </c>
      <c r="AB398">
        <v>984</v>
      </c>
      <c r="AC398">
        <v>444</v>
      </c>
      <c r="AD398">
        <v>42</v>
      </c>
      <c r="AE398">
        <v>83</v>
      </c>
      <c r="AF398">
        <v>219</v>
      </c>
      <c r="AG398">
        <v>131</v>
      </c>
      <c r="AH398">
        <v>62</v>
      </c>
      <c r="AI398">
        <v>18</v>
      </c>
      <c r="AJ398">
        <v>4</v>
      </c>
      <c r="AK398">
        <v>9</v>
      </c>
      <c r="AL398">
        <v>53</v>
      </c>
      <c r="AM398">
        <v>43</v>
      </c>
      <c r="AN398">
        <v>3</v>
      </c>
      <c r="AO398">
        <v>1</v>
      </c>
      <c r="AP398">
        <v>0</v>
      </c>
      <c r="AQ398">
        <v>0</v>
      </c>
      <c r="AR398">
        <v>0</v>
      </c>
      <c r="AS398">
        <v>0</v>
      </c>
      <c r="AT398">
        <v>0</v>
      </c>
      <c r="AU398">
        <v>0</v>
      </c>
      <c r="AV398">
        <v>0</v>
      </c>
      <c r="AW398">
        <v>0</v>
      </c>
      <c r="AX398">
        <v>0</v>
      </c>
      <c r="AY398">
        <v>0</v>
      </c>
      <c r="AZ398">
        <v>0</v>
      </c>
      <c r="BA398">
        <v>0</v>
      </c>
      <c r="BB398">
        <v>1</v>
      </c>
      <c r="BC398">
        <v>0</v>
      </c>
      <c r="BD398">
        <v>0</v>
      </c>
      <c r="BE398">
        <v>0</v>
      </c>
      <c r="BF398">
        <v>0</v>
      </c>
      <c r="BG398" s="20">
        <v>3</v>
      </c>
      <c r="BH398" s="20">
        <v>1</v>
      </c>
      <c r="BI398" s="20">
        <v>83</v>
      </c>
      <c r="BJ398" s="20">
        <v>2</v>
      </c>
      <c r="BK398" s="20">
        <v>357</v>
      </c>
      <c r="BL398" s="20">
        <v>845</v>
      </c>
      <c r="BM398" s="20">
        <v>618</v>
      </c>
      <c r="BN398" s="20">
        <v>97</v>
      </c>
      <c r="BO398" s="20">
        <v>48</v>
      </c>
      <c r="BP398" s="20">
        <v>5808</v>
      </c>
      <c r="BQ398" s="20">
        <v>1612</v>
      </c>
      <c r="BR398" s="20">
        <v>0</v>
      </c>
      <c r="BS398" s="20">
        <v>130</v>
      </c>
      <c r="BT398" s="20">
        <v>187</v>
      </c>
      <c r="BU398" s="20">
        <v>2457</v>
      </c>
      <c r="BV398" s="20">
        <v>2819</v>
      </c>
    </row>
    <row r="399" spans="1:74" x14ac:dyDescent="0.25">
      <c r="A399" s="20" t="s">
        <v>405</v>
      </c>
      <c r="B399" s="20" t="s">
        <v>631</v>
      </c>
      <c r="C399" s="20" t="s">
        <v>632</v>
      </c>
      <c r="D399" s="1">
        <v>44613</v>
      </c>
      <c r="E399">
        <v>106</v>
      </c>
      <c r="F399">
        <v>3</v>
      </c>
      <c r="G399">
        <v>3</v>
      </c>
      <c r="H399">
        <v>1</v>
      </c>
      <c r="I399">
        <v>1</v>
      </c>
      <c r="J399">
        <v>63</v>
      </c>
      <c r="K399">
        <v>10</v>
      </c>
      <c r="L399">
        <v>3</v>
      </c>
      <c r="M399">
        <v>1</v>
      </c>
      <c r="N399">
        <v>2</v>
      </c>
      <c r="O399">
        <v>2</v>
      </c>
      <c r="P399">
        <v>0</v>
      </c>
      <c r="Q399">
        <v>0</v>
      </c>
      <c r="R399">
        <v>427</v>
      </c>
      <c r="S399">
        <v>326</v>
      </c>
      <c r="T399">
        <v>54</v>
      </c>
      <c r="U399">
        <v>7</v>
      </c>
      <c r="V399">
        <v>1</v>
      </c>
      <c r="W399">
        <v>1144</v>
      </c>
      <c r="X399">
        <v>618</v>
      </c>
      <c r="Y399">
        <v>176</v>
      </c>
      <c r="Z399">
        <v>44</v>
      </c>
      <c r="AA399">
        <v>34</v>
      </c>
      <c r="AB399">
        <v>983</v>
      </c>
      <c r="AC399">
        <v>443</v>
      </c>
      <c r="AD399">
        <v>42</v>
      </c>
      <c r="AE399">
        <v>83</v>
      </c>
      <c r="AF399">
        <v>219</v>
      </c>
      <c r="AG399">
        <v>132</v>
      </c>
      <c r="AH399">
        <v>63</v>
      </c>
      <c r="AI399">
        <v>18</v>
      </c>
      <c r="AJ399">
        <v>4</v>
      </c>
      <c r="AK399">
        <v>10</v>
      </c>
      <c r="AL399">
        <v>53</v>
      </c>
      <c r="AM399">
        <v>43</v>
      </c>
      <c r="AN399">
        <v>3</v>
      </c>
      <c r="AO399">
        <v>1</v>
      </c>
      <c r="AP399">
        <v>0</v>
      </c>
      <c r="AQ399">
        <v>0</v>
      </c>
      <c r="AR399">
        <v>0</v>
      </c>
      <c r="AS399">
        <v>0</v>
      </c>
      <c r="AT399">
        <v>0</v>
      </c>
      <c r="AU399">
        <v>0</v>
      </c>
      <c r="AV399">
        <v>0</v>
      </c>
      <c r="AW399">
        <v>0</v>
      </c>
      <c r="AX399">
        <v>0</v>
      </c>
      <c r="AY399">
        <v>0</v>
      </c>
      <c r="AZ399">
        <v>0</v>
      </c>
      <c r="BA399">
        <v>0</v>
      </c>
      <c r="BB399">
        <v>1</v>
      </c>
      <c r="BC399">
        <v>0</v>
      </c>
      <c r="BD399">
        <v>0</v>
      </c>
      <c r="BE399">
        <v>0</v>
      </c>
      <c r="BF399">
        <v>0</v>
      </c>
      <c r="BG399" s="20">
        <v>3</v>
      </c>
      <c r="BH399" s="20">
        <v>1</v>
      </c>
      <c r="BI399" s="20">
        <v>83</v>
      </c>
      <c r="BJ399" s="20">
        <v>2</v>
      </c>
      <c r="BK399" s="20">
        <v>359</v>
      </c>
      <c r="BL399" s="20">
        <v>844</v>
      </c>
      <c r="BM399" s="20">
        <v>618</v>
      </c>
      <c r="BN399" s="20">
        <v>97</v>
      </c>
      <c r="BO399" s="20">
        <v>48</v>
      </c>
      <c r="BP399" s="20">
        <v>5805</v>
      </c>
      <c r="BQ399" s="20">
        <v>1631</v>
      </c>
      <c r="BR399" s="20">
        <v>0</v>
      </c>
      <c r="BS399" s="20">
        <v>131</v>
      </c>
      <c r="BT399" s="20">
        <v>188</v>
      </c>
      <c r="BU399" s="20">
        <v>2450</v>
      </c>
      <c r="BV399" s="20">
        <v>2823</v>
      </c>
    </row>
    <row r="400" spans="1:74" x14ac:dyDescent="0.25">
      <c r="A400" s="20" t="s">
        <v>405</v>
      </c>
      <c r="B400" s="20" t="s">
        <v>461</v>
      </c>
      <c r="C400" s="20" t="s">
        <v>462</v>
      </c>
      <c r="D400" s="1">
        <v>44598</v>
      </c>
      <c r="E400">
        <v>35</v>
      </c>
      <c r="F400">
        <v>1</v>
      </c>
      <c r="G400">
        <v>1</v>
      </c>
      <c r="H400">
        <v>0</v>
      </c>
      <c r="I400">
        <v>0</v>
      </c>
      <c r="J400">
        <v>16</v>
      </c>
      <c r="K400">
        <v>0</v>
      </c>
      <c r="L400">
        <v>8</v>
      </c>
      <c r="M400">
        <v>1</v>
      </c>
      <c r="N400">
        <v>1</v>
      </c>
      <c r="O400">
        <v>1</v>
      </c>
      <c r="P400">
        <v>0</v>
      </c>
      <c r="Q400">
        <v>0</v>
      </c>
      <c r="R400">
        <v>127</v>
      </c>
      <c r="S400">
        <v>90</v>
      </c>
      <c r="T400">
        <v>9</v>
      </c>
      <c r="U400">
        <v>5</v>
      </c>
      <c r="V400">
        <v>0</v>
      </c>
      <c r="W400">
        <v>437</v>
      </c>
      <c r="X400">
        <v>254</v>
      </c>
      <c r="Y400">
        <v>15</v>
      </c>
      <c r="Z400">
        <v>37</v>
      </c>
      <c r="AA400">
        <v>8</v>
      </c>
      <c r="AB400">
        <v>158</v>
      </c>
      <c r="AC400">
        <v>84</v>
      </c>
      <c r="AD400">
        <v>4</v>
      </c>
      <c r="AE400">
        <v>16</v>
      </c>
      <c r="AF400">
        <v>11</v>
      </c>
      <c r="AG400">
        <v>28</v>
      </c>
      <c r="AH400">
        <v>6</v>
      </c>
      <c r="AI400">
        <v>1</v>
      </c>
      <c r="AJ400">
        <v>3</v>
      </c>
      <c r="AK400">
        <v>3</v>
      </c>
      <c r="AL400">
        <v>43</v>
      </c>
      <c r="AM400">
        <v>35</v>
      </c>
      <c r="AN400">
        <v>0</v>
      </c>
      <c r="AO400">
        <v>3</v>
      </c>
      <c r="AP400">
        <v>0</v>
      </c>
      <c r="AQ400">
        <v>0</v>
      </c>
      <c r="AR400">
        <v>0</v>
      </c>
      <c r="AS400">
        <v>0</v>
      </c>
      <c r="AT400">
        <v>0</v>
      </c>
      <c r="AU400">
        <v>0</v>
      </c>
      <c r="AV400">
        <v>0</v>
      </c>
      <c r="AW400">
        <v>0</v>
      </c>
      <c r="AX400">
        <v>0</v>
      </c>
      <c r="AY400">
        <v>0</v>
      </c>
      <c r="AZ400">
        <v>0</v>
      </c>
      <c r="BA400">
        <v>0</v>
      </c>
      <c r="BB400">
        <v>0</v>
      </c>
      <c r="BC400">
        <v>0</v>
      </c>
      <c r="BD400">
        <v>0</v>
      </c>
      <c r="BE400">
        <v>0</v>
      </c>
      <c r="BF400">
        <v>0</v>
      </c>
      <c r="BG400" s="20">
        <v>1</v>
      </c>
      <c r="BH400" s="20">
        <v>0</v>
      </c>
      <c r="BI400" s="20">
        <v>24</v>
      </c>
      <c r="BJ400" s="20">
        <v>1</v>
      </c>
      <c r="BK400" s="20">
        <v>109</v>
      </c>
      <c r="BL400" s="20">
        <v>356</v>
      </c>
      <c r="BM400" s="20">
        <v>125</v>
      </c>
      <c r="BN400" s="20">
        <v>17</v>
      </c>
      <c r="BO400" s="20">
        <v>38</v>
      </c>
      <c r="BP400" s="20">
        <v>1173</v>
      </c>
      <c r="BQ400" s="20">
        <v>312</v>
      </c>
      <c r="BR400" s="20">
        <v>0</v>
      </c>
      <c r="BS400" s="20">
        <v>10</v>
      </c>
      <c r="BT400" s="20">
        <v>126</v>
      </c>
      <c r="BU400" s="20">
        <v>278</v>
      </c>
      <c r="BV400" s="20">
        <v>686</v>
      </c>
    </row>
    <row r="401" spans="1:74" x14ac:dyDescent="0.25">
      <c r="A401" s="20" t="s">
        <v>405</v>
      </c>
      <c r="B401" s="20" t="s">
        <v>461</v>
      </c>
      <c r="C401" s="20" t="s">
        <v>462</v>
      </c>
      <c r="D401" s="1">
        <v>44605</v>
      </c>
      <c r="E401">
        <v>35</v>
      </c>
      <c r="F401">
        <v>1</v>
      </c>
      <c r="G401">
        <v>1</v>
      </c>
      <c r="H401">
        <v>0</v>
      </c>
      <c r="I401">
        <v>0</v>
      </c>
      <c r="J401">
        <v>16</v>
      </c>
      <c r="K401">
        <v>0</v>
      </c>
      <c r="L401">
        <v>8</v>
      </c>
      <c r="M401">
        <v>1</v>
      </c>
      <c r="N401">
        <v>1</v>
      </c>
      <c r="O401">
        <v>1</v>
      </c>
      <c r="P401">
        <v>0</v>
      </c>
      <c r="Q401">
        <v>0</v>
      </c>
      <c r="R401">
        <v>127</v>
      </c>
      <c r="S401">
        <v>91</v>
      </c>
      <c r="T401">
        <v>10</v>
      </c>
      <c r="U401">
        <v>4</v>
      </c>
      <c r="V401">
        <v>0</v>
      </c>
      <c r="W401">
        <v>438</v>
      </c>
      <c r="X401">
        <v>256</v>
      </c>
      <c r="Y401">
        <v>15</v>
      </c>
      <c r="Z401">
        <v>36</v>
      </c>
      <c r="AA401">
        <v>9</v>
      </c>
      <c r="AB401">
        <v>158</v>
      </c>
      <c r="AC401">
        <v>85</v>
      </c>
      <c r="AD401">
        <v>4</v>
      </c>
      <c r="AE401">
        <v>16</v>
      </c>
      <c r="AF401">
        <v>11</v>
      </c>
      <c r="AG401">
        <v>28</v>
      </c>
      <c r="AH401">
        <v>6</v>
      </c>
      <c r="AI401">
        <v>1</v>
      </c>
      <c r="AJ401">
        <v>3</v>
      </c>
      <c r="AK401">
        <v>3</v>
      </c>
      <c r="AL401">
        <v>43</v>
      </c>
      <c r="AM401">
        <v>35</v>
      </c>
      <c r="AN401">
        <v>0</v>
      </c>
      <c r="AO401">
        <v>3</v>
      </c>
      <c r="AP401">
        <v>0</v>
      </c>
      <c r="AQ401">
        <v>0</v>
      </c>
      <c r="AR401">
        <v>0</v>
      </c>
      <c r="AS401">
        <v>0</v>
      </c>
      <c r="AT401">
        <v>0</v>
      </c>
      <c r="AU401">
        <v>0</v>
      </c>
      <c r="AV401">
        <v>0</v>
      </c>
      <c r="AW401">
        <v>0</v>
      </c>
      <c r="AX401">
        <v>0</v>
      </c>
      <c r="AY401">
        <v>0</v>
      </c>
      <c r="AZ401">
        <v>0</v>
      </c>
      <c r="BA401">
        <v>0</v>
      </c>
      <c r="BB401">
        <v>0</v>
      </c>
      <c r="BC401">
        <v>0</v>
      </c>
      <c r="BD401">
        <v>0</v>
      </c>
      <c r="BE401">
        <v>0</v>
      </c>
      <c r="BF401">
        <v>0</v>
      </c>
      <c r="BG401" s="20">
        <v>1</v>
      </c>
      <c r="BH401" s="20">
        <v>0</v>
      </c>
      <c r="BI401" s="20">
        <v>24</v>
      </c>
      <c r="BJ401" s="20">
        <v>1</v>
      </c>
      <c r="BK401" s="20">
        <v>109</v>
      </c>
      <c r="BL401" s="20">
        <v>358</v>
      </c>
      <c r="BM401" s="20">
        <v>125</v>
      </c>
      <c r="BN401" s="20">
        <v>17</v>
      </c>
      <c r="BO401" s="20">
        <v>38</v>
      </c>
      <c r="BP401" s="20">
        <v>1187</v>
      </c>
      <c r="BQ401" s="20">
        <v>318</v>
      </c>
      <c r="BR401" s="20">
        <v>0</v>
      </c>
      <c r="BS401" s="20">
        <v>10</v>
      </c>
      <c r="BT401" s="20">
        <v>133</v>
      </c>
      <c r="BU401" s="20">
        <v>284</v>
      </c>
      <c r="BV401" s="20">
        <v>690</v>
      </c>
    </row>
    <row r="402" spans="1:74" x14ac:dyDescent="0.25">
      <c r="A402" s="20" t="s">
        <v>405</v>
      </c>
      <c r="B402" s="20" t="s">
        <v>461</v>
      </c>
      <c r="C402" s="20" t="s">
        <v>462</v>
      </c>
      <c r="D402" s="1">
        <v>44613</v>
      </c>
      <c r="E402">
        <v>32</v>
      </c>
      <c r="F402">
        <v>1</v>
      </c>
      <c r="G402">
        <v>1</v>
      </c>
      <c r="H402">
        <v>0</v>
      </c>
      <c r="I402">
        <v>0</v>
      </c>
      <c r="J402">
        <v>17</v>
      </c>
      <c r="K402">
        <v>0</v>
      </c>
      <c r="L402">
        <v>6</v>
      </c>
      <c r="M402">
        <v>1</v>
      </c>
      <c r="N402">
        <v>1</v>
      </c>
      <c r="O402">
        <v>1</v>
      </c>
      <c r="P402">
        <v>0</v>
      </c>
      <c r="Q402">
        <v>0</v>
      </c>
      <c r="R402">
        <v>128</v>
      </c>
      <c r="S402">
        <v>92</v>
      </c>
      <c r="T402">
        <v>10</v>
      </c>
      <c r="U402">
        <v>4</v>
      </c>
      <c r="V402">
        <v>0</v>
      </c>
      <c r="W402">
        <v>438</v>
      </c>
      <c r="X402">
        <v>260</v>
      </c>
      <c r="Y402">
        <v>15</v>
      </c>
      <c r="Z402">
        <v>36</v>
      </c>
      <c r="AA402">
        <v>9</v>
      </c>
      <c r="AB402">
        <v>159</v>
      </c>
      <c r="AC402">
        <v>87</v>
      </c>
      <c r="AD402">
        <v>4</v>
      </c>
      <c r="AE402">
        <v>18</v>
      </c>
      <c r="AF402">
        <v>9</v>
      </c>
      <c r="AG402">
        <v>28</v>
      </c>
      <c r="AH402">
        <v>7</v>
      </c>
      <c r="AI402">
        <v>1</v>
      </c>
      <c r="AJ402">
        <v>3</v>
      </c>
      <c r="AK402">
        <v>3</v>
      </c>
      <c r="AL402">
        <v>43</v>
      </c>
      <c r="AM402">
        <v>35</v>
      </c>
      <c r="AN402">
        <v>0</v>
      </c>
      <c r="AO402">
        <v>3</v>
      </c>
      <c r="AP402">
        <v>0</v>
      </c>
      <c r="AQ402">
        <v>0</v>
      </c>
      <c r="AR402">
        <v>0</v>
      </c>
      <c r="AS402">
        <v>0</v>
      </c>
      <c r="AT402">
        <v>0</v>
      </c>
      <c r="AU402">
        <v>0</v>
      </c>
      <c r="AV402">
        <v>0</v>
      </c>
      <c r="AW402">
        <v>0</v>
      </c>
      <c r="AX402">
        <v>0</v>
      </c>
      <c r="AY402">
        <v>0</v>
      </c>
      <c r="AZ402">
        <v>0</v>
      </c>
      <c r="BA402">
        <v>0</v>
      </c>
      <c r="BB402">
        <v>0</v>
      </c>
      <c r="BC402">
        <v>0</v>
      </c>
      <c r="BD402">
        <v>0</v>
      </c>
      <c r="BE402">
        <v>0</v>
      </c>
      <c r="BF402">
        <v>0</v>
      </c>
      <c r="BG402" s="20">
        <v>1</v>
      </c>
      <c r="BH402" s="20">
        <v>0</v>
      </c>
      <c r="BI402" s="20">
        <v>24</v>
      </c>
      <c r="BJ402" s="20">
        <v>1</v>
      </c>
      <c r="BK402" s="20">
        <v>110</v>
      </c>
      <c r="BL402" s="20">
        <v>359</v>
      </c>
      <c r="BM402" s="20">
        <v>126</v>
      </c>
      <c r="BN402" s="20">
        <v>17</v>
      </c>
      <c r="BO402" s="20">
        <v>38</v>
      </c>
      <c r="BP402" s="20">
        <v>1185</v>
      </c>
      <c r="BQ402" s="20">
        <v>318</v>
      </c>
      <c r="BR402" s="20">
        <v>0</v>
      </c>
      <c r="BS402" s="20">
        <v>11</v>
      </c>
      <c r="BT402" s="20">
        <v>134</v>
      </c>
      <c r="BU402" s="20">
        <v>282</v>
      </c>
      <c r="BV402" s="20">
        <v>690</v>
      </c>
    </row>
    <row r="403" spans="1:74" x14ac:dyDescent="0.25">
      <c r="A403" s="20" t="s">
        <v>405</v>
      </c>
      <c r="B403" s="20" t="s">
        <v>461</v>
      </c>
      <c r="C403" s="20" t="s">
        <v>462</v>
      </c>
      <c r="D403" s="1">
        <v>44613</v>
      </c>
      <c r="R403">
        <v>1</v>
      </c>
      <c r="S403">
        <v>1</v>
      </c>
      <c r="BG403" s="20"/>
      <c r="BH403" s="20"/>
      <c r="BI403" s="20"/>
      <c r="BJ403" s="20"/>
      <c r="BK403" s="20">
        <v>1</v>
      </c>
      <c r="BL403" s="20"/>
      <c r="BM403" s="20"/>
      <c r="BN403" s="20"/>
      <c r="BO403" s="20"/>
      <c r="BP403" s="20"/>
      <c r="BQ403" s="20"/>
      <c r="BR403" s="20"/>
      <c r="BS403" s="20"/>
      <c r="BT403" s="20"/>
      <c r="BU403" s="20"/>
      <c r="BV403" s="20"/>
    </row>
    <row r="404" spans="1:74" x14ac:dyDescent="0.25">
      <c r="A404" s="20" t="s">
        <v>405</v>
      </c>
      <c r="B404" s="20" t="s">
        <v>461</v>
      </c>
      <c r="C404" s="20" t="s">
        <v>633</v>
      </c>
      <c r="D404" s="1">
        <v>44598</v>
      </c>
      <c r="E404">
        <v>30</v>
      </c>
      <c r="F404">
        <v>0</v>
      </c>
      <c r="G404">
        <v>0</v>
      </c>
      <c r="H404">
        <v>0</v>
      </c>
      <c r="I404">
        <v>0</v>
      </c>
      <c r="J404">
        <v>17</v>
      </c>
      <c r="K404">
        <v>1</v>
      </c>
      <c r="L404">
        <v>1</v>
      </c>
      <c r="M404">
        <v>0</v>
      </c>
      <c r="N404">
        <v>2</v>
      </c>
      <c r="O404">
        <v>2</v>
      </c>
      <c r="P404">
        <v>0</v>
      </c>
      <c r="Q404">
        <v>0</v>
      </c>
      <c r="R404">
        <v>77</v>
      </c>
      <c r="S404">
        <v>63</v>
      </c>
      <c r="T404">
        <v>0</v>
      </c>
      <c r="U404">
        <v>0</v>
      </c>
      <c r="V404">
        <v>1</v>
      </c>
      <c r="W404">
        <v>950</v>
      </c>
      <c r="X404">
        <v>542</v>
      </c>
      <c r="Y404">
        <v>10</v>
      </c>
      <c r="Z404">
        <v>48</v>
      </c>
      <c r="AA404">
        <v>12</v>
      </c>
      <c r="AB404">
        <v>303</v>
      </c>
      <c r="AC404">
        <v>194</v>
      </c>
      <c r="AD404">
        <v>0</v>
      </c>
      <c r="AE404">
        <v>20</v>
      </c>
      <c r="AF404">
        <v>4</v>
      </c>
      <c r="AG404">
        <v>120</v>
      </c>
      <c r="AH404">
        <v>46</v>
      </c>
      <c r="AI404">
        <v>1</v>
      </c>
      <c r="AJ404">
        <v>7</v>
      </c>
      <c r="AK404">
        <v>1</v>
      </c>
      <c r="AL404">
        <v>8</v>
      </c>
      <c r="AM404">
        <v>4</v>
      </c>
      <c r="AN404">
        <v>0</v>
      </c>
      <c r="AO404">
        <v>0</v>
      </c>
      <c r="AP404">
        <v>0</v>
      </c>
      <c r="AQ404">
        <v>0</v>
      </c>
      <c r="AR404">
        <v>0</v>
      </c>
      <c r="AS404">
        <v>0</v>
      </c>
      <c r="AT404">
        <v>0</v>
      </c>
      <c r="AU404">
        <v>0</v>
      </c>
      <c r="AV404">
        <v>0</v>
      </c>
      <c r="AW404">
        <v>0</v>
      </c>
      <c r="AX404">
        <v>0</v>
      </c>
      <c r="AY404">
        <v>0</v>
      </c>
      <c r="AZ404">
        <v>0</v>
      </c>
      <c r="BA404">
        <v>0</v>
      </c>
      <c r="BB404">
        <v>0</v>
      </c>
      <c r="BC404">
        <v>0</v>
      </c>
      <c r="BD404">
        <v>0</v>
      </c>
      <c r="BE404">
        <v>0</v>
      </c>
      <c r="BF404">
        <v>0</v>
      </c>
      <c r="BG404" s="20">
        <v>0</v>
      </c>
      <c r="BH404" s="20">
        <v>0</v>
      </c>
      <c r="BI404" s="20">
        <v>27</v>
      </c>
      <c r="BJ404" s="20">
        <v>2</v>
      </c>
      <c r="BK404" s="20">
        <v>74</v>
      </c>
      <c r="BL404" s="20">
        <v>852</v>
      </c>
      <c r="BM404" s="20">
        <v>276</v>
      </c>
      <c r="BN404" s="20">
        <v>102</v>
      </c>
      <c r="BO404" s="20">
        <v>8</v>
      </c>
      <c r="BP404" s="20">
        <v>3095</v>
      </c>
      <c r="BQ404" s="20">
        <v>882</v>
      </c>
      <c r="BR404" s="20">
        <v>0</v>
      </c>
      <c r="BS404" s="20">
        <v>14</v>
      </c>
      <c r="BT404" s="20">
        <v>414</v>
      </c>
      <c r="BU404" s="20">
        <v>510</v>
      </c>
      <c r="BV404" s="20">
        <v>1985</v>
      </c>
    </row>
    <row r="405" spans="1:74" x14ac:dyDescent="0.25">
      <c r="A405" s="20" t="s">
        <v>405</v>
      </c>
      <c r="B405" s="20" t="s">
        <v>461</v>
      </c>
      <c r="C405" s="20" t="s">
        <v>633</v>
      </c>
      <c r="D405" s="1">
        <v>44605</v>
      </c>
      <c r="E405">
        <v>30</v>
      </c>
      <c r="F405">
        <v>0</v>
      </c>
      <c r="G405">
        <v>0</v>
      </c>
      <c r="H405">
        <v>0</v>
      </c>
      <c r="I405">
        <v>0</v>
      </c>
      <c r="J405">
        <v>17</v>
      </c>
      <c r="K405">
        <v>1</v>
      </c>
      <c r="L405">
        <v>1</v>
      </c>
      <c r="M405">
        <v>0</v>
      </c>
      <c r="N405">
        <v>2</v>
      </c>
      <c r="O405">
        <v>2</v>
      </c>
      <c r="P405">
        <v>0</v>
      </c>
      <c r="Q405">
        <v>0</v>
      </c>
      <c r="R405">
        <v>77</v>
      </c>
      <c r="S405">
        <v>63</v>
      </c>
      <c r="T405">
        <v>0</v>
      </c>
      <c r="U405">
        <v>0</v>
      </c>
      <c r="V405">
        <v>1</v>
      </c>
      <c r="W405">
        <v>947</v>
      </c>
      <c r="X405">
        <v>545</v>
      </c>
      <c r="Y405">
        <v>9</v>
      </c>
      <c r="Z405">
        <v>46</v>
      </c>
      <c r="AA405">
        <v>12</v>
      </c>
      <c r="AB405">
        <v>303</v>
      </c>
      <c r="AC405">
        <v>193</v>
      </c>
      <c r="AD405">
        <v>0</v>
      </c>
      <c r="AE405">
        <v>20</v>
      </c>
      <c r="AF405">
        <v>4</v>
      </c>
      <c r="AG405">
        <v>120</v>
      </c>
      <c r="AH405">
        <v>46</v>
      </c>
      <c r="AI405">
        <v>1</v>
      </c>
      <c r="AJ405">
        <v>8</v>
      </c>
      <c r="AK405">
        <v>1</v>
      </c>
      <c r="AL405">
        <v>8</v>
      </c>
      <c r="AM405">
        <v>4</v>
      </c>
      <c r="AN405">
        <v>0</v>
      </c>
      <c r="AO405">
        <v>0</v>
      </c>
      <c r="AP405">
        <v>0</v>
      </c>
      <c r="AQ405">
        <v>0</v>
      </c>
      <c r="AR405">
        <v>0</v>
      </c>
      <c r="AS405">
        <v>0</v>
      </c>
      <c r="AT405">
        <v>0</v>
      </c>
      <c r="AU405">
        <v>0</v>
      </c>
      <c r="AV405">
        <v>0</v>
      </c>
      <c r="AW405">
        <v>0</v>
      </c>
      <c r="AX405">
        <v>0</v>
      </c>
      <c r="AY405">
        <v>0</v>
      </c>
      <c r="AZ405">
        <v>0</v>
      </c>
      <c r="BA405">
        <v>0</v>
      </c>
      <c r="BB405">
        <v>0</v>
      </c>
      <c r="BC405">
        <v>0</v>
      </c>
      <c r="BD405">
        <v>0</v>
      </c>
      <c r="BE405">
        <v>0</v>
      </c>
      <c r="BF405">
        <v>0</v>
      </c>
      <c r="BG405" s="20">
        <v>0</v>
      </c>
      <c r="BH405" s="20">
        <v>0</v>
      </c>
      <c r="BI405" s="20">
        <v>27</v>
      </c>
      <c r="BJ405" s="20">
        <v>2</v>
      </c>
      <c r="BK405" s="20">
        <v>74</v>
      </c>
      <c r="BL405" s="20">
        <v>852</v>
      </c>
      <c r="BM405" s="20">
        <v>275</v>
      </c>
      <c r="BN405" s="20">
        <v>102</v>
      </c>
      <c r="BO405" s="20">
        <v>8</v>
      </c>
      <c r="BP405" s="20">
        <v>3093</v>
      </c>
      <c r="BQ405" s="20">
        <v>896</v>
      </c>
      <c r="BR405" s="20">
        <v>0</v>
      </c>
      <c r="BS405" s="20">
        <v>14</v>
      </c>
      <c r="BT405" s="20">
        <v>412</v>
      </c>
      <c r="BU405" s="20">
        <v>510</v>
      </c>
      <c r="BV405" s="20">
        <v>1986</v>
      </c>
    </row>
    <row r="406" spans="1:74" x14ac:dyDescent="0.25">
      <c r="A406" s="20" t="s">
        <v>405</v>
      </c>
      <c r="B406" s="20" t="s">
        <v>461</v>
      </c>
      <c r="C406" s="20" t="s">
        <v>633</v>
      </c>
      <c r="D406" s="1">
        <v>44613</v>
      </c>
      <c r="E406">
        <v>31</v>
      </c>
      <c r="F406">
        <v>0</v>
      </c>
      <c r="G406">
        <v>0</v>
      </c>
      <c r="H406">
        <v>0</v>
      </c>
      <c r="I406">
        <v>0</v>
      </c>
      <c r="J406">
        <v>17</v>
      </c>
      <c r="K406">
        <v>1</v>
      </c>
      <c r="L406">
        <v>2</v>
      </c>
      <c r="M406">
        <v>0</v>
      </c>
      <c r="N406">
        <v>3</v>
      </c>
      <c r="O406">
        <v>3</v>
      </c>
      <c r="P406">
        <v>0</v>
      </c>
      <c r="Q406">
        <v>0</v>
      </c>
      <c r="R406">
        <v>77</v>
      </c>
      <c r="S406">
        <v>63</v>
      </c>
      <c r="T406">
        <v>0</v>
      </c>
      <c r="U406">
        <v>0</v>
      </c>
      <c r="V406">
        <v>1</v>
      </c>
      <c r="W406">
        <v>946</v>
      </c>
      <c r="X406">
        <v>547</v>
      </c>
      <c r="Y406">
        <v>8</v>
      </c>
      <c r="Z406">
        <v>47</v>
      </c>
      <c r="AA406">
        <v>10</v>
      </c>
      <c r="AB406">
        <v>304</v>
      </c>
      <c r="AC406">
        <v>193</v>
      </c>
      <c r="AD406">
        <v>0</v>
      </c>
      <c r="AE406">
        <v>21</v>
      </c>
      <c r="AF406">
        <v>5</v>
      </c>
      <c r="AG406">
        <v>120</v>
      </c>
      <c r="AH406">
        <v>47</v>
      </c>
      <c r="AI406">
        <v>1</v>
      </c>
      <c r="AJ406">
        <v>8</v>
      </c>
      <c r="AK406">
        <v>1</v>
      </c>
      <c r="AL406">
        <v>8</v>
      </c>
      <c r="AM406">
        <v>4</v>
      </c>
      <c r="AN406">
        <v>0</v>
      </c>
      <c r="AO406">
        <v>0</v>
      </c>
      <c r="AP406">
        <v>0</v>
      </c>
      <c r="AQ406">
        <v>0</v>
      </c>
      <c r="AR406">
        <v>0</v>
      </c>
      <c r="AS406">
        <v>0</v>
      </c>
      <c r="AT406">
        <v>0</v>
      </c>
      <c r="AU406">
        <v>0</v>
      </c>
      <c r="AV406">
        <v>0</v>
      </c>
      <c r="AW406">
        <v>0</v>
      </c>
      <c r="AX406">
        <v>0</v>
      </c>
      <c r="AY406">
        <v>0</v>
      </c>
      <c r="AZ406">
        <v>0</v>
      </c>
      <c r="BA406">
        <v>0</v>
      </c>
      <c r="BB406">
        <v>0</v>
      </c>
      <c r="BC406">
        <v>0</v>
      </c>
      <c r="BD406">
        <v>0</v>
      </c>
      <c r="BE406">
        <v>0</v>
      </c>
      <c r="BF406">
        <v>0</v>
      </c>
      <c r="BG406" s="20">
        <v>0</v>
      </c>
      <c r="BH406" s="20">
        <v>0</v>
      </c>
      <c r="BI406" s="20">
        <v>27</v>
      </c>
      <c r="BJ406" s="20">
        <v>3</v>
      </c>
      <c r="BK406" s="20">
        <v>74</v>
      </c>
      <c r="BL406" s="20">
        <v>852</v>
      </c>
      <c r="BM406" s="20">
        <v>275</v>
      </c>
      <c r="BN406" s="20">
        <v>103</v>
      </c>
      <c r="BO406" s="20">
        <v>8</v>
      </c>
      <c r="BP406" s="20">
        <v>3087</v>
      </c>
      <c r="BQ406" s="20">
        <v>901</v>
      </c>
      <c r="BR406" s="20">
        <v>0</v>
      </c>
      <c r="BS406" s="20">
        <v>15</v>
      </c>
      <c r="BT406" s="20">
        <v>407</v>
      </c>
      <c r="BU406" s="20">
        <v>508</v>
      </c>
      <c r="BV406" s="20">
        <v>1984</v>
      </c>
    </row>
    <row r="407" spans="1:74" x14ac:dyDescent="0.25">
      <c r="A407" s="20" t="s">
        <v>405</v>
      </c>
      <c r="B407" s="20" t="s">
        <v>463</v>
      </c>
      <c r="C407" s="20" t="s">
        <v>464</v>
      </c>
      <c r="D407" s="1">
        <v>44598</v>
      </c>
      <c r="E407">
        <v>167</v>
      </c>
      <c r="F407">
        <v>1</v>
      </c>
      <c r="G407">
        <v>0</v>
      </c>
      <c r="H407">
        <v>0</v>
      </c>
      <c r="I407">
        <v>0</v>
      </c>
      <c r="J407">
        <v>106</v>
      </c>
      <c r="K407">
        <v>5</v>
      </c>
      <c r="L407">
        <v>18</v>
      </c>
      <c r="M407">
        <v>5</v>
      </c>
      <c r="N407">
        <v>2</v>
      </c>
      <c r="O407">
        <v>1</v>
      </c>
      <c r="P407">
        <v>1</v>
      </c>
      <c r="Q407">
        <v>0</v>
      </c>
      <c r="R407">
        <v>252</v>
      </c>
      <c r="S407">
        <v>174</v>
      </c>
      <c r="T407">
        <v>9</v>
      </c>
      <c r="U407">
        <v>4</v>
      </c>
      <c r="V407">
        <v>19</v>
      </c>
      <c r="W407">
        <v>1933</v>
      </c>
      <c r="X407">
        <v>928</v>
      </c>
      <c r="Y407">
        <v>31</v>
      </c>
      <c r="Z407">
        <v>229</v>
      </c>
      <c r="AA407">
        <v>152</v>
      </c>
      <c r="AB407">
        <v>1388</v>
      </c>
      <c r="AC407">
        <v>660</v>
      </c>
      <c r="AD407">
        <v>24</v>
      </c>
      <c r="AE407">
        <v>48</v>
      </c>
      <c r="AF407">
        <v>294</v>
      </c>
      <c r="AG407">
        <v>310</v>
      </c>
      <c r="AH407">
        <v>155</v>
      </c>
      <c r="AI407">
        <v>0</v>
      </c>
      <c r="AJ407">
        <v>13</v>
      </c>
      <c r="AK407">
        <v>48</v>
      </c>
      <c r="AL407">
        <v>30</v>
      </c>
      <c r="AM407">
        <v>21</v>
      </c>
      <c r="AN407">
        <v>1</v>
      </c>
      <c r="AO407">
        <v>3</v>
      </c>
      <c r="AP407">
        <v>1</v>
      </c>
      <c r="AQ407">
        <v>0</v>
      </c>
      <c r="AR407">
        <v>0</v>
      </c>
      <c r="AS407">
        <v>0</v>
      </c>
      <c r="AT407">
        <v>0</v>
      </c>
      <c r="AU407">
        <v>0</v>
      </c>
      <c r="AV407">
        <v>0</v>
      </c>
      <c r="AW407">
        <v>0</v>
      </c>
      <c r="AX407">
        <v>0</v>
      </c>
      <c r="AY407">
        <v>0</v>
      </c>
      <c r="AZ407">
        <v>0</v>
      </c>
      <c r="BA407">
        <v>0</v>
      </c>
      <c r="BB407">
        <v>0</v>
      </c>
      <c r="BC407">
        <v>0</v>
      </c>
      <c r="BD407">
        <v>0</v>
      </c>
      <c r="BE407">
        <v>0</v>
      </c>
      <c r="BF407">
        <v>0</v>
      </c>
      <c r="BG407" s="20">
        <v>1</v>
      </c>
      <c r="BH407" s="20">
        <v>0</v>
      </c>
      <c r="BI407" s="20">
        <v>135</v>
      </c>
      <c r="BJ407" s="20">
        <v>1</v>
      </c>
      <c r="BK407" s="20">
        <v>211</v>
      </c>
      <c r="BL407" s="20">
        <v>1420</v>
      </c>
      <c r="BM407" s="20">
        <v>949</v>
      </c>
      <c r="BN407" s="20">
        <v>229</v>
      </c>
      <c r="BO407" s="20">
        <v>25</v>
      </c>
      <c r="BP407" s="20">
        <v>13745</v>
      </c>
      <c r="BQ407" s="20">
        <v>4687</v>
      </c>
      <c r="BR407" s="20">
        <v>0</v>
      </c>
      <c r="BS407" s="20">
        <v>44</v>
      </c>
      <c r="BT407" s="20">
        <v>211</v>
      </c>
      <c r="BU407" s="20">
        <v>4349</v>
      </c>
      <c r="BV407" s="20">
        <v>8412</v>
      </c>
    </row>
    <row r="408" spans="1:74" x14ac:dyDescent="0.25">
      <c r="A408" s="20" t="s">
        <v>405</v>
      </c>
      <c r="B408" s="20" t="s">
        <v>463</v>
      </c>
      <c r="C408" s="20" t="s">
        <v>464</v>
      </c>
      <c r="D408" s="1">
        <v>44605</v>
      </c>
      <c r="E408">
        <v>168</v>
      </c>
      <c r="F408">
        <v>1</v>
      </c>
      <c r="G408">
        <v>0</v>
      </c>
      <c r="H408">
        <v>0</v>
      </c>
      <c r="I408">
        <v>0</v>
      </c>
      <c r="J408">
        <v>106</v>
      </c>
      <c r="K408">
        <v>5</v>
      </c>
      <c r="L408">
        <v>18</v>
      </c>
      <c r="M408">
        <v>5</v>
      </c>
      <c r="N408">
        <v>2</v>
      </c>
      <c r="O408">
        <v>1</v>
      </c>
      <c r="P408">
        <v>1</v>
      </c>
      <c r="Q408">
        <v>0</v>
      </c>
      <c r="R408">
        <v>252</v>
      </c>
      <c r="S408">
        <v>174</v>
      </c>
      <c r="T408">
        <v>9</v>
      </c>
      <c r="U408">
        <v>4</v>
      </c>
      <c r="V408">
        <v>21</v>
      </c>
      <c r="W408">
        <v>1934</v>
      </c>
      <c r="X408">
        <v>930</v>
      </c>
      <c r="Y408">
        <v>31</v>
      </c>
      <c r="Z408">
        <v>226</v>
      </c>
      <c r="AA408">
        <v>164</v>
      </c>
      <c r="AB408">
        <v>1383</v>
      </c>
      <c r="AC408">
        <v>661</v>
      </c>
      <c r="AD408">
        <v>24</v>
      </c>
      <c r="AE408">
        <v>48</v>
      </c>
      <c r="AF408">
        <v>292</v>
      </c>
      <c r="AG408">
        <v>307</v>
      </c>
      <c r="AH408">
        <v>155</v>
      </c>
      <c r="AI408">
        <v>0</v>
      </c>
      <c r="AJ408">
        <v>12</v>
      </c>
      <c r="AK408">
        <v>48</v>
      </c>
      <c r="AL408">
        <v>29</v>
      </c>
      <c r="AM408">
        <v>21</v>
      </c>
      <c r="AN408">
        <v>1</v>
      </c>
      <c r="AO408">
        <v>2</v>
      </c>
      <c r="AP408">
        <v>1</v>
      </c>
      <c r="AQ408">
        <v>0</v>
      </c>
      <c r="AR408">
        <v>0</v>
      </c>
      <c r="AS408">
        <v>0</v>
      </c>
      <c r="AT408">
        <v>0</v>
      </c>
      <c r="AU408">
        <v>0</v>
      </c>
      <c r="AV408">
        <v>0</v>
      </c>
      <c r="AW408">
        <v>0</v>
      </c>
      <c r="AX408">
        <v>0</v>
      </c>
      <c r="AY408">
        <v>0</v>
      </c>
      <c r="AZ408">
        <v>0</v>
      </c>
      <c r="BA408">
        <v>0</v>
      </c>
      <c r="BB408">
        <v>0</v>
      </c>
      <c r="BC408">
        <v>0</v>
      </c>
      <c r="BD408">
        <v>0</v>
      </c>
      <c r="BE408">
        <v>0</v>
      </c>
      <c r="BF408">
        <v>0</v>
      </c>
      <c r="BG408" s="20">
        <v>1</v>
      </c>
      <c r="BH408" s="20">
        <v>0</v>
      </c>
      <c r="BI408" s="20">
        <v>137</v>
      </c>
      <c r="BJ408" s="20">
        <v>1</v>
      </c>
      <c r="BK408" s="20">
        <v>210</v>
      </c>
      <c r="BL408" s="20">
        <v>1416</v>
      </c>
      <c r="BM408" s="20">
        <v>946</v>
      </c>
      <c r="BN408" s="20">
        <v>229</v>
      </c>
      <c r="BO408" s="20">
        <v>25</v>
      </c>
      <c r="BP408" s="20">
        <v>13721</v>
      </c>
      <c r="BQ408" s="20">
        <v>4768</v>
      </c>
      <c r="BR408" s="20">
        <v>0</v>
      </c>
      <c r="BS408" s="20">
        <v>45</v>
      </c>
      <c r="BT408" s="20">
        <v>213</v>
      </c>
      <c r="BU408" s="20">
        <v>4328</v>
      </c>
      <c r="BV408" s="20">
        <v>8408</v>
      </c>
    </row>
    <row r="409" spans="1:74" x14ac:dyDescent="0.25">
      <c r="A409" s="20" t="s">
        <v>405</v>
      </c>
      <c r="B409" s="20" t="s">
        <v>463</v>
      </c>
      <c r="C409" s="20" t="s">
        <v>464</v>
      </c>
      <c r="D409" s="1">
        <v>44613</v>
      </c>
      <c r="E409">
        <v>168</v>
      </c>
      <c r="F409">
        <v>1</v>
      </c>
      <c r="G409">
        <v>0</v>
      </c>
      <c r="H409">
        <v>0</v>
      </c>
      <c r="I409">
        <v>0</v>
      </c>
      <c r="J409">
        <v>106</v>
      </c>
      <c r="K409">
        <v>5</v>
      </c>
      <c r="L409">
        <v>18</v>
      </c>
      <c r="M409">
        <v>5</v>
      </c>
      <c r="N409">
        <v>2</v>
      </c>
      <c r="O409">
        <v>1</v>
      </c>
      <c r="P409">
        <v>1</v>
      </c>
      <c r="Q409">
        <v>0</v>
      </c>
      <c r="R409">
        <v>254</v>
      </c>
      <c r="S409">
        <v>175</v>
      </c>
      <c r="T409">
        <v>9</v>
      </c>
      <c r="U409">
        <v>4</v>
      </c>
      <c r="V409">
        <v>22</v>
      </c>
      <c r="W409">
        <v>1934</v>
      </c>
      <c r="X409">
        <v>933</v>
      </c>
      <c r="Y409">
        <v>32</v>
      </c>
      <c r="Z409">
        <v>223</v>
      </c>
      <c r="AA409">
        <v>169</v>
      </c>
      <c r="AB409">
        <v>1390</v>
      </c>
      <c r="AC409">
        <v>667</v>
      </c>
      <c r="AD409">
        <v>23</v>
      </c>
      <c r="AE409">
        <v>49</v>
      </c>
      <c r="AF409">
        <v>295</v>
      </c>
      <c r="AG409">
        <v>308</v>
      </c>
      <c r="AH409">
        <v>156</v>
      </c>
      <c r="AI409">
        <v>0</v>
      </c>
      <c r="AJ409">
        <v>13</v>
      </c>
      <c r="AK409">
        <v>47</v>
      </c>
      <c r="AL409">
        <v>29</v>
      </c>
      <c r="AM409">
        <v>21</v>
      </c>
      <c r="AN409">
        <v>1</v>
      </c>
      <c r="AO409">
        <v>2</v>
      </c>
      <c r="AP409">
        <v>1</v>
      </c>
      <c r="AQ409">
        <v>0</v>
      </c>
      <c r="AR409">
        <v>0</v>
      </c>
      <c r="AS409">
        <v>0</v>
      </c>
      <c r="AT409">
        <v>0</v>
      </c>
      <c r="AU409">
        <v>0</v>
      </c>
      <c r="AV409">
        <v>0</v>
      </c>
      <c r="AW409">
        <v>0</v>
      </c>
      <c r="AX409">
        <v>0</v>
      </c>
      <c r="AY409">
        <v>0</v>
      </c>
      <c r="AZ409">
        <v>0</v>
      </c>
      <c r="BA409">
        <v>0</v>
      </c>
      <c r="BB409">
        <v>0</v>
      </c>
      <c r="BC409">
        <v>0</v>
      </c>
      <c r="BD409">
        <v>0</v>
      </c>
      <c r="BE409">
        <v>0</v>
      </c>
      <c r="BF409">
        <v>0</v>
      </c>
      <c r="BG409" s="20">
        <v>1</v>
      </c>
      <c r="BH409" s="20">
        <v>0</v>
      </c>
      <c r="BI409" s="20">
        <v>137</v>
      </c>
      <c r="BJ409" s="20">
        <v>1</v>
      </c>
      <c r="BK409" s="20">
        <v>211</v>
      </c>
      <c r="BL409" s="20">
        <v>1415</v>
      </c>
      <c r="BM409" s="20">
        <v>951</v>
      </c>
      <c r="BN409" s="20">
        <v>231</v>
      </c>
      <c r="BO409" s="20">
        <v>25</v>
      </c>
      <c r="BP409" s="20">
        <v>13760</v>
      </c>
      <c r="BQ409" s="20">
        <v>4850</v>
      </c>
      <c r="BR409" s="20">
        <v>0</v>
      </c>
      <c r="BS409" s="20">
        <v>44</v>
      </c>
      <c r="BT409" s="20">
        <v>220</v>
      </c>
      <c r="BU409" s="20">
        <v>4331</v>
      </c>
      <c r="BV409" s="20">
        <v>8451</v>
      </c>
    </row>
    <row r="410" spans="1:74" x14ac:dyDescent="0.25">
      <c r="A410" s="20" t="s">
        <v>405</v>
      </c>
      <c r="B410" s="20" t="s">
        <v>463</v>
      </c>
      <c r="C410" s="20" t="s">
        <v>464</v>
      </c>
      <c r="D410" s="1">
        <v>44613</v>
      </c>
      <c r="AB410">
        <v>1</v>
      </c>
      <c r="AF410">
        <v>1</v>
      </c>
      <c r="BG410" s="20"/>
      <c r="BH410" s="20"/>
      <c r="BI410" s="20"/>
      <c r="BJ410" s="20"/>
      <c r="BK410" s="20"/>
      <c r="BL410" s="20"/>
      <c r="BM410" s="20"/>
      <c r="BN410" s="20"/>
      <c r="BO410" s="20"/>
      <c r="BP410" s="20">
        <v>1</v>
      </c>
      <c r="BQ410" s="20"/>
      <c r="BR410" s="20"/>
      <c r="BS410" s="20"/>
      <c r="BT410" s="20"/>
      <c r="BU410" s="20">
        <v>1</v>
      </c>
      <c r="BV410" s="20"/>
    </row>
    <row r="411" spans="1:74" x14ac:dyDescent="0.25">
      <c r="A411" s="20" t="s">
        <v>405</v>
      </c>
      <c r="B411" s="20" t="s">
        <v>459</v>
      </c>
      <c r="C411" s="20" t="s">
        <v>634</v>
      </c>
      <c r="D411" s="1">
        <v>44598</v>
      </c>
      <c r="E411">
        <v>85</v>
      </c>
      <c r="F411">
        <v>3</v>
      </c>
      <c r="G411">
        <v>3</v>
      </c>
      <c r="H411">
        <v>0</v>
      </c>
      <c r="I411">
        <v>0</v>
      </c>
      <c r="J411">
        <v>56</v>
      </c>
      <c r="K411">
        <v>3</v>
      </c>
      <c r="L411">
        <v>4</v>
      </c>
      <c r="M411">
        <v>3</v>
      </c>
      <c r="N411">
        <v>0</v>
      </c>
      <c r="O411">
        <v>0</v>
      </c>
      <c r="P411">
        <v>0</v>
      </c>
      <c r="Q411">
        <v>0</v>
      </c>
      <c r="R411">
        <v>317</v>
      </c>
      <c r="S411">
        <v>216</v>
      </c>
      <c r="T411">
        <v>6</v>
      </c>
      <c r="U411">
        <v>27</v>
      </c>
      <c r="V411">
        <v>34</v>
      </c>
      <c r="W411">
        <v>1038</v>
      </c>
      <c r="X411">
        <v>500</v>
      </c>
      <c r="Y411">
        <v>25</v>
      </c>
      <c r="Z411">
        <v>119</v>
      </c>
      <c r="AA411">
        <v>109</v>
      </c>
      <c r="AB411">
        <v>845</v>
      </c>
      <c r="AC411">
        <v>361</v>
      </c>
      <c r="AD411">
        <v>3</v>
      </c>
      <c r="AE411">
        <v>20</v>
      </c>
      <c r="AF411">
        <v>269</v>
      </c>
      <c r="AG411">
        <v>153</v>
      </c>
      <c r="AH411">
        <v>52</v>
      </c>
      <c r="AI411">
        <v>1</v>
      </c>
      <c r="AJ411">
        <v>33</v>
      </c>
      <c r="AK411">
        <v>17</v>
      </c>
      <c r="AL411">
        <v>50</v>
      </c>
      <c r="AM411">
        <v>28</v>
      </c>
      <c r="AN411">
        <v>2</v>
      </c>
      <c r="AO411">
        <v>1</v>
      </c>
      <c r="AP411">
        <v>1</v>
      </c>
      <c r="AQ411">
        <v>0</v>
      </c>
      <c r="AR411">
        <v>0</v>
      </c>
      <c r="AS411">
        <v>0</v>
      </c>
      <c r="AT411">
        <v>0</v>
      </c>
      <c r="AU411">
        <v>0</v>
      </c>
      <c r="AV411">
        <v>0</v>
      </c>
      <c r="AW411">
        <v>0</v>
      </c>
      <c r="AX411">
        <v>0</v>
      </c>
      <c r="AY411">
        <v>0</v>
      </c>
      <c r="AZ411">
        <v>0</v>
      </c>
      <c r="BA411">
        <v>0</v>
      </c>
      <c r="BB411">
        <v>0</v>
      </c>
      <c r="BC411">
        <v>0</v>
      </c>
      <c r="BD411">
        <v>0</v>
      </c>
      <c r="BE411">
        <v>0</v>
      </c>
      <c r="BF411">
        <v>0</v>
      </c>
      <c r="BG411" s="20">
        <v>3</v>
      </c>
      <c r="BH411" s="20">
        <v>0</v>
      </c>
      <c r="BI411" s="20">
        <v>69</v>
      </c>
      <c r="BJ411" s="20">
        <v>0</v>
      </c>
      <c r="BK411" s="20">
        <v>245</v>
      </c>
      <c r="BL411" s="20">
        <v>749</v>
      </c>
      <c r="BM411" s="20">
        <v>530</v>
      </c>
      <c r="BN411" s="20">
        <v>97</v>
      </c>
      <c r="BO411" s="20">
        <v>43</v>
      </c>
      <c r="BP411" s="20">
        <v>4555</v>
      </c>
      <c r="BQ411" s="20">
        <v>1172</v>
      </c>
      <c r="BR411" s="20">
        <v>0</v>
      </c>
      <c r="BS411" s="20">
        <v>13</v>
      </c>
      <c r="BT411" s="20">
        <v>128</v>
      </c>
      <c r="BU411" s="20">
        <v>1947</v>
      </c>
      <c r="BV411" s="20">
        <v>2240</v>
      </c>
    </row>
    <row r="412" spans="1:74" x14ac:dyDescent="0.25">
      <c r="A412" s="20" t="s">
        <v>405</v>
      </c>
      <c r="B412" s="20" t="s">
        <v>459</v>
      </c>
      <c r="C412" s="20" t="s">
        <v>634</v>
      </c>
      <c r="D412" s="1">
        <v>44605</v>
      </c>
      <c r="E412">
        <v>85</v>
      </c>
      <c r="F412">
        <v>3</v>
      </c>
      <c r="G412">
        <v>3</v>
      </c>
      <c r="H412">
        <v>0</v>
      </c>
      <c r="I412">
        <v>0</v>
      </c>
      <c r="J412">
        <v>56</v>
      </c>
      <c r="K412">
        <v>3</v>
      </c>
      <c r="L412">
        <v>4</v>
      </c>
      <c r="M412">
        <v>3</v>
      </c>
      <c r="N412">
        <v>0</v>
      </c>
      <c r="O412">
        <v>0</v>
      </c>
      <c r="P412">
        <v>0</v>
      </c>
      <c r="Q412">
        <v>0</v>
      </c>
      <c r="R412">
        <v>317</v>
      </c>
      <c r="S412">
        <v>215</v>
      </c>
      <c r="T412">
        <v>6</v>
      </c>
      <c r="U412">
        <v>28</v>
      </c>
      <c r="V412">
        <v>33</v>
      </c>
      <c r="W412">
        <v>1037</v>
      </c>
      <c r="X412">
        <v>507</v>
      </c>
      <c r="Y412">
        <v>25</v>
      </c>
      <c r="Z412">
        <v>118</v>
      </c>
      <c r="AA412">
        <v>111</v>
      </c>
      <c r="AB412">
        <v>845</v>
      </c>
      <c r="AC412">
        <v>363</v>
      </c>
      <c r="AD412">
        <v>3</v>
      </c>
      <c r="AE412">
        <v>21</v>
      </c>
      <c r="AF412">
        <v>270</v>
      </c>
      <c r="AG412">
        <v>152</v>
      </c>
      <c r="AH412">
        <v>53</v>
      </c>
      <c r="AI412">
        <v>1</v>
      </c>
      <c r="AJ412">
        <v>33</v>
      </c>
      <c r="AK412">
        <v>17</v>
      </c>
      <c r="AL412">
        <v>50</v>
      </c>
      <c r="AM412">
        <v>32</v>
      </c>
      <c r="AN412">
        <v>2</v>
      </c>
      <c r="AO412">
        <v>1</v>
      </c>
      <c r="AP412">
        <v>1</v>
      </c>
      <c r="AQ412">
        <v>0</v>
      </c>
      <c r="AR412">
        <v>0</v>
      </c>
      <c r="AS412">
        <v>0</v>
      </c>
      <c r="AT412">
        <v>0</v>
      </c>
      <c r="AU412">
        <v>0</v>
      </c>
      <c r="AV412">
        <v>0</v>
      </c>
      <c r="AW412">
        <v>0</v>
      </c>
      <c r="AX412">
        <v>0</v>
      </c>
      <c r="AY412">
        <v>0</v>
      </c>
      <c r="AZ412">
        <v>0</v>
      </c>
      <c r="BA412">
        <v>0</v>
      </c>
      <c r="BB412">
        <v>0</v>
      </c>
      <c r="BC412">
        <v>0</v>
      </c>
      <c r="BD412">
        <v>0</v>
      </c>
      <c r="BE412">
        <v>0</v>
      </c>
      <c r="BF412">
        <v>0</v>
      </c>
      <c r="BG412" s="20">
        <v>3</v>
      </c>
      <c r="BH412" s="20">
        <v>0</v>
      </c>
      <c r="BI412" s="20">
        <v>69</v>
      </c>
      <c r="BJ412" s="20">
        <v>0</v>
      </c>
      <c r="BK412" s="20">
        <v>245</v>
      </c>
      <c r="BL412" s="20">
        <v>748</v>
      </c>
      <c r="BM412" s="20">
        <v>528</v>
      </c>
      <c r="BN412" s="20">
        <v>96</v>
      </c>
      <c r="BO412" s="20">
        <v>43</v>
      </c>
      <c r="BP412" s="20">
        <v>4577</v>
      </c>
      <c r="BQ412" s="20">
        <v>1187</v>
      </c>
      <c r="BR412" s="20">
        <v>0</v>
      </c>
      <c r="BS412" s="20">
        <v>13</v>
      </c>
      <c r="BT412" s="20">
        <v>128</v>
      </c>
      <c r="BU412" s="20">
        <v>1964</v>
      </c>
      <c r="BV412" s="20">
        <v>2250</v>
      </c>
    </row>
    <row r="413" spans="1:74" x14ac:dyDescent="0.25">
      <c r="A413" s="20" t="s">
        <v>405</v>
      </c>
      <c r="B413" s="20" t="s">
        <v>459</v>
      </c>
      <c r="C413" s="20" t="s">
        <v>634</v>
      </c>
      <c r="D413" s="1">
        <v>44613</v>
      </c>
      <c r="E413">
        <v>86</v>
      </c>
      <c r="F413">
        <v>3</v>
      </c>
      <c r="G413">
        <v>3</v>
      </c>
      <c r="H413">
        <v>0</v>
      </c>
      <c r="I413">
        <v>0</v>
      </c>
      <c r="J413">
        <v>57</v>
      </c>
      <c r="K413">
        <v>3</v>
      </c>
      <c r="L413">
        <v>4</v>
      </c>
      <c r="M413">
        <v>3</v>
      </c>
      <c r="N413">
        <v>0</v>
      </c>
      <c r="O413">
        <v>0</v>
      </c>
      <c r="P413">
        <v>0</v>
      </c>
      <c r="Q413">
        <v>0</v>
      </c>
      <c r="R413">
        <v>317</v>
      </c>
      <c r="S413">
        <v>215</v>
      </c>
      <c r="T413">
        <v>6</v>
      </c>
      <c r="U413">
        <v>28</v>
      </c>
      <c r="V413">
        <v>33</v>
      </c>
      <c r="W413">
        <v>1036</v>
      </c>
      <c r="X413">
        <v>508</v>
      </c>
      <c r="Y413">
        <v>25</v>
      </c>
      <c r="Z413">
        <v>118</v>
      </c>
      <c r="AA413">
        <v>112</v>
      </c>
      <c r="AB413">
        <v>847</v>
      </c>
      <c r="AC413">
        <v>365</v>
      </c>
      <c r="AD413">
        <v>3</v>
      </c>
      <c r="AE413">
        <v>21</v>
      </c>
      <c r="AF413">
        <v>270</v>
      </c>
      <c r="AG413">
        <v>153</v>
      </c>
      <c r="AH413">
        <v>53</v>
      </c>
      <c r="AI413">
        <v>1</v>
      </c>
      <c r="AJ413">
        <v>33</v>
      </c>
      <c r="AK413">
        <v>17</v>
      </c>
      <c r="AL413">
        <v>50</v>
      </c>
      <c r="AM413">
        <v>32</v>
      </c>
      <c r="AN413">
        <v>2</v>
      </c>
      <c r="AO413">
        <v>1</v>
      </c>
      <c r="AP413">
        <v>1</v>
      </c>
      <c r="AQ413">
        <v>0</v>
      </c>
      <c r="AR413">
        <v>0</v>
      </c>
      <c r="AS413">
        <v>0</v>
      </c>
      <c r="AT413">
        <v>0</v>
      </c>
      <c r="AU413">
        <v>0</v>
      </c>
      <c r="AV413">
        <v>0</v>
      </c>
      <c r="AW413">
        <v>0</v>
      </c>
      <c r="AX413">
        <v>0</v>
      </c>
      <c r="AY413">
        <v>0</v>
      </c>
      <c r="AZ413">
        <v>0</v>
      </c>
      <c r="BA413">
        <v>0</v>
      </c>
      <c r="BB413">
        <v>0</v>
      </c>
      <c r="BC413">
        <v>0</v>
      </c>
      <c r="BD413">
        <v>0</v>
      </c>
      <c r="BE413">
        <v>0</v>
      </c>
      <c r="BF413">
        <v>0</v>
      </c>
      <c r="BG413" s="20">
        <v>3</v>
      </c>
      <c r="BH413" s="20">
        <v>0</v>
      </c>
      <c r="BI413" s="20">
        <v>70</v>
      </c>
      <c r="BJ413" s="20">
        <v>0</v>
      </c>
      <c r="BK413" s="20">
        <v>245</v>
      </c>
      <c r="BL413" s="20">
        <v>746</v>
      </c>
      <c r="BM413" s="20">
        <v>530</v>
      </c>
      <c r="BN413" s="20">
        <v>98</v>
      </c>
      <c r="BO413" s="20">
        <v>43</v>
      </c>
      <c r="BP413" s="20">
        <v>4593</v>
      </c>
      <c r="BQ413" s="20">
        <v>1205</v>
      </c>
      <c r="BR413" s="20">
        <v>0</v>
      </c>
      <c r="BS413" s="20">
        <v>14</v>
      </c>
      <c r="BT413" s="20">
        <v>129</v>
      </c>
      <c r="BU413" s="20">
        <v>1969</v>
      </c>
      <c r="BV413" s="20">
        <v>2264</v>
      </c>
    </row>
    <row r="414" spans="1:74" x14ac:dyDescent="0.25">
      <c r="A414" s="20" t="s">
        <v>405</v>
      </c>
      <c r="B414" s="20" t="s">
        <v>631</v>
      </c>
      <c r="C414" s="20" t="s">
        <v>635</v>
      </c>
      <c r="D414" s="1">
        <v>44598</v>
      </c>
      <c r="E414">
        <v>92</v>
      </c>
      <c r="F414">
        <v>0</v>
      </c>
      <c r="G414">
        <v>0</v>
      </c>
      <c r="H414">
        <v>1</v>
      </c>
      <c r="I414">
        <v>1</v>
      </c>
      <c r="J414">
        <v>64</v>
      </c>
      <c r="K414">
        <v>4</v>
      </c>
      <c r="L414">
        <v>3</v>
      </c>
      <c r="M414">
        <v>0</v>
      </c>
      <c r="N414">
        <v>14</v>
      </c>
      <c r="O414">
        <v>13</v>
      </c>
      <c r="P414">
        <v>0</v>
      </c>
      <c r="Q414">
        <v>0</v>
      </c>
      <c r="R414">
        <v>328</v>
      </c>
      <c r="S414">
        <v>243</v>
      </c>
      <c r="T414">
        <v>18</v>
      </c>
      <c r="U414">
        <v>3</v>
      </c>
      <c r="V414">
        <v>3</v>
      </c>
      <c r="W414">
        <v>1158</v>
      </c>
      <c r="X414">
        <v>635</v>
      </c>
      <c r="Y414">
        <v>59</v>
      </c>
      <c r="Z414">
        <v>118</v>
      </c>
      <c r="AA414">
        <v>15</v>
      </c>
      <c r="AB414">
        <v>598</v>
      </c>
      <c r="AC414">
        <v>331</v>
      </c>
      <c r="AD414">
        <v>13</v>
      </c>
      <c r="AE414">
        <v>84</v>
      </c>
      <c r="AF414">
        <v>10</v>
      </c>
      <c r="AG414">
        <v>166</v>
      </c>
      <c r="AH414">
        <v>83</v>
      </c>
      <c r="AI414">
        <v>8</v>
      </c>
      <c r="AJ414">
        <v>19</v>
      </c>
      <c r="AK414">
        <v>2</v>
      </c>
      <c r="AL414">
        <v>73</v>
      </c>
      <c r="AM414">
        <v>60</v>
      </c>
      <c r="AN414">
        <v>6</v>
      </c>
      <c r="AO414">
        <v>0</v>
      </c>
      <c r="AP414">
        <v>0</v>
      </c>
      <c r="AQ414">
        <v>0</v>
      </c>
      <c r="AR414">
        <v>0</v>
      </c>
      <c r="AS414">
        <v>0</v>
      </c>
      <c r="AT414">
        <v>0</v>
      </c>
      <c r="AU414">
        <v>0</v>
      </c>
      <c r="AV414">
        <v>0</v>
      </c>
      <c r="AW414">
        <v>0</v>
      </c>
      <c r="AX414">
        <v>0</v>
      </c>
      <c r="AY414">
        <v>0</v>
      </c>
      <c r="AZ414">
        <v>0</v>
      </c>
      <c r="BA414">
        <v>0</v>
      </c>
      <c r="BB414">
        <v>1</v>
      </c>
      <c r="BC414">
        <v>1</v>
      </c>
      <c r="BD414">
        <v>3</v>
      </c>
      <c r="BE414">
        <v>0</v>
      </c>
      <c r="BF414">
        <v>0</v>
      </c>
      <c r="BG414" s="20">
        <v>0</v>
      </c>
      <c r="BH414" s="20">
        <v>1</v>
      </c>
      <c r="BI414" s="20">
        <v>83</v>
      </c>
      <c r="BJ414" s="20">
        <v>14</v>
      </c>
      <c r="BK414" s="20">
        <v>299</v>
      </c>
      <c r="BL414" s="20">
        <v>913</v>
      </c>
      <c r="BM414" s="20">
        <v>461</v>
      </c>
      <c r="BN414" s="20">
        <v>123</v>
      </c>
      <c r="BO414" s="20">
        <v>66</v>
      </c>
      <c r="BP414" s="20">
        <v>3538</v>
      </c>
      <c r="BQ414" s="20">
        <v>1071</v>
      </c>
      <c r="BR414" s="20">
        <v>3</v>
      </c>
      <c r="BS414" s="20">
        <v>81</v>
      </c>
      <c r="BT414" s="20">
        <v>390</v>
      </c>
      <c r="BU414" s="20">
        <v>684</v>
      </c>
      <c r="BV414" s="20">
        <v>2164</v>
      </c>
    </row>
    <row r="415" spans="1:74" x14ac:dyDescent="0.25">
      <c r="A415" s="20" t="s">
        <v>405</v>
      </c>
      <c r="B415" s="20" t="s">
        <v>631</v>
      </c>
      <c r="C415" s="20" t="s">
        <v>635</v>
      </c>
      <c r="D415" s="1">
        <v>44605</v>
      </c>
      <c r="E415">
        <v>92</v>
      </c>
      <c r="F415">
        <v>0</v>
      </c>
      <c r="G415">
        <v>0</v>
      </c>
      <c r="H415">
        <v>1</v>
      </c>
      <c r="I415">
        <v>1</v>
      </c>
      <c r="J415">
        <v>64</v>
      </c>
      <c r="K415">
        <v>4</v>
      </c>
      <c r="L415">
        <v>2</v>
      </c>
      <c r="M415">
        <v>0</v>
      </c>
      <c r="N415">
        <v>14</v>
      </c>
      <c r="O415">
        <v>13</v>
      </c>
      <c r="P415">
        <v>0</v>
      </c>
      <c r="Q415">
        <v>0</v>
      </c>
      <c r="R415">
        <v>329</v>
      </c>
      <c r="S415">
        <v>245</v>
      </c>
      <c r="T415">
        <v>18</v>
      </c>
      <c r="U415">
        <v>3</v>
      </c>
      <c r="V415">
        <v>3</v>
      </c>
      <c r="W415">
        <v>1156</v>
      </c>
      <c r="X415">
        <v>634</v>
      </c>
      <c r="Y415">
        <v>58</v>
      </c>
      <c r="Z415">
        <v>117</v>
      </c>
      <c r="AA415">
        <v>14</v>
      </c>
      <c r="AB415">
        <v>600</v>
      </c>
      <c r="AC415">
        <v>333</v>
      </c>
      <c r="AD415">
        <v>13</v>
      </c>
      <c r="AE415">
        <v>83</v>
      </c>
      <c r="AF415">
        <v>11</v>
      </c>
      <c r="AG415">
        <v>167</v>
      </c>
      <c r="AH415">
        <v>84</v>
      </c>
      <c r="AI415">
        <v>8</v>
      </c>
      <c r="AJ415">
        <v>19</v>
      </c>
      <c r="AK415">
        <v>2</v>
      </c>
      <c r="AL415">
        <v>73</v>
      </c>
      <c r="AM415">
        <v>60</v>
      </c>
      <c r="AN415">
        <v>6</v>
      </c>
      <c r="AO415">
        <v>0</v>
      </c>
      <c r="AP415">
        <v>0</v>
      </c>
      <c r="AQ415">
        <v>0</v>
      </c>
      <c r="AR415">
        <v>0</v>
      </c>
      <c r="AS415">
        <v>0</v>
      </c>
      <c r="AT415">
        <v>0</v>
      </c>
      <c r="AU415">
        <v>0</v>
      </c>
      <c r="AV415">
        <v>0</v>
      </c>
      <c r="AW415">
        <v>0</v>
      </c>
      <c r="AX415">
        <v>0</v>
      </c>
      <c r="AY415">
        <v>0</v>
      </c>
      <c r="AZ415">
        <v>0</v>
      </c>
      <c r="BA415">
        <v>0</v>
      </c>
      <c r="BB415">
        <v>1</v>
      </c>
      <c r="BC415">
        <v>1</v>
      </c>
      <c r="BD415">
        <v>3</v>
      </c>
      <c r="BE415">
        <v>0</v>
      </c>
      <c r="BF415">
        <v>0</v>
      </c>
      <c r="BG415" s="20">
        <v>0</v>
      </c>
      <c r="BH415" s="20">
        <v>1</v>
      </c>
      <c r="BI415" s="20">
        <v>84</v>
      </c>
      <c r="BJ415" s="20">
        <v>14</v>
      </c>
      <c r="BK415" s="20">
        <v>300</v>
      </c>
      <c r="BL415" s="20">
        <v>916</v>
      </c>
      <c r="BM415" s="20">
        <v>464</v>
      </c>
      <c r="BN415" s="20">
        <v>123</v>
      </c>
      <c r="BO415" s="20">
        <v>66</v>
      </c>
      <c r="BP415" s="20">
        <v>3546</v>
      </c>
      <c r="BQ415" s="20">
        <v>1081</v>
      </c>
      <c r="BR415" s="20">
        <v>3</v>
      </c>
      <c r="BS415" s="20">
        <v>81</v>
      </c>
      <c r="BT415" s="20">
        <v>381</v>
      </c>
      <c r="BU415" s="20">
        <v>695</v>
      </c>
      <c r="BV415" s="20">
        <v>2165</v>
      </c>
    </row>
    <row r="416" spans="1:74" x14ac:dyDescent="0.25">
      <c r="A416" s="20" t="s">
        <v>405</v>
      </c>
      <c r="B416" s="20" t="s">
        <v>631</v>
      </c>
      <c r="C416" s="20" t="s">
        <v>635</v>
      </c>
      <c r="D416" s="1">
        <v>44613</v>
      </c>
      <c r="E416">
        <v>92</v>
      </c>
      <c r="F416">
        <v>0</v>
      </c>
      <c r="G416">
        <v>0</v>
      </c>
      <c r="H416">
        <v>1</v>
      </c>
      <c r="I416">
        <v>1</v>
      </c>
      <c r="J416">
        <v>64</v>
      </c>
      <c r="K416">
        <v>4</v>
      </c>
      <c r="L416">
        <v>2</v>
      </c>
      <c r="M416">
        <v>0</v>
      </c>
      <c r="N416">
        <v>14</v>
      </c>
      <c r="O416">
        <v>13</v>
      </c>
      <c r="P416">
        <v>0</v>
      </c>
      <c r="Q416">
        <v>0</v>
      </c>
      <c r="R416">
        <v>329</v>
      </c>
      <c r="S416">
        <v>247</v>
      </c>
      <c r="T416">
        <v>17</v>
      </c>
      <c r="U416">
        <v>3</v>
      </c>
      <c r="V416">
        <v>3</v>
      </c>
      <c r="W416">
        <v>1151</v>
      </c>
      <c r="X416">
        <v>632</v>
      </c>
      <c r="Y416">
        <v>58</v>
      </c>
      <c r="Z416">
        <v>113</v>
      </c>
      <c r="AA416">
        <v>14</v>
      </c>
      <c r="AB416">
        <v>599</v>
      </c>
      <c r="AC416">
        <v>336</v>
      </c>
      <c r="AD416">
        <v>13</v>
      </c>
      <c r="AE416">
        <v>83</v>
      </c>
      <c r="AF416">
        <v>12</v>
      </c>
      <c r="AG416">
        <v>167</v>
      </c>
      <c r="AH416">
        <v>85</v>
      </c>
      <c r="AI416">
        <v>8</v>
      </c>
      <c r="AJ416">
        <v>19</v>
      </c>
      <c r="AK416">
        <v>2</v>
      </c>
      <c r="AL416">
        <v>73</v>
      </c>
      <c r="AM416">
        <v>60</v>
      </c>
      <c r="AN416">
        <v>6</v>
      </c>
      <c r="AO416">
        <v>0</v>
      </c>
      <c r="AP416">
        <v>0</v>
      </c>
      <c r="AQ416">
        <v>0</v>
      </c>
      <c r="AR416">
        <v>0</v>
      </c>
      <c r="AS416">
        <v>0</v>
      </c>
      <c r="AT416">
        <v>0</v>
      </c>
      <c r="AU416">
        <v>0</v>
      </c>
      <c r="AV416">
        <v>0</v>
      </c>
      <c r="AW416">
        <v>0</v>
      </c>
      <c r="AX416">
        <v>0</v>
      </c>
      <c r="AY416">
        <v>0</v>
      </c>
      <c r="AZ416">
        <v>0</v>
      </c>
      <c r="BA416">
        <v>0</v>
      </c>
      <c r="BB416">
        <v>1</v>
      </c>
      <c r="BC416">
        <v>1</v>
      </c>
      <c r="BD416">
        <v>3</v>
      </c>
      <c r="BE416">
        <v>0</v>
      </c>
      <c r="BF416">
        <v>0</v>
      </c>
      <c r="BG416" s="20">
        <v>0</v>
      </c>
      <c r="BH416" s="20">
        <v>1</v>
      </c>
      <c r="BI416" s="20">
        <v>85</v>
      </c>
      <c r="BJ416" s="20">
        <v>14</v>
      </c>
      <c r="BK416" s="20">
        <v>300</v>
      </c>
      <c r="BL416" s="20">
        <v>917</v>
      </c>
      <c r="BM416" s="20">
        <v>464</v>
      </c>
      <c r="BN416" s="20">
        <v>123</v>
      </c>
      <c r="BO416" s="20">
        <v>66</v>
      </c>
      <c r="BP416" s="20">
        <v>3548</v>
      </c>
      <c r="BQ416" s="20">
        <v>1098</v>
      </c>
      <c r="BR416" s="20">
        <v>3</v>
      </c>
      <c r="BS416" s="20">
        <v>81</v>
      </c>
      <c r="BT416" s="20">
        <v>383</v>
      </c>
      <c r="BU416" s="20">
        <v>693</v>
      </c>
      <c r="BV416" s="20">
        <v>2171</v>
      </c>
    </row>
    <row r="417" spans="1:74" x14ac:dyDescent="0.25">
      <c r="A417" s="20" t="s">
        <v>405</v>
      </c>
      <c r="B417" s="20" t="s">
        <v>467</v>
      </c>
      <c r="C417" s="20" t="s">
        <v>636</v>
      </c>
      <c r="D417" s="1">
        <v>44598</v>
      </c>
      <c r="E417">
        <v>158</v>
      </c>
      <c r="F417">
        <v>2</v>
      </c>
      <c r="G417">
        <v>1</v>
      </c>
      <c r="H417">
        <v>0</v>
      </c>
      <c r="I417">
        <v>0</v>
      </c>
      <c r="J417">
        <v>103</v>
      </c>
      <c r="K417">
        <v>18</v>
      </c>
      <c r="L417">
        <v>7</v>
      </c>
      <c r="M417">
        <v>1</v>
      </c>
      <c r="N417">
        <v>10</v>
      </c>
      <c r="O417">
        <v>7</v>
      </c>
      <c r="P417">
        <v>2</v>
      </c>
      <c r="Q417">
        <v>0</v>
      </c>
      <c r="R417">
        <v>609</v>
      </c>
      <c r="S417">
        <v>491</v>
      </c>
      <c r="T417">
        <v>55</v>
      </c>
      <c r="U417">
        <v>4</v>
      </c>
      <c r="V417">
        <v>4</v>
      </c>
      <c r="W417">
        <v>2123</v>
      </c>
      <c r="X417">
        <v>1248</v>
      </c>
      <c r="Y417">
        <v>135</v>
      </c>
      <c r="Z417">
        <v>212</v>
      </c>
      <c r="AA417">
        <v>44</v>
      </c>
      <c r="AB417">
        <v>1544</v>
      </c>
      <c r="AC417">
        <v>840</v>
      </c>
      <c r="AD417">
        <v>90</v>
      </c>
      <c r="AE417">
        <v>260</v>
      </c>
      <c r="AF417">
        <v>41</v>
      </c>
      <c r="AG417">
        <v>305</v>
      </c>
      <c r="AH417">
        <v>141</v>
      </c>
      <c r="AI417">
        <v>15</v>
      </c>
      <c r="AJ417">
        <v>42</v>
      </c>
      <c r="AK417">
        <v>18</v>
      </c>
      <c r="AL417">
        <v>90</v>
      </c>
      <c r="AM417">
        <v>76</v>
      </c>
      <c r="AN417">
        <v>0</v>
      </c>
      <c r="AO417">
        <v>0</v>
      </c>
      <c r="AP417">
        <v>1</v>
      </c>
      <c r="AQ417">
        <v>0</v>
      </c>
      <c r="AR417">
        <v>1</v>
      </c>
      <c r="AS417">
        <v>0</v>
      </c>
      <c r="AT417">
        <v>0</v>
      </c>
      <c r="AU417">
        <v>0</v>
      </c>
      <c r="AV417">
        <v>0</v>
      </c>
      <c r="AW417">
        <v>0</v>
      </c>
      <c r="AX417">
        <v>0</v>
      </c>
      <c r="AY417">
        <v>0</v>
      </c>
      <c r="AZ417">
        <v>0</v>
      </c>
      <c r="BA417">
        <v>0</v>
      </c>
      <c r="BB417">
        <v>0</v>
      </c>
      <c r="BC417">
        <v>0</v>
      </c>
      <c r="BD417">
        <v>0</v>
      </c>
      <c r="BE417">
        <v>0</v>
      </c>
      <c r="BF417">
        <v>0</v>
      </c>
      <c r="BG417" s="20">
        <v>1</v>
      </c>
      <c r="BH417" s="20">
        <v>0</v>
      </c>
      <c r="BI417" s="20">
        <v>126</v>
      </c>
      <c r="BJ417" s="20">
        <v>8</v>
      </c>
      <c r="BK417" s="20">
        <v>538</v>
      </c>
      <c r="BL417" s="20">
        <v>1634</v>
      </c>
      <c r="BM417" s="20">
        <v>1117</v>
      </c>
      <c r="BN417" s="20">
        <v>213</v>
      </c>
      <c r="BO417" s="20">
        <v>87</v>
      </c>
      <c r="BP417" s="20">
        <v>8421</v>
      </c>
      <c r="BQ417" s="20">
        <v>2909</v>
      </c>
      <c r="BR417" s="20">
        <v>0</v>
      </c>
      <c r="BS417" s="20">
        <v>224</v>
      </c>
      <c r="BT417" s="20">
        <v>1994</v>
      </c>
      <c r="BU417" s="20">
        <v>831</v>
      </c>
      <c r="BV417" s="20">
        <v>4961</v>
      </c>
    </row>
    <row r="418" spans="1:74" x14ac:dyDescent="0.25">
      <c r="A418" s="20" t="s">
        <v>405</v>
      </c>
      <c r="B418" s="20" t="s">
        <v>467</v>
      </c>
      <c r="C418" s="20" t="s">
        <v>636</v>
      </c>
      <c r="D418" s="1">
        <v>44605</v>
      </c>
      <c r="E418">
        <v>157</v>
      </c>
      <c r="F418">
        <v>1</v>
      </c>
      <c r="G418">
        <v>1</v>
      </c>
      <c r="H418">
        <v>0</v>
      </c>
      <c r="I418">
        <v>0</v>
      </c>
      <c r="J418">
        <v>103</v>
      </c>
      <c r="K418">
        <v>17</v>
      </c>
      <c r="L418">
        <v>7</v>
      </c>
      <c r="M418">
        <v>1</v>
      </c>
      <c r="N418">
        <v>10</v>
      </c>
      <c r="O418">
        <v>7</v>
      </c>
      <c r="P418">
        <v>2</v>
      </c>
      <c r="Q418">
        <v>0</v>
      </c>
      <c r="R418">
        <v>610</v>
      </c>
      <c r="S418">
        <v>494</v>
      </c>
      <c r="T418">
        <v>55</v>
      </c>
      <c r="U418">
        <v>4</v>
      </c>
      <c r="V418">
        <v>4</v>
      </c>
      <c r="W418">
        <v>2139</v>
      </c>
      <c r="X418">
        <v>1264</v>
      </c>
      <c r="Y418">
        <v>136</v>
      </c>
      <c r="Z418">
        <v>213</v>
      </c>
      <c r="AA418">
        <v>44</v>
      </c>
      <c r="AB418">
        <v>1541</v>
      </c>
      <c r="AC418">
        <v>844</v>
      </c>
      <c r="AD418">
        <v>87</v>
      </c>
      <c r="AE418">
        <v>260</v>
      </c>
      <c r="AF418">
        <v>41</v>
      </c>
      <c r="AG418">
        <v>304</v>
      </c>
      <c r="AH418">
        <v>142</v>
      </c>
      <c r="AI418">
        <v>15</v>
      </c>
      <c r="AJ418">
        <v>42</v>
      </c>
      <c r="AK418">
        <v>20</v>
      </c>
      <c r="AL418">
        <v>90</v>
      </c>
      <c r="AM418">
        <v>76</v>
      </c>
      <c r="AN418">
        <v>0</v>
      </c>
      <c r="AO418">
        <v>0</v>
      </c>
      <c r="AP418">
        <v>1</v>
      </c>
      <c r="AQ418">
        <v>0</v>
      </c>
      <c r="AR418">
        <v>0</v>
      </c>
      <c r="AS418">
        <v>0</v>
      </c>
      <c r="AT418">
        <v>0</v>
      </c>
      <c r="AU418">
        <v>0</v>
      </c>
      <c r="AV418">
        <v>0</v>
      </c>
      <c r="AW418">
        <v>0</v>
      </c>
      <c r="AX418">
        <v>0</v>
      </c>
      <c r="AY418">
        <v>0</v>
      </c>
      <c r="AZ418">
        <v>0</v>
      </c>
      <c r="BA418">
        <v>0</v>
      </c>
      <c r="BB418">
        <v>0</v>
      </c>
      <c r="BC418">
        <v>0</v>
      </c>
      <c r="BD418">
        <v>0</v>
      </c>
      <c r="BE418">
        <v>0</v>
      </c>
      <c r="BF418">
        <v>0</v>
      </c>
      <c r="BG418" s="20">
        <v>1</v>
      </c>
      <c r="BH418" s="20">
        <v>0</v>
      </c>
      <c r="BI418" s="20">
        <v>126</v>
      </c>
      <c r="BJ418" s="20">
        <v>8</v>
      </c>
      <c r="BK418" s="20">
        <v>539</v>
      </c>
      <c r="BL418" s="20">
        <v>1649</v>
      </c>
      <c r="BM418" s="20">
        <v>1116</v>
      </c>
      <c r="BN418" s="20">
        <v>211</v>
      </c>
      <c r="BO418" s="20">
        <v>87</v>
      </c>
      <c r="BP418" s="20">
        <v>8417</v>
      </c>
      <c r="BQ418" s="20">
        <v>2953</v>
      </c>
      <c r="BR418" s="20">
        <v>0</v>
      </c>
      <c r="BS418" s="20">
        <v>222</v>
      </c>
      <c r="BT418" s="20">
        <v>1986</v>
      </c>
      <c r="BU418" s="20">
        <v>837</v>
      </c>
      <c r="BV418" s="20">
        <v>4974</v>
      </c>
    </row>
    <row r="419" spans="1:74" x14ac:dyDescent="0.25">
      <c r="A419" s="20" t="s">
        <v>405</v>
      </c>
      <c r="B419" s="20" t="s">
        <v>467</v>
      </c>
      <c r="C419" s="20" t="s">
        <v>636</v>
      </c>
      <c r="D419" s="1">
        <v>44613</v>
      </c>
      <c r="E419">
        <v>157</v>
      </c>
      <c r="F419">
        <v>1</v>
      </c>
      <c r="G419">
        <v>1</v>
      </c>
      <c r="H419">
        <v>0</v>
      </c>
      <c r="I419">
        <v>0</v>
      </c>
      <c r="J419">
        <v>104</v>
      </c>
      <c r="K419">
        <v>17</v>
      </c>
      <c r="L419">
        <v>7</v>
      </c>
      <c r="M419">
        <v>1</v>
      </c>
      <c r="N419">
        <v>10</v>
      </c>
      <c r="O419">
        <v>7</v>
      </c>
      <c r="P419">
        <v>2</v>
      </c>
      <c r="Q419">
        <v>0</v>
      </c>
      <c r="R419">
        <v>608</v>
      </c>
      <c r="S419">
        <v>492</v>
      </c>
      <c r="T419">
        <v>55</v>
      </c>
      <c r="U419">
        <v>4</v>
      </c>
      <c r="V419">
        <v>4</v>
      </c>
      <c r="W419">
        <v>2138</v>
      </c>
      <c r="X419">
        <v>1268</v>
      </c>
      <c r="Y419">
        <v>135</v>
      </c>
      <c r="Z419">
        <v>212</v>
      </c>
      <c r="AA419">
        <v>44</v>
      </c>
      <c r="AB419">
        <v>1545</v>
      </c>
      <c r="AC419">
        <v>854</v>
      </c>
      <c r="AD419">
        <v>86</v>
      </c>
      <c r="AE419">
        <v>260</v>
      </c>
      <c r="AF419">
        <v>44</v>
      </c>
      <c r="AG419">
        <v>305</v>
      </c>
      <c r="AH419">
        <v>143</v>
      </c>
      <c r="AI419">
        <v>16</v>
      </c>
      <c r="AJ419">
        <v>41</v>
      </c>
      <c r="AK419">
        <v>20</v>
      </c>
      <c r="AL419">
        <v>91</v>
      </c>
      <c r="AM419">
        <v>77</v>
      </c>
      <c r="AN419">
        <v>0</v>
      </c>
      <c r="AO419">
        <v>0</v>
      </c>
      <c r="AP419">
        <v>1</v>
      </c>
      <c r="AQ419">
        <v>0</v>
      </c>
      <c r="AR419">
        <v>0</v>
      </c>
      <c r="AS419">
        <v>0</v>
      </c>
      <c r="AT419">
        <v>0</v>
      </c>
      <c r="AU419">
        <v>0</v>
      </c>
      <c r="AV419">
        <v>0</v>
      </c>
      <c r="AW419">
        <v>0</v>
      </c>
      <c r="AX419">
        <v>0</v>
      </c>
      <c r="AY419">
        <v>0</v>
      </c>
      <c r="AZ419">
        <v>0</v>
      </c>
      <c r="BA419">
        <v>0</v>
      </c>
      <c r="BB419">
        <v>0</v>
      </c>
      <c r="BC419">
        <v>0</v>
      </c>
      <c r="BD419">
        <v>0</v>
      </c>
      <c r="BE419">
        <v>0</v>
      </c>
      <c r="BF419">
        <v>0</v>
      </c>
      <c r="BG419" s="20">
        <v>1</v>
      </c>
      <c r="BH419" s="20">
        <v>0</v>
      </c>
      <c r="BI419" s="20">
        <v>127</v>
      </c>
      <c r="BJ419" s="20">
        <v>8</v>
      </c>
      <c r="BK419" s="20">
        <v>537</v>
      </c>
      <c r="BL419" s="20">
        <v>1651</v>
      </c>
      <c r="BM419" s="20">
        <v>1118</v>
      </c>
      <c r="BN419" s="20">
        <v>211</v>
      </c>
      <c r="BO419" s="20">
        <v>88</v>
      </c>
      <c r="BP419" s="20">
        <v>8440</v>
      </c>
      <c r="BQ419" s="20">
        <v>2996</v>
      </c>
      <c r="BR419" s="20">
        <v>0</v>
      </c>
      <c r="BS419" s="20">
        <v>225</v>
      </c>
      <c r="BT419" s="20">
        <v>1984</v>
      </c>
      <c r="BU419" s="20">
        <v>835</v>
      </c>
      <c r="BV419" s="20">
        <v>4996</v>
      </c>
    </row>
    <row r="420" spans="1:74" x14ac:dyDescent="0.25">
      <c r="A420" s="20" t="s">
        <v>405</v>
      </c>
      <c r="B420" s="20" t="s">
        <v>465</v>
      </c>
      <c r="C420" s="20" t="s">
        <v>466</v>
      </c>
      <c r="D420" s="1">
        <v>44598</v>
      </c>
      <c r="E420">
        <v>156</v>
      </c>
      <c r="F420">
        <v>4</v>
      </c>
      <c r="G420">
        <v>2</v>
      </c>
      <c r="H420">
        <v>1</v>
      </c>
      <c r="I420">
        <v>1</v>
      </c>
      <c r="J420">
        <v>89</v>
      </c>
      <c r="K420">
        <v>6</v>
      </c>
      <c r="L420">
        <v>10</v>
      </c>
      <c r="M420">
        <v>1</v>
      </c>
      <c r="N420">
        <v>46</v>
      </c>
      <c r="O420">
        <v>36</v>
      </c>
      <c r="P420">
        <v>4</v>
      </c>
      <c r="Q420">
        <v>0</v>
      </c>
      <c r="R420">
        <v>533</v>
      </c>
      <c r="S420">
        <v>357</v>
      </c>
      <c r="T420">
        <v>38</v>
      </c>
      <c r="U420">
        <v>20</v>
      </c>
      <c r="V420">
        <v>11</v>
      </c>
      <c r="W420">
        <v>2251</v>
      </c>
      <c r="X420">
        <v>1163</v>
      </c>
      <c r="Y420">
        <v>81</v>
      </c>
      <c r="Z420">
        <v>214</v>
      </c>
      <c r="AA420">
        <v>81</v>
      </c>
      <c r="AB420">
        <v>1177</v>
      </c>
      <c r="AC420">
        <v>543</v>
      </c>
      <c r="AD420">
        <v>22</v>
      </c>
      <c r="AE420">
        <v>247</v>
      </c>
      <c r="AF420">
        <v>38</v>
      </c>
      <c r="AG420">
        <v>239</v>
      </c>
      <c r="AH420">
        <v>92</v>
      </c>
      <c r="AI420">
        <v>2</v>
      </c>
      <c r="AJ420">
        <v>30</v>
      </c>
      <c r="AK420">
        <v>24</v>
      </c>
      <c r="AL420">
        <v>111</v>
      </c>
      <c r="AM420">
        <v>81</v>
      </c>
      <c r="AN420">
        <v>7</v>
      </c>
      <c r="AO420">
        <v>1</v>
      </c>
      <c r="AP420">
        <v>1</v>
      </c>
      <c r="AQ420">
        <v>0</v>
      </c>
      <c r="AR420">
        <v>0</v>
      </c>
      <c r="AS420">
        <v>1</v>
      </c>
      <c r="AT420">
        <v>0</v>
      </c>
      <c r="AU420">
        <v>0</v>
      </c>
      <c r="AV420">
        <v>0</v>
      </c>
      <c r="AW420">
        <v>0</v>
      </c>
      <c r="AX420">
        <v>0</v>
      </c>
      <c r="AY420">
        <v>0</v>
      </c>
      <c r="AZ420">
        <v>0</v>
      </c>
      <c r="BA420">
        <v>0</v>
      </c>
      <c r="BB420">
        <v>0</v>
      </c>
      <c r="BC420">
        <v>0</v>
      </c>
      <c r="BD420">
        <v>0</v>
      </c>
      <c r="BE420">
        <v>0</v>
      </c>
      <c r="BF420">
        <v>0</v>
      </c>
      <c r="BG420" s="20">
        <v>2</v>
      </c>
      <c r="BH420" s="20">
        <v>1</v>
      </c>
      <c r="BI420" s="20">
        <v>133</v>
      </c>
      <c r="BJ420" s="20">
        <v>39</v>
      </c>
      <c r="BK420" s="20">
        <v>450</v>
      </c>
      <c r="BL420" s="20">
        <v>1781</v>
      </c>
      <c r="BM420" s="20">
        <v>824</v>
      </c>
      <c r="BN420" s="20">
        <v>163</v>
      </c>
      <c r="BO420" s="20">
        <v>98</v>
      </c>
      <c r="BP420" s="20">
        <v>7776</v>
      </c>
      <c r="BQ420" s="20">
        <v>2060</v>
      </c>
      <c r="BR420" s="20">
        <v>0</v>
      </c>
      <c r="BS420" s="20">
        <v>59</v>
      </c>
      <c r="BT420" s="20">
        <v>1031</v>
      </c>
      <c r="BU420" s="20">
        <v>1902</v>
      </c>
      <c r="BV420" s="20">
        <v>4296</v>
      </c>
    </row>
    <row r="421" spans="1:74" x14ac:dyDescent="0.25">
      <c r="A421" s="20" t="s">
        <v>405</v>
      </c>
      <c r="B421" s="20" t="s">
        <v>465</v>
      </c>
      <c r="C421" s="20" t="s">
        <v>466</v>
      </c>
      <c r="D421" s="1">
        <v>44605</v>
      </c>
      <c r="E421">
        <v>157</v>
      </c>
      <c r="F421">
        <v>4</v>
      </c>
      <c r="G421">
        <v>2</v>
      </c>
      <c r="H421">
        <v>1</v>
      </c>
      <c r="I421">
        <v>1</v>
      </c>
      <c r="J421">
        <v>90</v>
      </c>
      <c r="K421">
        <v>6</v>
      </c>
      <c r="L421">
        <v>10</v>
      </c>
      <c r="M421">
        <v>1</v>
      </c>
      <c r="N421">
        <v>46</v>
      </c>
      <c r="O421">
        <v>36</v>
      </c>
      <c r="P421">
        <v>4</v>
      </c>
      <c r="Q421">
        <v>0</v>
      </c>
      <c r="R421">
        <v>535</v>
      </c>
      <c r="S421">
        <v>360</v>
      </c>
      <c r="T421">
        <v>38</v>
      </c>
      <c r="U421">
        <v>20</v>
      </c>
      <c r="V421">
        <v>11</v>
      </c>
      <c r="W421">
        <v>2256</v>
      </c>
      <c r="X421">
        <v>1171</v>
      </c>
      <c r="Y421">
        <v>80</v>
      </c>
      <c r="Z421">
        <v>214</v>
      </c>
      <c r="AA421">
        <v>81</v>
      </c>
      <c r="AB421">
        <v>1182</v>
      </c>
      <c r="AC421">
        <v>547</v>
      </c>
      <c r="AD421">
        <v>22</v>
      </c>
      <c r="AE421">
        <v>249</v>
      </c>
      <c r="AF421">
        <v>39</v>
      </c>
      <c r="AG421">
        <v>241</v>
      </c>
      <c r="AH421">
        <v>93</v>
      </c>
      <c r="AI421">
        <v>2</v>
      </c>
      <c r="AJ421">
        <v>29</v>
      </c>
      <c r="AK421">
        <v>24</v>
      </c>
      <c r="AL421">
        <v>111</v>
      </c>
      <c r="AM421">
        <v>81</v>
      </c>
      <c r="AN421">
        <v>7</v>
      </c>
      <c r="AO421">
        <v>1</v>
      </c>
      <c r="AP421">
        <v>1</v>
      </c>
      <c r="AQ421">
        <v>0</v>
      </c>
      <c r="AR421">
        <v>0</v>
      </c>
      <c r="AS421">
        <v>1</v>
      </c>
      <c r="AT421">
        <v>0</v>
      </c>
      <c r="AU421">
        <v>0</v>
      </c>
      <c r="AV421">
        <v>0</v>
      </c>
      <c r="AW421">
        <v>0</v>
      </c>
      <c r="AX421">
        <v>0</v>
      </c>
      <c r="AY421">
        <v>0</v>
      </c>
      <c r="AZ421">
        <v>0</v>
      </c>
      <c r="BA421">
        <v>0</v>
      </c>
      <c r="BB421">
        <v>0</v>
      </c>
      <c r="BC421">
        <v>0</v>
      </c>
      <c r="BD421">
        <v>0</v>
      </c>
      <c r="BE421">
        <v>0</v>
      </c>
      <c r="BF421">
        <v>0</v>
      </c>
      <c r="BG421" s="20">
        <v>2</v>
      </c>
      <c r="BH421" s="20">
        <v>1</v>
      </c>
      <c r="BI421" s="20">
        <v>134</v>
      </c>
      <c r="BJ421" s="20">
        <v>39</v>
      </c>
      <c r="BK421" s="20">
        <v>451</v>
      </c>
      <c r="BL421" s="20">
        <v>1782</v>
      </c>
      <c r="BM421" s="20">
        <v>826</v>
      </c>
      <c r="BN421" s="20">
        <v>165</v>
      </c>
      <c r="BO421" s="20">
        <v>98</v>
      </c>
      <c r="BP421" s="20">
        <v>7808</v>
      </c>
      <c r="BQ421" s="20">
        <v>2087</v>
      </c>
      <c r="BR421" s="20">
        <v>0</v>
      </c>
      <c r="BS421" s="20">
        <v>59</v>
      </c>
      <c r="BT421" s="20">
        <v>1027</v>
      </c>
      <c r="BU421" s="20">
        <v>1927</v>
      </c>
      <c r="BV421" s="20">
        <v>4310</v>
      </c>
    </row>
    <row r="422" spans="1:74" x14ac:dyDescent="0.25">
      <c r="A422" s="20" t="s">
        <v>405</v>
      </c>
      <c r="B422" s="20" t="s">
        <v>465</v>
      </c>
      <c r="C422" s="20" t="s">
        <v>466</v>
      </c>
      <c r="D422" s="1">
        <v>44613</v>
      </c>
      <c r="E422">
        <v>158</v>
      </c>
      <c r="F422">
        <v>4</v>
      </c>
      <c r="G422">
        <v>2</v>
      </c>
      <c r="H422">
        <v>1</v>
      </c>
      <c r="I422">
        <v>1</v>
      </c>
      <c r="J422">
        <v>91</v>
      </c>
      <c r="K422">
        <v>6</v>
      </c>
      <c r="L422">
        <v>10</v>
      </c>
      <c r="M422">
        <v>1</v>
      </c>
      <c r="N422">
        <v>46</v>
      </c>
      <c r="O422">
        <v>36</v>
      </c>
      <c r="P422">
        <v>4</v>
      </c>
      <c r="Q422">
        <v>0</v>
      </c>
      <c r="R422">
        <v>535</v>
      </c>
      <c r="S422">
        <v>361</v>
      </c>
      <c r="T422">
        <v>38</v>
      </c>
      <c r="U422">
        <v>20</v>
      </c>
      <c r="V422">
        <v>11</v>
      </c>
      <c r="W422">
        <v>2264</v>
      </c>
      <c r="X422">
        <v>1179</v>
      </c>
      <c r="Y422">
        <v>80</v>
      </c>
      <c r="Z422">
        <v>214</v>
      </c>
      <c r="AA422">
        <v>83</v>
      </c>
      <c r="AB422">
        <v>1181</v>
      </c>
      <c r="AC422">
        <v>548</v>
      </c>
      <c r="AD422">
        <v>22</v>
      </c>
      <c r="AE422">
        <v>249</v>
      </c>
      <c r="AF422">
        <v>37</v>
      </c>
      <c r="AG422">
        <v>245</v>
      </c>
      <c r="AH422">
        <v>94</v>
      </c>
      <c r="AI422">
        <v>2</v>
      </c>
      <c r="AJ422">
        <v>29</v>
      </c>
      <c r="AK422">
        <v>26</v>
      </c>
      <c r="AL422">
        <v>109</v>
      </c>
      <c r="AM422">
        <v>80</v>
      </c>
      <c r="AN422">
        <v>7</v>
      </c>
      <c r="AO422">
        <v>1</v>
      </c>
      <c r="AP422">
        <v>1</v>
      </c>
      <c r="AQ422">
        <v>0</v>
      </c>
      <c r="AR422">
        <v>0</v>
      </c>
      <c r="AS422">
        <v>1</v>
      </c>
      <c r="AT422">
        <v>0</v>
      </c>
      <c r="AU422">
        <v>0</v>
      </c>
      <c r="AV422">
        <v>0</v>
      </c>
      <c r="AW422">
        <v>0</v>
      </c>
      <c r="AX422">
        <v>0</v>
      </c>
      <c r="AY422">
        <v>0</v>
      </c>
      <c r="AZ422">
        <v>0</v>
      </c>
      <c r="BA422">
        <v>0</v>
      </c>
      <c r="BB422">
        <v>0</v>
      </c>
      <c r="BC422">
        <v>0</v>
      </c>
      <c r="BD422">
        <v>0</v>
      </c>
      <c r="BE422">
        <v>0</v>
      </c>
      <c r="BF422">
        <v>0</v>
      </c>
      <c r="BG422" s="20">
        <v>2</v>
      </c>
      <c r="BH422" s="20">
        <v>1</v>
      </c>
      <c r="BI422" s="20">
        <v>135</v>
      </c>
      <c r="BJ422" s="20">
        <v>39</v>
      </c>
      <c r="BK422" s="20">
        <v>452</v>
      </c>
      <c r="BL422" s="20">
        <v>1788</v>
      </c>
      <c r="BM422" s="20">
        <v>826</v>
      </c>
      <c r="BN422" s="20">
        <v>166</v>
      </c>
      <c r="BO422" s="20">
        <v>96</v>
      </c>
      <c r="BP422" s="20">
        <v>7819</v>
      </c>
      <c r="BQ422" s="20">
        <v>2110</v>
      </c>
      <c r="BR422" s="20">
        <v>0</v>
      </c>
      <c r="BS422" s="20">
        <v>59</v>
      </c>
      <c r="BT422" s="20">
        <v>1025</v>
      </c>
      <c r="BU422" s="20">
        <v>1931</v>
      </c>
      <c r="BV422" s="20">
        <v>4327</v>
      </c>
    </row>
    <row r="423" spans="1:74" x14ac:dyDescent="0.25">
      <c r="A423" s="20" t="s">
        <v>405</v>
      </c>
      <c r="B423" s="20" t="s">
        <v>465</v>
      </c>
      <c r="C423" s="20" t="s">
        <v>466</v>
      </c>
      <c r="D423" s="1">
        <v>44613</v>
      </c>
      <c r="AB423">
        <v>1</v>
      </c>
      <c r="BG423" s="20"/>
      <c r="BH423" s="20"/>
      <c r="BI423" s="20"/>
      <c r="BJ423" s="20"/>
      <c r="BK423" s="20"/>
      <c r="BL423" s="20"/>
      <c r="BM423" s="20">
        <v>1</v>
      </c>
      <c r="BN423" s="20"/>
      <c r="BO423" s="20"/>
      <c r="BP423" s="20">
        <v>2</v>
      </c>
      <c r="BQ423" s="20"/>
      <c r="BR423" s="20"/>
      <c r="BS423" s="20"/>
      <c r="BT423" s="20"/>
      <c r="BU423" s="20"/>
      <c r="BV423" s="20">
        <v>2</v>
      </c>
    </row>
    <row r="424" spans="1:74" x14ac:dyDescent="0.25">
      <c r="A424" s="20" t="s">
        <v>405</v>
      </c>
      <c r="B424" s="20" t="s">
        <v>626</v>
      </c>
      <c r="C424" s="20" t="s">
        <v>637</v>
      </c>
      <c r="D424" s="1">
        <v>44598</v>
      </c>
      <c r="E424">
        <v>102</v>
      </c>
      <c r="F424">
        <v>1</v>
      </c>
      <c r="G424">
        <v>1</v>
      </c>
      <c r="H424">
        <v>0</v>
      </c>
      <c r="I424">
        <v>0</v>
      </c>
      <c r="J424">
        <v>58</v>
      </c>
      <c r="K424">
        <v>16</v>
      </c>
      <c r="L424">
        <v>6</v>
      </c>
      <c r="M424">
        <v>1</v>
      </c>
      <c r="N424">
        <v>1</v>
      </c>
      <c r="O424">
        <v>1</v>
      </c>
      <c r="P424">
        <v>0</v>
      </c>
      <c r="Q424">
        <v>0</v>
      </c>
      <c r="R424">
        <v>327</v>
      </c>
      <c r="S424">
        <v>217</v>
      </c>
      <c r="T424">
        <v>62</v>
      </c>
      <c r="U424">
        <v>1</v>
      </c>
      <c r="V424">
        <v>4</v>
      </c>
      <c r="W424">
        <v>1441</v>
      </c>
      <c r="X424">
        <v>731</v>
      </c>
      <c r="Y424">
        <v>195</v>
      </c>
      <c r="Z424">
        <v>45</v>
      </c>
      <c r="AA424">
        <v>49</v>
      </c>
      <c r="AB424">
        <v>889</v>
      </c>
      <c r="AC424">
        <v>399</v>
      </c>
      <c r="AD424">
        <v>202</v>
      </c>
      <c r="AE424">
        <v>59</v>
      </c>
      <c r="AF424">
        <v>31</v>
      </c>
      <c r="AG424">
        <v>140</v>
      </c>
      <c r="AH424">
        <v>43</v>
      </c>
      <c r="AI424">
        <v>11</v>
      </c>
      <c r="AJ424">
        <v>11</v>
      </c>
      <c r="AK424">
        <v>24</v>
      </c>
      <c r="AL424">
        <v>26</v>
      </c>
      <c r="AM424">
        <v>20</v>
      </c>
      <c r="AN424">
        <v>2</v>
      </c>
      <c r="AO424">
        <v>2</v>
      </c>
      <c r="AP424">
        <v>0</v>
      </c>
      <c r="AQ424">
        <v>0</v>
      </c>
      <c r="AR424">
        <v>0</v>
      </c>
      <c r="AS424">
        <v>0</v>
      </c>
      <c r="AT424">
        <v>0</v>
      </c>
      <c r="AU424">
        <v>0</v>
      </c>
      <c r="AV424">
        <v>0</v>
      </c>
      <c r="AW424">
        <v>0</v>
      </c>
      <c r="AX424">
        <v>0</v>
      </c>
      <c r="AY424">
        <v>0</v>
      </c>
      <c r="AZ424">
        <v>0</v>
      </c>
      <c r="BA424">
        <v>0</v>
      </c>
      <c r="BB424">
        <v>0</v>
      </c>
      <c r="BC424">
        <v>0</v>
      </c>
      <c r="BD424">
        <v>0</v>
      </c>
      <c r="BE424">
        <v>0</v>
      </c>
      <c r="BF424">
        <v>0</v>
      </c>
      <c r="BG424" s="20">
        <v>1</v>
      </c>
      <c r="BH424" s="20">
        <v>0</v>
      </c>
      <c r="BI424" s="20">
        <v>76</v>
      </c>
      <c r="BJ424" s="20">
        <v>1</v>
      </c>
      <c r="BK424" s="20">
        <v>252</v>
      </c>
      <c r="BL424" s="20">
        <v>1084</v>
      </c>
      <c r="BM424" s="20">
        <v>568</v>
      </c>
      <c r="BN424" s="20">
        <v>80</v>
      </c>
      <c r="BO424" s="20">
        <v>21</v>
      </c>
      <c r="BP424" s="20">
        <v>4630</v>
      </c>
      <c r="BQ424" s="20">
        <v>1129</v>
      </c>
      <c r="BR424" s="20">
        <v>0</v>
      </c>
      <c r="BS424" s="20">
        <v>347</v>
      </c>
      <c r="BT424" s="20">
        <v>626</v>
      </c>
      <c r="BU424" s="20">
        <v>1110</v>
      </c>
      <c r="BV424" s="20">
        <v>2286</v>
      </c>
    </row>
    <row r="425" spans="1:74" x14ac:dyDescent="0.25">
      <c r="A425" s="20" t="s">
        <v>405</v>
      </c>
      <c r="B425" s="20" t="s">
        <v>626</v>
      </c>
      <c r="C425" s="20" t="s">
        <v>637</v>
      </c>
      <c r="D425" s="1">
        <v>44605</v>
      </c>
      <c r="E425">
        <v>102</v>
      </c>
      <c r="F425">
        <v>1</v>
      </c>
      <c r="G425">
        <v>1</v>
      </c>
      <c r="H425">
        <v>0</v>
      </c>
      <c r="I425">
        <v>0</v>
      </c>
      <c r="J425">
        <v>58</v>
      </c>
      <c r="K425">
        <v>16</v>
      </c>
      <c r="L425">
        <v>6</v>
      </c>
      <c r="M425">
        <v>1</v>
      </c>
      <c r="N425">
        <v>1</v>
      </c>
      <c r="O425">
        <v>1</v>
      </c>
      <c r="P425">
        <v>0</v>
      </c>
      <c r="Q425">
        <v>0</v>
      </c>
      <c r="R425">
        <v>329</v>
      </c>
      <c r="S425">
        <v>219</v>
      </c>
      <c r="T425">
        <v>62</v>
      </c>
      <c r="U425">
        <v>1</v>
      </c>
      <c r="V425">
        <v>4</v>
      </c>
      <c r="W425">
        <v>1423</v>
      </c>
      <c r="X425">
        <v>728</v>
      </c>
      <c r="Y425">
        <v>193</v>
      </c>
      <c r="Z425">
        <v>45</v>
      </c>
      <c r="AA425">
        <v>45</v>
      </c>
      <c r="AB425">
        <v>900</v>
      </c>
      <c r="AC425">
        <v>409</v>
      </c>
      <c r="AD425">
        <v>202</v>
      </c>
      <c r="AE425">
        <v>59</v>
      </c>
      <c r="AF425">
        <v>36</v>
      </c>
      <c r="AG425">
        <v>143</v>
      </c>
      <c r="AH425">
        <v>45</v>
      </c>
      <c r="AI425">
        <v>11</v>
      </c>
      <c r="AJ425">
        <v>11</v>
      </c>
      <c r="AK425">
        <v>24</v>
      </c>
      <c r="AL425">
        <v>26</v>
      </c>
      <c r="AM425">
        <v>20</v>
      </c>
      <c r="AN425">
        <v>2</v>
      </c>
      <c r="AO425">
        <v>2</v>
      </c>
      <c r="AP425">
        <v>0</v>
      </c>
      <c r="AQ425">
        <v>0</v>
      </c>
      <c r="AR425">
        <v>0</v>
      </c>
      <c r="AS425">
        <v>0</v>
      </c>
      <c r="AT425">
        <v>0</v>
      </c>
      <c r="AU425">
        <v>0</v>
      </c>
      <c r="AV425">
        <v>0</v>
      </c>
      <c r="AW425">
        <v>0</v>
      </c>
      <c r="AX425">
        <v>0</v>
      </c>
      <c r="AY425">
        <v>0</v>
      </c>
      <c r="AZ425">
        <v>0</v>
      </c>
      <c r="BA425">
        <v>0</v>
      </c>
      <c r="BB425">
        <v>0</v>
      </c>
      <c r="BC425">
        <v>0</v>
      </c>
      <c r="BD425">
        <v>0</v>
      </c>
      <c r="BE425">
        <v>0</v>
      </c>
      <c r="BF425">
        <v>0</v>
      </c>
      <c r="BG425" s="20">
        <v>1</v>
      </c>
      <c r="BH425" s="20">
        <v>0</v>
      </c>
      <c r="BI425" s="20">
        <v>76</v>
      </c>
      <c r="BJ425" s="20">
        <v>1</v>
      </c>
      <c r="BK425" s="20">
        <v>254</v>
      </c>
      <c r="BL425" s="20">
        <v>1072</v>
      </c>
      <c r="BM425" s="20">
        <v>574</v>
      </c>
      <c r="BN425" s="20">
        <v>81</v>
      </c>
      <c r="BO425" s="20">
        <v>21</v>
      </c>
      <c r="BP425" s="20">
        <v>4673</v>
      </c>
      <c r="BQ425" s="20">
        <v>1167</v>
      </c>
      <c r="BR425" s="20">
        <v>0</v>
      </c>
      <c r="BS425" s="20">
        <v>347</v>
      </c>
      <c r="BT425" s="20">
        <v>623</v>
      </c>
      <c r="BU425" s="20">
        <v>1125</v>
      </c>
      <c r="BV425" s="20">
        <v>2313</v>
      </c>
    </row>
    <row r="426" spans="1:74" x14ac:dyDescent="0.25">
      <c r="A426" s="20" t="s">
        <v>405</v>
      </c>
      <c r="B426" s="20" t="s">
        <v>626</v>
      </c>
      <c r="C426" s="20" t="s">
        <v>637</v>
      </c>
      <c r="D426" s="1">
        <v>44613</v>
      </c>
      <c r="E426">
        <v>101</v>
      </c>
      <c r="F426">
        <v>1</v>
      </c>
      <c r="G426">
        <v>1</v>
      </c>
      <c r="H426">
        <v>0</v>
      </c>
      <c r="I426">
        <v>0</v>
      </c>
      <c r="J426">
        <v>58</v>
      </c>
      <c r="K426">
        <v>16</v>
      </c>
      <c r="L426">
        <v>6</v>
      </c>
      <c r="M426">
        <v>1</v>
      </c>
      <c r="N426">
        <v>1</v>
      </c>
      <c r="O426">
        <v>1</v>
      </c>
      <c r="P426">
        <v>0</v>
      </c>
      <c r="Q426">
        <v>0</v>
      </c>
      <c r="R426">
        <v>330</v>
      </c>
      <c r="S426">
        <v>219</v>
      </c>
      <c r="T426">
        <v>63</v>
      </c>
      <c r="U426">
        <v>1</v>
      </c>
      <c r="V426">
        <v>4</v>
      </c>
      <c r="W426">
        <v>1425</v>
      </c>
      <c r="X426">
        <v>737</v>
      </c>
      <c r="Y426">
        <v>191</v>
      </c>
      <c r="Z426">
        <v>45</v>
      </c>
      <c r="AA426">
        <v>46</v>
      </c>
      <c r="AB426">
        <v>900</v>
      </c>
      <c r="AC426">
        <v>412</v>
      </c>
      <c r="AD426">
        <v>202</v>
      </c>
      <c r="AE426">
        <v>60</v>
      </c>
      <c r="AF426">
        <v>34</v>
      </c>
      <c r="AG426">
        <v>143</v>
      </c>
      <c r="AH426">
        <v>46</v>
      </c>
      <c r="AI426">
        <v>11</v>
      </c>
      <c r="AJ426">
        <v>11</v>
      </c>
      <c r="AK426">
        <v>24</v>
      </c>
      <c r="AL426">
        <v>26</v>
      </c>
      <c r="AM426">
        <v>20</v>
      </c>
      <c r="AN426">
        <v>2</v>
      </c>
      <c r="AO426">
        <v>2</v>
      </c>
      <c r="AP426">
        <v>0</v>
      </c>
      <c r="AQ426">
        <v>0</v>
      </c>
      <c r="AR426">
        <v>0</v>
      </c>
      <c r="AS426">
        <v>0</v>
      </c>
      <c r="AT426">
        <v>0</v>
      </c>
      <c r="AU426">
        <v>0</v>
      </c>
      <c r="AV426">
        <v>0</v>
      </c>
      <c r="AW426">
        <v>0</v>
      </c>
      <c r="AX426">
        <v>0</v>
      </c>
      <c r="AY426">
        <v>0</v>
      </c>
      <c r="AZ426">
        <v>0</v>
      </c>
      <c r="BA426">
        <v>0</v>
      </c>
      <c r="BB426">
        <v>0</v>
      </c>
      <c r="BC426">
        <v>0</v>
      </c>
      <c r="BD426">
        <v>0</v>
      </c>
      <c r="BE426">
        <v>0</v>
      </c>
      <c r="BF426">
        <v>0</v>
      </c>
      <c r="BG426" s="20">
        <v>1</v>
      </c>
      <c r="BH426" s="20">
        <v>0</v>
      </c>
      <c r="BI426" s="20">
        <v>75</v>
      </c>
      <c r="BJ426" s="20">
        <v>1</v>
      </c>
      <c r="BK426" s="20">
        <v>254</v>
      </c>
      <c r="BL426" s="20">
        <v>1080</v>
      </c>
      <c r="BM426" s="20">
        <v>575</v>
      </c>
      <c r="BN426" s="20">
        <v>82</v>
      </c>
      <c r="BO426" s="20">
        <v>21</v>
      </c>
      <c r="BP426" s="20">
        <v>4680</v>
      </c>
      <c r="BQ426" s="20">
        <v>1187</v>
      </c>
      <c r="BR426" s="20">
        <v>0</v>
      </c>
      <c r="BS426" s="20">
        <v>347</v>
      </c>
      <c r="BT426" s="20">
        <v>624</v>
      </c>
      <c r="BU426" s="20">
        <v>1120</v>
      </c>
      <c r="BV426" s="20">
        <v>2326</v>
      </c>
    </row>
    <row r="427" spans="1:74" x14ac:dyDescent="0.25">
      <c r="A427" s="20" t="s">
        <v>405</v>
      </c>
      <c r="B427" s="20" t="s">
        <v>406</v>
      </c>
      <c r="C427" s="20" t="s">
        <v>408</v>
      </c>
      <c r="D427" s="1">
        <v>44598</v>
      </c>
      <c r="E427">
        <v>100</v>
      </c>
      <c r="F427">
        <v>1</v>
      </c>
      <c r="G427">
        <v>1</v>
      </c>
      <c r="H427">
        <v>0</v>
      </c>
      <c r="I427">
        <v>0</v>
      </c>
      <c r="J427">
        <v>57</v>
      </c>
      <c r="K427">
        <v>0</v>
      </c>
      <c r="L427">
        <v>11</v>
      </c>
      <c r="M427">
        <v>3</v>
      </c>
      <c r="N427">
        <v>2</v>
      </c>
      <c r="O427">
        <v>1</v>
      </c>
      <c r="P427">
        <v>0</v>
      </c>
      <c r="Q427">
        <v>0</v>
      </c>
      <c r="R427">
        <v>324</v>
      </c>
      <c r="S427">
        <v>228</v>
      </c>
      <c r="T427">
        <v>8</v>
      </c>
      <c r="U427">
        <v>31</v>
      </c>
      <c r="V427">
        <v>7</v>
      </c>
      <c r="W427">
        <v>1381</v>
      </c>
      <c r="X427">
        <v>618</v>
      </c>
      <c r="Y427">
        <v>9</v>
      </c>
      <c r="Z427">
        <v>248</v>
      </c>
      <c r="AA427">
        <v>93</v>
      </c>
      <c r="AB427">
        <v>940</v>
      </c>
      <c r="AC427">
        <v>333</v>
      </c>
      <c r="AD427">
        <v>2</v>
      </c>
      <c r="AE427">
        <v>151</v>
      </c>
      <c r="AF427">
        <v>222</v>
      </c>
      <c r="AG427">
        <v>126</v>
      </c>
      <c r="AH427">
        <v>35</v>
      </c>
      <c r="AI427">
        <v>2</v>
      </c>
      <c r="AJ427">
        <v>25</v>
      </c>
      <c r="AK427">
        <v>11</v>
      </c>
      <c r="AL427">
        <v>57</v>
      </c>
      <c r="AM427">
        <v>44</v>
      </c>
      <c r="AN427">
        <v>7</v>
      </c>
      <c r="AO427">
        <v>0</v>
      </c>
      <c r="AP427">
        <v>0</v>
      </c>
      <c r="AQ427">
        <v>0</v>
      </c>
      <c r="AR427">
        <v>0</v>
      </c>
      <c r="AS427">
        <v>0</v>
      </c>
      <c r="AT427">
        <v>0</v>
      </c>
      <c r="AU427">
        <v>0</v>
      </c>
      <c r="AV427">
        <v>0</v>
      </c>
      <c r="AW427">
        <v>0</v>
      </c>
      <c r="AX427">
        <v>0</v>
      </c>
      <c r="AY427">
        <v>0</v>
      </c>
      <c r="AZ427">
        <v>0</v>
      </c>
      <c r="BA427">
        <v>1</v>
      </c>
      <c r="BB427">
        <v>0</v>
      </c>
      <c r="BC427">
        <v>0</v>
      </c>
      <c r="BD427">
        <v>0</v>
      </c>
      <c r="BE427">
        <v>0</v>
      </c>
      <c r="BF427">
        <v>0</v>
      </c>
      <c r="BG427" s="20">
        <v>1</v>
      </c>
      <c r="BH427" s="20">
        <v>0</v>
      </c>
      <c r="BI427" s="20">
        <v>79</v>
      </c>
      <c r="BJ427" s="20">
        <v>1</v>
      </c>
      <c r="BK427" s="20">
        <v>274</v>
      </c>
      <c r="BL427" s="20">
        <v>967</v>
      </c>
      <c r="BM427" s="20">
        <v>547</v>
      </c>
      <c r="BN427" s="20">
        <v>76</v>
      </c>
      <c r="BO427" s="20">
        <v>48</v>
      </c>
      <c r="BP427" s="20">
        <v>4495</v>
      </c>
      <c r="BQ427" s="20">
        <v>956</v>
      </c>
      <c r="BR427" s="20">
        <v>0</v>
      </c>
      <c r="BS427" s="20">
        <v>13</v>
      </c>
      <c r="BT427" s="20">
        <v>772</v>
      </c>
      <c r="BU427" s="20">
        <v>1415</v>
      </c>
      <c r="BV427" s="20">
        <v>2111</v>
      </c>
    </row>
    <row r="428" spans="1:74" x14ac:dyDescent="0.25">
      <c r="A428" s="20" t="s">
        <v>405</v>
      </c>
      <c r="B428" s="20" t="s">
        <v>406</v>
      </c>
      <c r="C428" s="20" t="s">
        <v>408</v>
      </c>
      <c r="D428" s="1">
        <v>44605</v>
      </c>
      <c r="E428">
        <v>99</v>
      </c>
      <c r="F428">
        <v>1</v>
      </c>
      <c r="G428">
        <v>1</v>
      </c>
      <c r="H428">
        <v>0</v>
      </c>
      <c r="I428">
        <v>0</v>
      </c>
      <c r="J428">
        <v>56</v>
      </c>
      <c r="K428">
        <v>0</v>
      </c>
      <c r="L428">
        <v>11</v>
      </c>
      <c r="M428">
        <v>3</v>
      </c>
      <c r="N428">
        <v>2</v>
      </c>
      <c r="O428">
        <v>1</v>
      </c>
      <c r="P428">
        <v>0</v>
      </c>
      <c r="Q428">
        <v>0</v>
      </c>
      <c r="R428">
        <v>324</v>
      </c>
      <c r="S428">
        <v>228</v>
      </c>
      <c r="T428">
        <v>8</v>
      </c>
      <c r="U428">
        <v>31</v>
      </c>
      <c r="V428">
        <v>7</v>
      </c>
      <c r="W428">
        <v>1382</v>
      </c>
      <c r="X428">
        <v>627</v>
      </c>
      <c r="Y428">
        <v>9</v>
      </c>
      <c r="Z428">
        <v>246</v>
      </c>
      <c r="AA428">
        <v>93</v>
      </c>
      <c r="AB428">
        <v>939</v>
      </c>
      <c r="AC428">
        <v>339</v>
      </c>
      <c r="AD428">
        <v>2</v>
      </c>
      <c r="AE428">
        <v>151</v>
      </c>
      <c r="AF428">
        <v>221</v>
      </c>
      <c r="AG428">
        <v>126</v>
      </c>
      <c r="AH428">
        <v>35</v>
      </c>
      <c r="AI428">
        <v>2</v>
      </c>
      <c r="AJ428">
        <v>25</v>
      </c>
      <c r="AK428">
        <v>12</v>
      </c>
      <c r="AL428">
        <v>56</v>
      </c>
      <c r="AM428">
        <v>43</v>
      </c>
      <c r="AN428">
        <v>7</v>
      </c>
      <c r="AO428">
        <v>0</v>
      </c>
      <c r="AP428">
        <v>0</v>
      </c>
      <c r="AQ428">
        <v>0</v>
      </c>
      <c r="AR428">
        <v>0</v>
      </c>
      <c r="AS428">
        <v>0</v>
      </c>
      <c r="AT428">
        <v>0</v>
      </c>
      <c r="AU428">
        <v>0</v>
      </c>
      <c r="AV428">
        <v>0</v>
      </c>
      <c r="AW428">
        <v>0</v>
      </c>
      <c r="AX428">
        <v>0</v>
      </c>
      <c r="AY428">
        <v>0</v>
      </c>
      <c r="AZ428">
        <v>0</v>
      </c>
      <c r="BA428">
        <v>1</v>
      </c>
      <c r="BB428">
        <v>0</v>
      </c>
      <c r="BC428">
        <v>0</v>
      </c>
      <c r="BD428">
        <v>0</v>
      </c>
      <c r="BE428">
        <v>0</v>
      </c>
      <c r="BF428">
        <v>0</v>
      </c>
      <c r="BG428" s="20">
        <v>1</v>
      </c>
      <c r="BH428" s="20">
        <v>0</v>
      </c>
      <c r="BI428" s="20">
        <v>78</v>
      </c>
      <c r="BJ428" s="20">
        <v>1</v>
      </c>
      <c r="BK428" s="20">
        <v>275</v>
      </c>
      <c r="BL428" s="20">
        <v>973</v>
      </c>
      <c r="BM428" s="20">
        <v>550</v>
      </c>
      <c r="BN428" s="20">
        <v>75</v>
      </c>
      <c r="BO428" s="20">
        <v>47</v>
      </c>
      <c r="BP428" s="20">
        <v>4489</v>
      </c>
      <c r="BQ428" s="20">
        <v>980</v>
      </c>
      <c r="BR428" s="20">
        <v>0</v>
      </c>
      <c r="BS428" s="20">
        <v>13</v>
      </c>
      <c r="BT428" s="20">
        <v>769</v>
      </c>
      <c r="BU428" s="20">
        <v>1405</v>
      </c>
      <c r="BV428" s="20">
        <v>2124</v>
      </c>
    </row>
    <row r="429" spans="1:74" x14ac:dyDescent="0.25">
      <c r="A429" s="20" t="s">
        <v>405</v>
      </c>
      <c r="B429" s="20" t="s">
        <v>406</v>
      </c>
      <c r="C429" s="20" t="s">
        <v>408</v>
      </c>
      <c r="D429" s="1">
        <v>44613</v>
      </c>
      <c r="E429">
        <v>99</v>
      </c>
      <c r="F429">
        <v>1</v>
      </c>
      <c r="G429">
        <v>1</v>
      </c>
      <c r="H429">
        <v>0</v>
      </c>
      <c r="I429">
        <v>0</v>
      </c>
      <c r="J429">
        <v>56</v>
      </c>
      <c r="K429">
        <v>0</v>
      </c>
      <c r="L429">
        <v>11</v>
      </c>
      <c r="M429">
        <v>3</v>
      </c>
      <c r="N429">
        <v>2</v>
      </c>
      <c r="O429">
        <v>1</v>
      </c>
      <c r="P429">
        <v>0</v>
      </c>
      <c r="Q429">
        <v>0</v>
      </c>
      <c r="R429">
        <v>325</v>
      </c>
      <c r="S429">
        <v>229</v>
      </c>
      <c r="T429">
        <v>8</v>
      </c>
      <c r="U429">
        <v>31</v>
      </c>
      <c r="V429">
        <v>7</v>
      </c>
      <c r="W429">
        <v>1381</v>
      </c>
      <c r="X429">
        <v>627</v>
      </c>
      <c r="Y429">
        <v>9</v>
      </c>
      <c r="Z429">
        <v>246</v>
      </c>
      <c r="AA429">
        <v>94</v>
      </c>
      <c r="AB429">
        <v>939</v>
      </c>
      <c r="AC429">
        <v>341</v>
      </c>
      <c r="AD429">
        <v>2</v>
      </c>
      <c r="AE429">
        <v>151</v>
      </c>
      <c r="AF429">
        <v>221</v>
      </c>
      <c r="AG429">
        <v>125</v>
      </c>
      <c r="AH429">
        <v>35</v>
      </c>
      <c r="AI429">
        <v>2</v>
      </c>
      <c r="AJ429">
        <v>25</v>
      </c>
      <c r="AK429">
        <v>11</v>
      </c>
      <c r="AL429">
        <v>56</v>
      </c>
      <c r="AM429">
        <v>43</v>
      </c>
      <c r="AN429">
        <v>7</v>
      </c>
      <c r="AO429">
        <v>0</v>
      </c>
      <c r="AP429">
        <v>0</v>
      </c>
      <c r="AQ429">
        <v>0</v>
      </c>
      <c r="AR429">
        <v>0</v>
      </c>
      <c r="AS429">
        <v>0</v>
      </c>
      <c r="AT429">
        <v>0</v>
      </c>
      <c r="AU429">
        <v>0</v>
      </c>
      <c r="AV429">
        <v>0</v>
      </c>
      <c r="AW429">
        <v>0</v>
      </c>
      <c r="AX429">
        <v>0</v>
      </c>
      <c r="AY429">
        <v>0</v>
      </c>
      <c r="AZ429">
        <v>0</v>
      </c>
      <c r="BA429">
        <v>1</v>
      </c>
      <c r="BB429">
        <v>0</v>
      </c>
      <c r="BC429">
        <v>0</v>
      </c>
      <c r="BD429">
        <v>0</v>
      </c>
      <c r="BE429">
        <v>0</v>
      </c>
      <c r="BF429">
        <v>0</v>
      </c>
      <c r="BG429" s="20">
        <v>1</v>
      </c>
      <c r="BH429" s="20">
        <v>0</v>
      </c>
      <c r="BI429" s="20">
        <v>78</v>
      </c>
      <c r="BJ429" s="20">
        <v>1</v>
      </c>
      <c r="BK429" s="20">
        <v>276</v>
      </c>
      <c r="BL429" s="20">
        <v>974</v>
      </c>
      <c r="BM429" s="20">
        <v>550</v>
      </c>
      <c r="BN429" s="20">
        <v>75</v>
      </c>
      <c r="BO429" s="20">
        <v>47</v>
      </c>
      <c r="BP429" s="20">
        <v>4489</v>
      </c>
      <c r="BQ429" s="20">
        <v>991</v>
      </c>
      <c r="BR429" s="20">
        <v>0</v>
      </c>
      <c r="BS429" s="20">
        <v>13</v>
      </c>
      <c r="BT429" s="20">
        <v>766</v>
      </c>
      <c r="BU429" s="20">
        <v>1398</v>
      </c>
      <c r="BV429" s="20">
        <v>2133</v>
      </c>
    </row>
    <row r="430" spans="1:74" x14ac:dyDescent="0.25">
      <c r="A430" s="20" t="s">
        <v>405</v>
      </c>
      <c r="B430" s="20" t="s">
        <v>461</v>
      </c>
      <c r="C430" s="20" t="s">
        <v>638</v>
      </c>
      <c r="D430" s="1">
        <v>44598</v>
      </c>
      <c r="E430">
        <v>68</v>
      </c>
      <c r="F430">
        <v>6</v>
      </c>
      <c r="G430">
        <v>5</v>
      </c>
      <c r="H430">
        <v>0</v>
      </c>
      <c r="I430">
        <v>0</v>
      </c>
      <c r="J430">
        <v>49</v>
      </c>
      <c r="K430">
        <v>4</v>
      </c>
      <c r="L430">
        <v>4</v>
      </c>
      <c r="M430">
        <v>0</v>
      </c>
      <c r="N430">
        <v>0</v>
      </c>
      <c r="O430">
        <v>0</v>
      </c>
      <c r="P430">
        <v>0</v>
      </c>
      <c r="Q430">
        <v>0</v>
      </c>
      <c r="R430">
        <v>335</v>
      </c>
      <c r="S430">
        <v>275</v>
      </c>
      <c r="T430">
        <v>24</v>
      </c>
      <c r="U430">
        <v>6</v>
      </c>
      <c r="V430">
        <v>0</v>
      </c>
      <c r="W430">
        <v>1139</v>
      </c>
      <c r="X430">
        <v>629</v>
      </c>
      <c r="Y430">
        <v>108</v>
      </c>
      <c r="Z430">
        <v>67</v>
      </c>
      <c r="AA430">
        <v>21</v>
      </c>
      <c r="AB430">
        <v>603</v>
      </c>
      <c r="AC430">
        <v>332</v>
      </c>
      <c r="AD430">
        <v>12</v>
      </c>
      <c r="AE430">
        <v>62</v>
      </c>
      <c r="AF430">
        <v>26</v>
      </c>
      <c r="AG430">
        <v>128</v>
      </c>
      <c r="AH430">
        <v>47</v>
      </c>
      <c r="AI430">
        <v>4</v>
      </c>
      <c r="AJ430">
        <v>17</v>
      </c>
      <c r="AK430">
        <v>10</v>
      </c>
      <c r="AL430">
        <v>56</v>
      </c>
      <c r="AM430">
        <v>50</v>
      </c>
      <c r="AN430">
        <v>3</v>
      </c>
      <c r="AO430">
        <v>0</v>
      </c>
      <c r="AP430">
        <v>0</v>
      </c>
      <c r="AQ430">
        <v>0</v>
      </c>
      <c r="AR430">
        <v>1</v>
      </c>
      <c r="AS430">
        <v>0</v>
      </c>
      <c r="AT430">
        <v>0</v>
      </c>
      <c r="AU430">
        <v>0</v>
      </c>
      <c r="AV430">
        <v>0</v>
      </c>
      <c r="AW430">
        <v>0</v>
      </c>
      <c r="AX430">
        <v>0</v>
      </c>
      <c r="AY430">
        <v>0</v>
      </c>
      <c r="AZ430">
        <v>0</v>
      </c>
      <c r="BA430">
        <v>0</v>
      </c>
      <c r="BB430">
        <v>0</v>
      </c>
      <c r="BC430">
        <v>0</v>
      </c>
      <c r="BD430">
        <v>0</v>
      </c>
      <c r="BE430">
        <v>0</v>
      </c>
      <c r="BF430">
        <v>0</v>
      </c>
      <c r="BG430" s="20">
        <v>5</v>
      </c>
      <c r="BH430" s="20">
        <v>0</v>
      </c>
      <c r="BI430" s="20">
        <v>59</v>
      </c>
      <c r="BJ430" s="20">
        <v>0</v>
      </c>
      <c r="BK430" s="20">
        <v>303</v>
      </c>
      <c r="BL430" s="20">
        <v>894</v>
      </c>
      <c r="BM430" s="20">
        <v>479</v>
      </c>
      <c r="BN430" s="20">
        <v>91</v>
      </c>
      <c r="BO430" s="20">
        <v>52</v>
      </c>
      <c r="BP430" s="20">
        <v>4325</v>
      </c>
      <c r="BQ430" s="20">
        <v>1271</v>
      </c>
      <c r="BR430" s="20">
        <v>0</v>
      </c>
      <c r="BS430" s="20">
        <v>48</v>
      </c>
      <c r="BT430" s="20">
        <v>776</v>
      </c>
      <c r="BU430" s="20">
        <v>857</v>
      </c>
      <c r="BV430" s="20">
        <v>2420</v>
      </c>
    </row>
    <row r="431" spans="1:74" x14ac:dyDescent="0.25">
      <c r="A431" s="20" t="s">
        <v>405</v>
      </c>
      <c r="B431" s="20" t="s">
        <v>461</v>
      </c>
      <c r="C431" s="20" t="s">
        <v>638</v>
      </c>
      <c r="D431" s="1">
        <v>44605</v>
      </c>
      <c r="E431">
        <v>68</v>
      </c>
      <c r="F431">
        <v>6</v>
      </c>
      <c r="G431">
        <v>5</v>
      </c>
      <c r="H431">
        <v>0</v>
      </c>
      <c r="I431">
        <v>0</v>
      </c>
      <c r="J431">
        <v>50</v>
      </c>
      <c r="K431">
        <v>4</v>
      </c>
      <c r="L431">
        <v>4</v>
      </c>
      <c r="M431">
        <v>0</v>
      </c>
      <c r="N431">
        <v>0</v>
      </c>
      <c r="O431">
        <v>0</v>
      </c>
      <c r="P431">
        <v>0</v>
      </c>
      <c r="Q431">
        <v>0</v>
      </c>
      <c r="R431">
        <v>334</v>
      </c>
      <c r="S431">
        <v>274</v>
      </c>
      <c r="T431">
        <v>24</v>
      </c>
      <c r="U431">
        <v>6</v>
      </c>
      <c r="V431">
        <v>0</v>
      </c>
      <c r="W431">
        <v>1135</v>
      </c>
      <c r="X431">
        <v>629</v>
      </c>
      <c r="Y431">
        <v>108</v>
      </c>
      <c r="Z431">
        <v>66</v>
      </c>
      <c r="AA431">
        <v>21</v>
      </c>
      <c r="AB431">
        <v>605</v>
      </c>
      <c r="AC431">
        <v>337</v>
      </c>
      <c r="AD431">
        <v>12</v>
      </c>
      <c r="AE431">
        <v>64</v>
      </c>
      <c r="AF431">
        <v>24</v>
      </c>
      <c r="AG431">
        <v>127</v>
      </c>
      <c r="AH431">
        <v>48</v>
      </c>
      <c r="AI431">
        <v>4</v>
      </c>
      <c r="AJ431">
        <v>17</v>
      </c>
      <c r="AK431">
        <v>10</v>
      </c>
      <c r="AL431">
        <v>56</v>
      </c>
      <c r="AM431">
        <v>50</v>
      </c>
      <c r="AN431">
        <v>3</v>
      </c>
      <c r="AO431">
        <v>0</v>
      </c>
      <c r="AP431">
        <v>0</v>
      </c>
      <c r="AQ431">
        <v>0</v>
      </c>
      <c r="AR431">
        <v>1</v>
      </c>
      <c r="AS431">
        <v>0</v>
      </c>
      <c r="AT431">
        <v>0</v>
      </c>
      <c r="AU431">
        <v>0</v>
      </c>
      <c r="AV431">
        <v>0</v>
      </c>
      <c r="AW431">
        <v>0</v>
      </c>
      <c r="AX431">
        <v>0</v>
      </c>
      <c r="AY431">
        <v>0</v>
      </c>
      <c r="AZ431">
        <v>0</v>
      </c>
      <c r="BA431">
        <v>0</v>
      </c>
      <c r="BB431">
        <v>0</v>
      </c>
      <c r="BC431">
        <v>0</v>
      </c>
      <c r="BD431">
        <v>0</v>
      </c>
      <c r="BE431">
        <v>0</v>
      </c>
      <c r="BF431">
        <v>0</v>
      </c>
      <c r="BG431" s="20">
        <v>5</v>
      </c>
      <c r="BH431" s="20">
        <v>0</v>
      </c>
      <c r="BI431" s="20">
        <v>59</v>
      </c>
      <c r="BJ431" s="20">
        <v>0</v>
      </c>
      <c r="BK431" s="20">
        <v>302</v>
      </c>
      <c r="BL431" s="20">
        <v>891</v>
      </c>
      <c r="BM431" s="20">
        <v>481</v>
      </c>
      <c r="BN431" s="20">
        <v>90</v>
      </c>
      <c r="BO431" s="20">
        <v>52</v>
      </c>
      <c r="BP431" s="20">
        <v>4312</v>
      </c>
      <c r="BQ431" s="20">
        <v>1291</v>
      </c>
      <c r="BR431" s="20">
        <v>0</v>
      </c>
      <c r="BS431" s="20">
        <v>48</v>
      </c>
      <c r="BT431" s="20">
        <v>836</v>
      </c>
      <c r="BU431" s="20">
        <v>778</v>
      </c>
      <c r="BV431" s="20">
        <v>2436</v>
      </c>
    </row>
    <row r="432" spans="1:74" x14ac:dyDescent="0.25">
      <c r="A432" s="20" t="s">
        <v>405</v>
      </c>
      <c r="B432" s="20" t="s">
        <v>461</v>
      </c>
      <c r="C432" s="20" t="s">
        <v>638</v>
      </c>
      <c r="D432" s="1">
        <v>44613</v>
      </c>
      <c r="E432">
        <v>67</v>
      </c>
      <c r="F432">
        <v>6</v>
      </c>
      <c r="G432">
        <v>5</v>
      </c>
      <c r="H432">
        <v>0</v>
      </c>
      <c r="I432">
        <v>0</v>
      </c>
      <c r="J432">
        <v>49</v>
      </c>
      <c r="K432">
        <v>4</v>
      </c>
      <c r="L432">
        <v>4</v>
      </c>
      <c r="M432">
        <v>0</v>
      </c>
      <c r="N432">
        <v>0</v>
      </c>
      <c r="O432">
        <v>0</v>
      </c>
      <c r="P432">
        <v>0</v>
      </c>
      <c r="Q432">
        <v>0</v>
      </c>
      <c r="R432">
        <v>335</v>
      </c>
      <c r="S432">
        <v>278</v>
      </c>
      <c r="T432">
        <v>23</v>
      </c>
      <c r="U432">
        <v>6</v>
      </c>
      <c r="V432">
        <v>0</v>
      </c>
      <c r="W432">
        <v>1133</v>
      </c>
      <c r="X432">
        <v>633</v>
      </c>
      <c r="Y432">
        <v>105</v>
      </c>
      <c r="Z432">
        <v>69</v>
      </c>
      <c r="AA432">
        <v>21</v>
      </c>
      <c r="AB432">
        <v>608</v>
      </c>
      <c r="AC432">
        <v>335</v>
      </c>
      <c r="AD432">
        <v>12</v>
      </c>
      <c r="AE432">
        <v>71</v>
      </c>
      <c r="AF432">
        <v>24</v>
      </c>
      <c r="AG432">
        <v>129</v>
      </c>
      <c r="AH432">
        <v>49</v>
      </c>
      <c r="AI432">
        <v>4</v>
      </c>
      <c r="AJ432">
        <v>18</v>
      </c>
      <c r="AK432">
        <v>10</v>
      </c>
      <c r="AL432">
        <v>56</v>
      </c>
      <c r="AM432">
        <v>50</v>
      </c>
      <c r="AN432">
        <v>3</v>
      </c>
      <c r="AO432">
        <v>0</v>
      </c>
      <c r="AP432">
        <v>0</v>
      </c>
      <c r="AQ432">
        <v>0</v>
      </c>
      <c r="AR432">
        <v>1</v>
      </c>
      <c r="AS432">
        <v>0</v>
      </c>
      <c r="AT432">
        <v>0</v>
      </c>
      <c r="AU432">
        <v>0</v>
      </c>
      <c r="AV432">
        <v>0</v>
      </c>
      <c r="AW432">
        <v>0</v>
      </c>
      <c r="AX432">
        <v>0</v>
      </c>
      <c r="AY432">
        <v>0</v>
      </c>
      <c r="AZ432">
        <v>0</v>
      </c>
      <c r="BA432">
        <v>0</v>
      </c>
      <c r="BB432">
        <v>0</v>
      </c>
      <c r="BC432">
        <v>0</v>
      </c>
      <c r="BD432">
        <v>0</v>
      </c>
      <c r="BE432">
        <v>0</v>
      </c>
      <c r="BF432">
        <v>0</v>
      </c>
      <c r="BG432" s="20">
        <v>5</v>
      </c>
      <c r="BH432" s="20">
        <v>0</v>
      </c>
      <c r="BI432" s="20">
        <v>58</v>
      </c>
      <c r="BJ432" s="20">
        <v>0</v>
      </c>
      <c r="BK432" s="20">
        <v>304</v>
      </c>
      <c r="BL432" s="20">
        <v>894</v>
      </c>
      <c r="BM432" s="20">
        <v>476</v>
      </c>
      <c r="BN432" s="20">
        <v>91</v>
      </c>
      <c r="BO432" s="20">
        <v>52</v>
      </c>
      <c r="BP432" s="20">
        <v>4321</v>
      </c>
      <c r="BQ432" s="20">
        <v>1298</v>
      </c>
      <c r="BR432" s="20">
        <v>0</v>
      </c>
      <c r="BS432" s="20">
        <v>48</v>
      </c>
      <c r="BT432" s="20">
        <v>869</v>
      </c>
      <c r="BU432" s="20">
        <v>764</v>
      </c>
      <c r="BV432" s="20">
        <v>2427</v>
      </c>
    </row>
    <row r="433" spans="1:74" x14ac:dyDescent="0.25">
      <c r="A433" s="20" t="s">
        <v>405</v>
      </c>
      <c r="B433" s="20" t="s">
        <v>465</v>
      </c>
      <c r="C433" s="20" t="s">
        <v>639</v>
      </c>
      <c r="D433" s="1">
        <v>44598</v>
      </c>
      <c r="E433">
        <v>187</v>
      </c>
      <c r="F433">
        <v>1</v>
      </c>
      <c r="G433">
        <v>1</v>
      </c>
      <c r="H433">
        <v>0</v>
      </c>
      <c r="I433">
        <v>0</v>
      </c>
      <c r="J433">
        <v>119</v>
      </c>
      <c r="K433">
        <v>8</v>
      </c>
      <c r="L433">
        <v>19</v>
      </c>
      <c r="M433">
        <v>0</v>
      </c>
      <c r="N433">
        <v>0</v>
      </c>
      <c r="O433">
        <v>0</v>
      </c>
      <c r="P433">
        <v>0</v>
      </c>
      <c r="Q433">
        <v>0</v>
      </c>
      <c r="R433">
        <v>139</v>
      </c>
      <c r="S433">
        <v>85</v>
      </c>
      <c r="T433">
        <v>6</v>
      </c>
      <c r="U433">
        <v>16</v>
      </c>
      <c r="V433">
        <v>3</v>
      </c>
      <c r="W433">
        <v>1525</v>
      </c>
      <c r="X433">
        <v>868</v>
      </c>
      <c r="Y433">
        <v>52</v>
      </c>
      <c r="Z433">
        <v>190</v>
      </c>
      <c r="AA433">
        <v>21</v>
      </c>
      <c r="AB433">
        <v>1014</v>
      </c>
      <c r="AC433">
        <v>528</v>
      </c>
      <c r="AD433">
        <v>31</v>
      </c>
      <c r="AE433">
        <v>186</v>
      </c>
      <c r="AF433">
        <v>33</v>
      </c>
      <c r="AG433">
        <v>518</v>
      </c>
      <c r="AH433">
        <v>312</v>
      </c>
      <c r="AI433">
        <v>15</v>
      </c>
      <c r="AJ433">
        <v>61</v>
      </c>
      <c r="AK433">
        <v>7</v>
      </c>
      <c r="AL433">
        <v>24</v>
      </c>
      <c r="AM433">
        <v>14</v>
      </c>
      <c r="AN433">
        <v>3</v>
      </c>
      <c r="AO433">
        <v>2</v>
      </c>
      <c r="AP433">
        <v>0</v>
      </c>
      <c r="AQ433">
        <v>0</v>
      </c>
      <c r="AR433">
        <v>0</v>
      </c>
      <c r="AS433">
        <v>0</v>
      </c>
      <c r="AT433">
        <v>0</v>
      </c>
      <c r="AU433">
        <v>0</v>
      </c>
      <c r="AV433">
        <v>0</v>
      </c>
      <c r="AW433">
        <v>0</v>
      </c>
      <c r="AX433">
        <v>0</v>
      </c>
      <c r="AY433">
        <v>0</v>
      </c>
      <c r="AZ433">
        <v>0</v>
      </c>
      <c r="BA433">
        <v>0</v>
      </c>
      <c r="BB433">
        <v>0</v>
      </c>
      <c r="BC433">
        <v>0</v>
      </c>
      <c r="BD433">
        <v>0</v>
      </c>
      <c r="BE433">
        <v>0</v>
      </c>
      <c r="BF433">
        <v>0</v>
      </c>
      <c r="BG433" s="20">
        <v>1</v>
      </c>
      <c r="BH433" s="20">
        <v>0</v>
      </c>
      <c r="BI433" s="20">
        <v>149</v>
      </c>
      <c r="BJ433" s="20">
        <v>0</v>
      </c>
      <c r="BK433" s="20">
        <v>105</v>
      </c>
      <c r="BL433" s="20">
        <v>1203</v>
      </c>
      <c r="BM433" s="20">
        <v>725</v>
      </c>
      <c r="BN433" s="20">
        <v>417</v>
      </c>
      <c r="BO433" s="20">
        <v>17</v>
      </c>
      <c r="BP433" s="20">
        <v>13510</v>
      </c>
      <c r="BQ433" s="20">
        <v>5915</v>
      </c>
      <c r="BR433" s="20">
        <v>0</v>
      </c>
      <c r="BS433" s="20">
        <v>195</v>
      </c>
      <c r="BT433" s="20">
        <v>3396</v>
      </c>
      <c r="BU433" s="20">
        <v>520</v>
      </c>
      <c r="BV433" s="20">
        <v>8803</v>
      </c>
    </row>
    <row r="434" spans="1:74" x14ac:dyDescent="0.25">
      <c r="A434" s="20" t="s">
        <v>405</v>
      </c>
      <c r="B434" s="20" t="s">
        <v>465</v>
      </c>
      <c r="C434" s="20" t="s">
        <v>639</v>
      </c>
      <c r="D434" s="1">
        <v>44605</v>
      </c>
      <c r="E434">
        <v>190</v>
      </c>
      <c r="F434">
        <v>1</v>
      </c>
      <c r="G434">
        <v>1</v>
      </c>
      <c r="H434">
        <v>0</v>
      </c>
      <c r="I434">
        <v>0</v>
      </c>
      <c r="J434">
        <v>121</v>
      </c>
      <c r="K434">
        <v>8</v>
      </c>
      <c r="L434">
        <v>20</v>
      </c>
      <c r="M434">
        <v>0</v>
      </c>
      <c r="N434">
        <v>0</v>
      </c>
      <c r="O434">
        <v>0</v>
      </c>
      <c r="P434">
        <v>0</v>
      </c>
      <c r="Q434">
        <v>0</v>
      </c>
      <c r="R434">
        <v>139</v>
      </c>
      <c r="S434">
        <v>85</v>
      </c>
      <c r="T434">
        <v>6</v>
      </c>
      <c r="U434">
        <v>15</v>
      </c>
      <c r="V434">
        <v>3</v>
      </c>
      <c r="W434">
        <v>1523</v>
      </c>
      <c r="X434">
        <v>877</v>
      </c>
      <c r="Y434">
        <v>51</v>
      </c>
      <c r="Z434">
        <v>184</v>
      </c>
      <c r="AA434">
        <v>20</v>
      </c>
      <c r="AB434">
        <v>1017</v>
      </c>
      <c r="AC434">
        <v>533</v>
      </c>
      <c r="AD434">
        <v>30</v>
      </c>
      <c r="AE434">
        <v>185</v>
      </c>
      <c r="AF434">
        <v>36</v>
      </c>
      <c r="AG434">
        <v>513</v>
      </c>
      <c r="AH434">
        <v>308</v>
      </c>
      <c r="AI434">
        <v>15</v>
      </c>
      <c r="AJ434">
        <v>60</v>
      </c>
      <c r="AK434">
        <v>7</v>
      </c>
      <c r="AL434">
        <v>24</v>
      </c>
      <c r="AM434">
        <v>15</v>
      </c>
      <c r="AN434">
        <v>3</v>
      </c>
      <c r="AO434">
        <v>2</v>
      </c>
      <c r="AP434">
        <v>0</v>
      </c>
      <c r="AQ434">
        <v>0</v>
      </c>
      <c r="AR434">
        <v>0</v>
      </c>
      <c r="AS434">
        <v>0</v>
      </c>
      <c r="AT434">
        <v>0</v>
      </c>
      <c r="AU434">
        <v>0</v>
      </c>
      <c r="AV434">
        <v>0</v>
      </c>
      <c r="AW434">
        <v>0</v>
      </c>
      <c r="AX434">
        <v>0</v>
      </c>
      <c r="AY434">
        <v>0</v>
      </c>
      <c r="AZ434">
        <v>0</v>
      </c>
      <c r="BA434">
        <v>0</v>
      </c>
      <c r="BB434">
        <v>0</v>
      </c>
      <c r="BC434">
        <v>0</v>
      </c>
      <c r="BD434">
        <v>0</v>
      </c>
      <c r="BE434">
        <v>0</v>
      </c>
      <c r="BF434">
        <v>0</v>
      </c>
      <c r="BG434" s="20">
        <v>1</v>
      </c>
      <c r="BH434" s="20">
        <v>0</v>
      </c>
      <c r="BI434" s="20">
        <v>152</v>
      </c>
      <c r="BJ434" s="20">
        <v>0</v>
      </c>
      <c r="BK434" s="20">
        <v>106</v>
      </c>
      <c r="BL434" s="20">
        <v>1207</v>
      </c>
      <c r="BM434" s="20">
        <v>728</v>
      </c>
      <c r="BN434" s="20">
        <v>414</v>
      </c>
      <c r="BO434" s="20">
        <v>17</v>
      </c>
      <c r="BP434" s="20">
        <v>13485</v>
      </c>
      <c r="BQ434" s="20">
        <v>6009</v>
      </c>
      <c r="BR434" s="20">
        <v>0</v>
      </c>
      <c r="BS434" s="20">
        <v>193</v>
      </c>
      <c r="BT434" s="20">
        <v>3359</v>
      </c>
      <c r="BU434" s="20">
        <v>542</v>
      </c>
      <c r="BV434" s="20">
        <v>8807</v>
      </c>
    </row>
    <row r="435" spans="1:74" x14ac:dyDescent="0.25">
      <c r="A435" s="20" t="s">
        <v>405</v>
      </c>
      <c r="B435" s="20" t="s">
        <v>465</v>
      </c>
      <c r="C435" s="20" t="s">
        <v>639</v>
      </c>
      <c r="D435" s="1">
        <v>44613</v>
      </c>
      <c r="E435">
        <v>193</v>
      </c>
      <c r="F435">
        <v>1</v>
      </c>
      <c r="G435">
        <v>1</v>
      </c>
      <c r="H435">
        <v>0</v>
      </c>
      <c r="I435">
        <v>0</v>
      </c>
      <c r="J435">
        <v>123</v>
      </c>
      <c r="K435">
        <v>8</v>
      </c>
      <c r="L435">
        <v>21</v>
      </c>
      <c r="M435">
        <v>0</v>
      </c>
      <c r="N435">
        <v>0</v>
      </c>
      <c r="O435">
        <v>0</v>
      </c>
      <c r="P435">
        <v>0</v>
      </c>
      <c r="Q435">
        <v>0</v>
      </c>
      <c r="R435">
        <v>140</v>
      </c>
      <c r="S435">
        <v>85</v>
      </c>
      <c r="T435">
        <v>6</v>
      </c>
      <c r="U435">
        <v>16</v>
      </c>
      <c r="V435">
        <v>3</v>
      </c>
      <c r="W435">
        <v>1525</v>
      </c>
      <c r="X435">
        <v>884</v>
      </c>
      <c r="Y435">
        <v>53</v>
      </c>
      <c r="Z435">
        <v>183</v>
      </c>
      <c r="AA435">
        <v>22</v>
      </c>
      <c r="AB435">
        <v>1020</v>
      </c>
      <c r="AC435">
        <v>536</v>
      </c>
      <c r="AD435">
        <v>30</v>
      </c>
      <c r="AE435">
        <v>185</v>
      </c>
      <c r="AF435">
        <v>36</v>
      </c>
      <c r="AG435">
        <v>510</v>
      </c>
      <c r="AH435">
        <v>306</v>
      </c>
      <c r="AI435">
        <v>15</v>
      </c>
      <c r="AJ435">
        <v>60</v>
      </c>
      <c r="AK435">
        <v>7</v>
      </c>
      <c r="AL435">
        <v>25</v>
      </c>
      <c r="AM435">
        <v>16</v>
      </c>
      <c r="AN435">
        <v>3</v>
      </c>
      <c r="AO435">
        <v>2</v>
      </c>
      <c r="AP435">
        <v>0</v>
      </c>
      <c r="AQ435">
        <v>0</v>
      </c>
      <c r="AR435">
        <v>0</v>
      </c>
      <c r="AS435">
        <v>0</v>
      </c>
      <c r="AT435">
        <v>0</v>
      </c>
      <c r="AU435">
        <v>0</v>
      </c>
      <c r="AV435">
        <v>0</v>
      </c>
      <c r="AW435">
        <v>0</v>
      </c>
      <c r="AX435">
        <v>0</v>
      </c>
      <c r="AY435">
        <v>0</v>
      </c>
      <c r="AZ435">
        <v>0</v>
      </c>
      <c r="BA435">
        <v>0</v>
      </c>
      <c r="BB435">
        <v>0</v>
      </c>
      <c r="BC435">
        <v>0</v>
      </c>
      <c r="BD435">
        <v>0</v>
      </c>
      <c r="BE435">
        <v>0</v>
      </c>
      <c r="BF435">
        <v>0</v>
      </c>
      <c r="BG435" s="20">
        <v>1</v>
      </c>
      <c r="BH435" s="20">
        <v>0</v>
      </c>
      <c r="BI435" s="20">
        <v>154</v>
      </c>
      <c r="BJ435" s="20">
        <v>0</v>
      </c>
      <c r="BK435" s="20">
        <v>106</v>
      </c>
      <c r="BL435" s="20">
        <v>1209</v>
      </c>
      <c r="BM435" s="20">
        <v>730</v>
      </c>
      <c r="BN435" s="20">
        <v>411</v>
      </c>
      <c r="BO435" s="20">
        <v>18</v>
      </c>
      <c r="BP435" s="20">
        <v>13410</v>
      </c>
      <c r="BQ435" s="20">
        <v>6085</v>
      </c>
      <c r="BR435" s="20">
        <v>0</v>
      </c>
      <c r="BS435" s="20">
        <v>192</v>
      </c>
      <c r="BT435" s="20">
        <v>3267</v>
      </c>
      <c r="BU435" s="20">
        <v>541</v>
      </c>
      <c r="BV435" s="20">
        <v>8819</v>
      </c>
    </row>
    <row r="436" spans="1:74" x14ac:dyDescent="0.25">
      <c r="A436" s="20" t="s">
        <v>405</v>
      </c>
      <c r="B436" s="20" t="s">
        <v>467</v>
      </c>
      <c r="C436" s="20" t="s">
        <v>468</v>
      </c>
      <c r="D436" s="1">
        <v>44598</v>
      </c>
      <c r="E436">
        <v>90</v>
      </c>
      <c r="F436">
        <v>3</v>
      </c>
      <c r="G436">
        <v>2</v>
      </c>
      <c r="H436">
        <v>0</v>
      </c>
      <c r="I436">
        <v>0</v>
      </c>
      <c r="J436">
        <v>53</v>
      </c>
      <c r="K436">
        <v>2</v>
      </c>
      <c r="L436">
        <v>6</v>
      </c>
      <c r="M436">
        <v>3</v>
      </c>
      <c r="N436">
        <v>7</v>
      </c>
      <c r="O436">
        <v>5</v>
      </c>
      <c r="P436">
        <v>0</v>
      </c>
      <c r="Q436">
        <v>2</v>
      </c>
      <c r="R436">
        <v>219</v>
      </c>
      <c r="S436">
        <v>137</v>
      </c>
      <c r="T436">
        <v>4</v>
      </c>
      <c r="U436">
        <v>21</v>
      </c>
      <c r="V436">
        <v>7</v>
      </c>
      <c r="W436">
        <v>1500</v>
      </c>
      <c r="X436">
        <v>701</v>
      </c>
      <c r="Y436">
        <v>29</v>
      </c>
      <c r="Z436">
        <v>153</v>
      </c>
      <c r="AA436">
        <v>119</v>
      </c>
      <c r="AB436">
        <v>946</v>
      </c>
      <c r="AC436">
        <v>336</v>
      </c>
      <c r="AD436">
        <v>7</v>
      </c>
      <c r="AE436">
        <v>87</v>
      </c>
      <c r="AF436">
        <v>270</v>
      </c>
      <c r="AG436">
        <v>152</v>
      </c>
      <c r="AH436">
        <v>60</v>
      </c>
      <c r="AI436">
        <v>2</v>
      </c>
      <c r="AJ436">
        <v>10</v>
      </c>
      <c r="AK436">
        <v>13</v>
      </c>
      <c r="AL436">
        <v>36</v>
      </c>
      <c r="AM436">
        <v>28</v>
      </c>
      <c r="AN436">
        <v>1</v>
      </c>
      <c r="AO436">
        <v>0</v>
      </c>
      <c r="AP436">
        <v>0</v>
      </c>
      <c r="AQ436">
        <v>0</v>
      </c>
      <c r="AR436">
        <v>0</v>
      </c>
      <c r="AS436">
        <v>0</v>
      </c>
      <c r="AT436">
        <v>0</v>
      </c>
      <c r="AU436">
        <v>0</v>
      </c>
      <c r="AV436">
        <v>0</v>
      </c>
      <c r="AW436">
        <v>0</v>
      </c>
      <c r="AX436">
        <v>0</v>
      </c>
      <c r="AY436">
        <v>0</v>
      </c>
      <c r="AZ436">
        <v>0</v>
      </c>
      <c r="BA436">
        <v>0</v>
      </c>
      <c r="BB436">
        <v>0</v>
      </c>
      <c r="BC436">
        <v>0</v>
      </c>
      <c r="BD436">
        <v>0</v>
      </c>
      <c r="BE436">
        <v>0</v>
      </c>
      <c r="BF436">
        <v>0</v>
      </c>
      <c r="BG436" s="20">
        <v>2</v>
      </c>
      <c r="BH436" s="20">
        <v>0</v>
      </c>
      <c r="BI436" s="20">
        <v>74</v>
      </c>
      <c r="BJ436" s="20">
        <v>5</v>
      </c>
      <c r="BK436" s="20">
        <v>177</v>
      </c>
      <c r="BL436" s="20">
        <v>1127</v>
      </c>
      <c r="BM436" s="20">
        <v>546</v>
      </c>
      <c r="BN436" s="20">
        <v>112</v>
      </c>
      <c r="BO436" s="20">
        <v>34</v>
      </c>
      <c r="BP436" s="20">
        <v>9153</v>
      </c>
      <c r="BQ436" s="20">
        <v>2053</v>
      </c>
      <c r="BR436" s="20">
        <v>0</v>
      </c>
      <c r="BS436" s="20">
        <v>24</v>
      </c>
      <c r="BT436" s="20">
        <v>190</v>
      </c>
      <c r="BU436" s="20">
        <v>3999</v>
      </c>
      <c r="BV436" s="20">
        <v>4442</v>
      </c>
    </row>
    <row r="437" spans="1:74" x14ac:dyDescent="0.25">
      <c r="A437" s="20" t="s">
        <v>405</v>
      </c>
      <c r="B437" s="20" t="s">
        <v>467</v>
      </c>
      <c r="C437" s="20" t="s">
        <v>468</v>
      </c>
      <c r="D437" s="1">
        <v>44605</v>
      </c>
      <c r="E437">
        <v>90</v>
      </c>
      <c r="F437">
        <v>3</v>
      </c>
      <c r="G437">
        <v>2</v>
      </c>
      <c r="H437">
        <v>0</v>
      </c>
      <c r="I437">
        <v>0</v>
      </c>
      <c r="J437">
        <v>54</v>
      </c>
      <c r="K437">
        <v>2</v>
      </c>
      <c r="L437">
        <v>6</v>
      </c>
      <c r="M437">
        <v>2</v>
      </c>
      <c r="N437">
        <v>7</v>
      </c>
      <c r="O437">
        <v>5</v>
      </c>
      <c r="P437">
        <v>0</v>
      </c>
      <c r="Q437">
        <v>2</v>
      </c>
      <c r="R437">
        <v>221</v>
      </c>
      <c r="S437">
        <v>138</v>
      </c>
      <c r="T437">
        <v>4</v>
      </c>
      <c r="U437">
        <v>22</v>
      </c>
      <c r="V437">
        <v>7</v>
      </c>
      <c r="W437">
        <v>1505</v>
      </c>
      <c r="X437">
        <v>710</v>
      </c>
      <c r="Y437">
        <v>29</v>
      </c>
      <c r="Z437">
        <v>153</v>
      </c>
      <c r="AA437">
        <v>124</v>
      </c>
      <c r="AB437">
        <v>946</v>
      </c>
      <c r="AC437">
        <v>341</v>
      </c>
      <c r="AD437">
        <v>8</v>
      </c>
      <c r="AE437">
        <v>86</v>
      </c>
      <c r="AF437">
        <v>271</v>
      </c>
      <c r="AG437">
        <v>158</v>
      </c>
      <c r="AH437">
        <v>61</v>
      </c>
      <c r="AI437">
        <v>2</v>
      </c>
      <c r="AJ437">
        <v>10</v>
      </c>
      <c r="AK437">
        <v>13</v>
      </c>
      <c r="AL437">
        <v>36</v>
      </c>
      <c r="AM437">
        <v>28</v>
      </c>
      <c r="AN437">
        <v>1</v>
      </c>
      <c r="AO437">
        <v>0</v>
      </c>
      <c r="AP437">
        <v>0</v>
      </c>
      <c r="AQ437">
        <v>0</v>
      </c>
      <c r="AR437">
        <v>0</v>
      </c>
      <c r="AS437">
        <v>0</v>
      </c>
      <c r="AT437">
        <v>0</v>
      </c>
      <c r="AU437">
        <v>0</v>
      </c>
      <c r="AV437">
        <v>0</v>
      </c>
      <c r="AW437">
        <v>0</v>
      </c>
      <c r="AX437">
        <v>0</v>
      </c>
      <c r="AY437">
        <v>0</v>
      </c>
      <c r="AZ437">
        <v>0</v>
      </c>
      <c r="BA437">
        <v>0</v>
      </c>
      <c r="BB437">
        <v>0</v>
      </c>
      <c r="BC437">
        <v>0</v>
      </c>
      <c r="BD437">
        <v>0</v>
      </c>
      <c r="BE437">
        <v>0</v>
      </c>
      <c r="BF437">
        <v>0</v>
      </c>
      <c r="BG437" s="20">
        <v>2</v>
      </c>
      <c r="BH437" s="20">
        <v>0</v>
      </c>
      <c r="BI437" s="20">
        <v>75</v>
      </c>
      <c r="BJ437" s="20">
        <v>5</v>
      </c>
      <c r="BK437" s="20">
        <v>178</v>
      </c>
      <c r="BL437" s="20">
        <v>1127</v>
      </c>
      <c r="BM437" s="20">
        <v>548</v>
      </c>
      <c r="BN437" s="20">
        <v>118</v>
      </c>
      <c r="BO437" s="20">
        <v>34</v>
      </c>
      <c r="BP437" s="20">
        <v>9204</v>
      </c>
      <c r="BQ437" s="20">
        <v>2112</v>
      </c>
      <c r="BR437" s="20">
        <v>0</v>
      </c>
      <c r="BS437" s="20">
        <v>25</v>
      </c>
      <c r="BT437" s="20">
        <v>193</v>
      </c>
      <c r="BU437" s="20">
        <v>4026</v>
      </c>
      <c r="BV437" s="20">
        <v>4472</v>
      </c>
    </row>
    <row r="438" spans="1:74" x14ac:dyDescent="0.25">
      <c r="A438" s="20" t="s">
        <v>405</v>
      </c>
      <c r="B438" s="20" t="s">
        <v>467</v>
      </c>
      <c r="C438" s="20" t="s">
        <v>468</v>
      </c>
      <c r="D438" s="1">
        <v>44613</v>
      </c>
      <c r="E438">
        <v>89</v>
      </c>
      <c r="F438">
        <v>3</v>
      </c>
      <c r="G438">
        <v>2</v>
      </c>
      <c r="H438">
        <v>0</v>
      </c>
      <c r="I438">
        <v>0</v>
      </c>
      <c r="J438">
        <v>53</v>
      </c>
      <c r="K438">
        <v>2</v>
      </c>
      <c r="L438">
        <v>6</v>
      </c>
      <c r="M438">
        <v>2</v>
      </c>
      <c r="N438">
        <v>7</v>
      </c>
      <c r="O438">
        <v>5</v>
      </c>
      <c r="P438">
        <v>0</v>
      </c>
      <c r="Q438">
        <v>2</v>
      </c>
      <c r="R438">
        <v>221</v>
      </c>
      <c r="S438">
        <v>139</v>
      </c>
      <c r="T438">
        <v>4</v>
      </c>
      <c r="U438">
        <v>21</v>
      </c>
      <c r="V438">
        <v>8</v>
      </c>
      <c r="W438">
        <v>1509</v>
      </c>
      <c r="X438">
        <v>715</v>
      </c>
      <c r="Y438">
        <v>29</v>
      </c>
      <c r="Z438">
        <v>153</v>
      </c>
      <c r="AA438">
        <v>124</v>
      </c>
      <c r="AB438">
        <v>946</v>
      </c>
      <c r="AC438">
        <v>347</v>
      </c>
      <c r="AD438">
        <v>8</v>
      </c>
      <c r="AE438">
        <v>86</v>
      </c>
      <c r="AF438">
        <v>273</v>
      </c>
      <c r="AG438">
        <v>157</v>
      </c>
      <c r="AH438">
        <v>60</v>
      </c>
      <c r="AI438">
        <v>2</v>
      </c>
      <c r="AJ438">
        <v>9</v>
      </c>
      <c r="AK438">
        <v>13</v>
      </c>
      <c r="AL438">
        <v>37</v>
      </c>
      <c r="AM438">
        <v>28</v>
      </c>
      <c r="AN438">
        <v>1</v>
      </c>
      <c r="AO438">
        <v>0</v>
      </c>
      <c r="AP438">
        <v>0</v>
      </c>
      <c r="AQ438">
        <v>0</v>
      </c>
      <c r="AR438">
        <v>0</v>
      </c>
      <c r="AS438">
        <v>0</v>
      </c>
      <c r="AT438">
        <v>0</v>
      </c>
      <c r="AU438">
        <v>0</v>
      </c>
      <c r="AV438">
        <v>0</v>
      </c>
      <c r="AW438">
        <v>0</v>
      </c>
      <c r="AX438">
        <v>0</v>
      </c>
      <c r="AY438">
        <v>0</v>
      </c>
      <c r="AZ438">
        <v>0</v>
      </c>
      <c r="BA438">
        <v>0</v>
      </c>
      <c r="BB438">
        <v>0</v>
      </c>
      <c r="BC438">
        <v>0</v>
      </c>
      <c r="BD438">
        <v>0</v>
      </c>
      <c r="BE438">
        <v>0</v>
      </c>
      <c r="BF438">
        <v>0</v>
      </c>
      <c r="BG438" s="20">
        <v>2</v>
      </c>
      <c r="BH438" s="20">
        <v>0</v>
      </c>
      <c r="BI438" s="20">
        <v>74</v>
      </c>
      <c r="BJ438" s="20">
        <v>5</v>
      </c>
      <c r="BK438" s="20">
        <v>178</v>
      </c>
      <c r="BL438" s="20">
        <v>1130</v>
      </c>
      <c r="BM438" s="20">
        <v>546</v>
      </c>
      <c r="BN438" s="20">
        <v>119</v>
      </c>
      <c r="BO438" s="20">
        <v>35</v>
      </c>
      <c r="BP438" s="20">
        <v>9201</v>
      </c>
      <c r="BQ438" s="20">
        <v>2126</v>
      </c>
      <c r="BR438" s="20">
        <v>0</v>
      </c>
      <c r="BS438" s="20">
        <v>25</v>
      </c>
      <c r="BT438" s="20">
        <v>191</v>
      </c>
      <c r="BU438" s="20">
        <v>4048</v>
      </c>
      <c r="BV438" s="20">
        <v>4464</v>
      </c>
    </row>
    <row r="439" spans="1:74" x14ac:dyDescent="0.25">
      <c r="A439" s="20" t="s">
        <v>405</v>
      </c>
      <c r="B439" s="20" t="s">
        <v>467</v>
      </c>
      <c r="C439" s="20" t="s">
        <v>468</v>
      </c>
      <c r="D439" s="1">
        <v>44613</v>
      </c>
      <c r="R439">
        <v>1</v>
      </c>
      <c r="V439">
        <v>1</v>
      </c>
      <c r="BG439" s="20"/>
      <c r="BH439" s="20"/>
      <c r="BI439" s="20"/>
      <c r="BJ439" s="20"/>
      <c r="BK439" s="20"/>
      <c r="BL439" s="20"/>
      <c r="BM439" s="20"/>
      <c r="BN439" s="20"/>
      <c r="BO439" s="20"/>
      <c r="BP439" s="20">
        <v>2</v>
      </c>
      <c r="BQ439" s="20"/>
      <c r="BR439" s="20"/>
      <c r="BS439" s="20"/>
      <c r="BT439" s="20"/>
      <c r="BU439" s="20">
        <v>2</v>
      </c>
      <c r="BV439" s="20"/>
    </row>
    <row r="440" spans="1:74" x14ac:dyDescent="0.25">
      <c r="A440" s="20" t="s">
        <v>405</v>
      </c>
      <c r="B440" s="20" t="s">
        <v>406</v>
      </c>
      <c r="C440" s="20" t="s">
        <v>409</v>
      </c>
      <c r="D440" s="1">
        <v>44598</v>
      </c>
      <c r="E440">
        <v>156</v>
      </c>
      <c r="F440">
        <v>13</v>
      </c>
      <c r="G440">
        <v>10</v>
      </c>
      <c r="H440">
        <v>4</v>
      </c>
      <c r="I440">
        <v>3</v>
      </c>
      <c r="J440">
        <v>97</v>
      </c>
      <c r="K440">
        <v>7</v>
      </c>
      <c r="L440">
        <v>12</v>
      </c>
      <c r="M440">
        <v>2</v>
      </c>
      <c r="N440">
        <v>127</v>
      </c>
      <c r="O440">
        <v>98</v>
      </c>
      <c r="P440">
        <v>6</v>
      </c>
      <c r="Q440">
        <v>2</v>
      </c>
      <c r="R440">
        <v>561</v>
      </c>
      <c r="S440">
        <v>432</v>
      </c>
      <c r="T440">
        <v>35</v>
      </c>
      <c r="U440">
        <v>14</v>
      </c>
      <c r="V440">
        <v>7</v>
      </c>
      <c r="W440">
        <v>2126</v>
      </c>
      <c r="X440">
        <v>1116</v>
      </c>
      <c r="Y440">
        <v>63</v>
      </c>
      <c r="Z440">
        <v>317</v>
      </c>
      <c r="AA440">
        <v>29</v>
      </c>
      <c r="AB440">
        <v>1427</v>
      </c>
      <c r="AC440">
        <v>740</v>
      </c>
      <c r="AD440">
        <v>1</v>
      </c>
      <c r="AE440">
        <v>306</v>
      </c>
      <c r="AF440">
        <v>29</v>
      </c>
      <c r="AG440">
        <v>295</v>
      </c>
      <c r="AH440">
        <v>95</v>
      </c>
      <c r="AI440">
        <v>3</v>
      </c>
      <c r="AJ440">
        <v>68</v>
      </c>
      <c r="AK440">
        <v>10</v>
      </c>
      <c r="AL440">
        <v>195</v>
      </c>
      <c r="AM440">
        <v>154</v>
      </c>
      <c r="AN440">
        <v>14</v>
      </c>
      <c r="AO440">
        <v>6</v>
      </c>
      <c r="AP440">
        <v>0</v>
      </c>
      <c r="AQ440">
        <v>0</v>
      </c>
      <c r="AR440">
        <v>0</v>
      </c>
      <c r="AS440">
        <v>0</v>
      </c>
      <c r="AT440">
        <v>0</v>
      </c>
      <c r="AU440">
        <v>0</v>
      </c>
      <c r="AV440">
        <v>0</v>
      </c>
      <c r="AW440">
        <v>0</v>
      </c>
      <c r="AX440">
        <v>0</v>
      </c>
      <c r="AY440">
        <v>0</v>
      </c>
      <c r="AZ440">
        <v>0</v>
      </c>
      <c r="BA440">
        <v>1</v>
      </c>
      <c r="BB440">
        <v>0</v>
      </c>
      <c r="BC440">
        <v>0</v>
      </c>
      <c r="BD440">
        <v>0</v>
      </c>
      <c r="BE440">
        <v>0</v>
      </c>
      <c r="BF440">
        <v>0</v>
      </c>
      <c r="BG440" s="20">
        <v>13</v>
      </c>
      <c r="BH440" s="20">
        <v>4</v>
      </c>
      <c r="BI440" s="20">
        <v>127</v>
      </c>
      <c r="BJ440" s="20">
        <v>108</v>
      </c>
      <c r="BK440" s="20">
        <v>488</v>
      </c>
      <c r="BL440" s="20">
        <v>1632</v>
      </c>
      <c r="BM440" s="20">
        <v>1042</v>
      </c>
      <c r="BN440" s="20">
        <v>192</v>
      </c>
      <c r="BO440" s="20">
        <v>169</v>
      </c>
      <c r="BP440" s="20">
        <v>7133</v>
      </c>
      <c r="BQ440" s="20">
        <v>2050</v>
      </c>
      <c r="BR440" s="20">
        <v>0</v>
      </c>
      <c r="BS440" s="20">
        <v>26</v>
      </c>
      <c r="BT440" s="20">
        <v>2373</v>
      </c>
      <c r="BU440" s="20">
        <v>334</v>
      </c>
      <c r="BV440" s="20">
        <v>4011</v>
      </c>
    </row>
    <row r="441" spans="1:74" x14ac:dyDescent="0.25">
      <c r="A441" s="20" t="s">
        <v>405</v>
      </c>
      <c r="B441" s="20" t="s">
        <v>406</v>
      </c>
      <c r="C441" s="20" t="s">
        <v>409</v>
      </c>
      <c r="D441" s="1">
        <v>44605</v>
      </c>
      <c r="E441">
        <v>157</v>
      </c>
      <c r="F441">
        <v>13</v>
      </c>
      <c r="G441">
        <v>10</v>
      </c>
      <c r="H441">
        <v>4</v>
      </c>
      <c r="I441">
        <v>3</v>
      </c>
      <c r="J441">
        <v>96</v>
      </c>
      <c r="K441">
        <v>7</v>
      </c>
      <c r="L441">
        <v>12</v>
      </c>
      <c r="M441">
        <v>2</v>
      </c>
      <c r="N441">
        <v>126</v>
      </c>
      <c r="O441">
        <v>97</v>
      </c>
      <c r="P441">
        <v>6</v>
      </c>
      <c r="Q441">
        <v>2</v>
      </c>
      <c r="R441">
        <v>563</v>
      </c>
      <c r="S441">
        <v>433</v>
      </c>
      <c r="T441">
        <v>35</v>
      </c>
      <c r="U441">
        <v>15</v>
      </c>
      <c r="V441">
        <v>8</v>
      </c>
      <c r="W441">
        <v>2132</v>
      </c>
      <c r="X441">
        <v>1128</v>
      </c>
      <c r="Y441">
        <v>63</v>
      </c>
      <c r="Z441">
        <v>318</v>
      </c>
      <c r="AA441">
        <v>30</v>
      </c>
      <c r="AB441">
        <v>1424</v>
      </c>
      <c r="AC441">
        <v>742</v>
      </c>
      <c r="AD441">
        <v>1</v>
      </c>
      <c r="AE441">
        <v>304</v>
      </c>
      <c r="AF441">
        <v>30</v>
      </c>
      <c r="AG441">
        <v>297</v>
      </c>
      <c r="AH441">
        <v>100</v>
      </c>
      <c r="AI441">
        <v>3</v>
      </c>
      <c r="AJ441">
        <v>68</v>
      </c>
      <c r="AK441">
        <v>10</v>
      </c>
      <c r="AL441">
        <v>195</v>
      </c>
      <c r="AM441">
        <v>155</v>
      </c>
      <c r="AN441">
        <v>14</v>
      </c>
      <c r="AO441">
        <v>5</v>
      </c>
      <c r="AP441">
        <v>0</v>
      </c>
      <c r="AQ441">
        <v>0</v>
      </c>
      <c r="AR441">
        <v>0</v>
      </c>
      <c r="AS441">
        <v>0</v>
      </c>
      <c r="AT441">
        <v>0</v>
      </c>
      <c r="AU441">
        <v>0</v>
      </c>
      <c r="AV441">
        <v>0</v>
      </c>
      <c r="AW441">
        <v>0</v>
      </c>
      <c r="AX441">
        <v>0</v>
      </c>
      <c r="AY441">
        <v>0</v>
      </c>
      <c r="AZ441">
        <v>0</v>
      </c>
      <c r="BA441">
        <v>1</v>
      </c>
      <c r="BB441">
        <v>0</v>
      </c>
      <c r="BC441">
        <v>0</v>
      </c>
      <c r="BD441">
        <v>0</v>
      </c>
      <c r="BE441">
        <v>0</v>
      </c>
      <c r="BF441">
        <v>0</v>
      </c>
      <c r="BG441" s="20">
        <v>13</v>
      </c>
      <c r="BH441" s="20">
        <v>4</v>
      </c>
      <c r="BI441" s="20">
        <v>127</v>
      </c>
      <c r="BJ441" s="20">
        <v>107</v>
      </c>
      <c r="BK441" s="20">
        <v>491</v>
      </c>
      <c r="BL441" s="20">
        <v>1637</v>
      </c>
      <c r="BM441" s="20">
        <v>1042</v>
      </c>
      <c r="BN441" s="20">
        <v>197</v>
      </c>
      <c r="BO441" s="20">
        <v>170</v>
      </c>
      <c r="BP441" s="20">
        <v>7139</v>
      </c>
      <c r="BQ441" s="20">
        <v>2082</v>
      </c>
      <c r="BR441" s="20">
        <v>0</v>
      </c>
      <c r="BS441" s="20">
        <v>28</v>
      </c>
      <c r="BT441" s="20">
        <v>2361</v>
      </c>
      <c r="BU441" s="20">
        <v>345</v>
      </c>
      <c r="BV441" s="20">
        <v>4029</v>
      </c>
    </row>
    <row r="442" spans="1:74" x14ac:dyDescent="0.25">
      <c r="A442" s="20" t="s">
        <v>405</v>
      </c>
      <c r="B442" s="20" t="s">
        <v>406</v>
      </c>
      <c r="C442" s="20" t="s">
        <v>409</v>
      </c>
      <c r="D442" s="1">
        <v>44613</v>
      </c>
      <c r="E442">
        <v>157</v>
      </c>
      <c r="F442">
        <v>14</v>
      </c>
      <c r="G442">
        <v>12</v>
      </c>
      <c r="H442">
        <v>4</v>
      </c>
      <c r="I442">
        <v>4</v>
      </c>
      <c r="J442">
        <v>98</v>
      </c>
      <c r="K442">
        <v>7</v>
      </c>
      <c r="L442">
        <v>12</v>
      </c>
      <c r="M442">
        <v>0</v>
      </c>
      <c r="N442">
        <v>125</v>
      </c>
      <c r="O442">
        <v>98</v>
      </c>
      <c r="P442">
        <v>6</v>
      </c>
      <c r="Q442">
        <v>2</v>
      </c>
      <c r="R442">
        <v>566</v>
      </c>
      <c r="S442">
        <v>433</v>
      </c>
      <c r="T442">
        <v>35</v>
      </c>
      <c r="U442">
        <v>17</v>
      </c>
      <c r="V442">
        <v>9</v>
      </c>
      <c r="W442">
        <v>2131</v>
      </c>
      <c r="X442">
        <v>1131</v>
      </c>
      <c r="Y442">
        <v>63</v>
      </c>
      <c r="Z442">
        <v>318</v>
      </c>
      <c r="AA442">
        <v>30</v>
      </c>
      <c r="AB442">
        <v>1419</v>
      </c>
      <c r="AC442">
        <v>749</v>
      </c>
      <c r="AD442">
        <v>2</v>
      </c>
      <c r="AE442">
        <v>305</v>
      </c>
      <c r="AF442">
        <v>29</v>
      </c>
      <c r="AG442">
        <v>301</v>
      </c>
      <c r="AH442">
        <v>104</v>
      </c>
      <c r="AI442">
        <v>3</v>
      </c>
      <c r="AJ442">
        <v>70</v>
      </c>
      <c r="AK442">
        <v>10</v>
      </c>
      <c r="AL442">
        <v>197</v>
      </c>
      <c r="AM442">
        <v>157</v>
      </c>
      <c r="AN442">
        <v>14</v>
      </c>
      <c r="AO442">
        <v>4</v>
      </c>
      <c r="AP442">
        <v>0</v>
      </c>
      <c r="AQ442">
        <v>0</v>
      </c>
      <c r="AR442">
        <v>0</v>
      </c>
      <c r="AS442">
        <v>0</v>
      </c>
      <c r="AT442">
        <v>0</v>
      </c>
      <c r="AU442">
        <v>0</v>
      </c>
      <c r="AV442">
        <v>0</v>
      </c>
      <c r="AW442">
        <v>0</v>
      </c>
      <c r="AX442">
        <v>0</v>
      </c>
      <c r="AY442">
        <v>0</v>
      </c>
      <c r="AZ442">
        <v>0</v>
      </c>
      <c r="BA442">
        <v>1</v>
      </c>
      <c r="BB442">
        <v>0</v>
      </c>
      <c r="BC442">
        <v>0</v>
      </c>
      <c r="BD442">
        <v>0</v>
      </c>
      <c r="BE442">
        <v>0</v>
      </c>
      <c r="BF442">
        <v>0</v>
      </c>
      <c r="BG442" s="20">
        <v>14</v>
      </c>
      <c r="BH442" s="20">
        <v>4</v>
      </c>
      <c r="BI442" s="20">
        <v>128</v>
      </c>
      <c r="BJ442" s="20">
        <v>107</v>
      </c>
      <c r="BK442" s="20">
        <v>490</v>
      </c>
      <c r="BL442" s="20">
        <v>1641</v>
      </c>
      <c r="BM442" s="20">
        <v>1039</v>
      </c>
      <c r="BN442" s="20">
        <v>199</v>
      </c>
      <c r="BO442" s="20">
        <v>173</v>
      </c>
      <c r="BP442" s="20">
        <v>7135</v>
      </c>
      <c r="BQ442" s="20">
        <v>2118</v>
      </c>
      <c r="BR442" s="20">
        <v>0</v>
      </c>
      <c r="BS442" s="20">
        <v>29</v>
      </c>
      <c r="BT442" s="20">
        <v>2352</v>
      </c>
      <c r="BU442" s="20">
        <v>356</v>
      </c>
      <c r="BV442" s="20">
        <v>4026</v>
      </c>
    </row>
    <row r="443" spans="1:74" x14ac:dyDescent="0.25">
      <c r="A443" s="20" t="s">
        <v>405</v>
      </c>
      <c r="B443" s="20" t="s">
        <v>406</v>
      </c>
      <c r="C443" s="20" t="s">
        <v>410</v>
      </c>
      <c r="D443" s="1">
        <v>44598</v>
      </c>
      <c r="E443">
        <v>396</v>
      </c>
      <c r="F443">
        <v>10</v>
      </c>
      <c r="G443">
        <v>7</v>
      </c>
      <c r="H443">
        <v>0</v>
      </c>
      <c r="I443">
        <v>0</v>
      </c>
      <c r="J443">
        <v>242</v>
      </c>
      <c r="K443">
        <v>21</v>
      </c>
      <c r="L443">
        <v>26</v>
      </c>
      <c r="M443">
        <v>1</v>
      </c>
      <c r="N443">
        <v>2</v>
      </c>
      <c r="O443">
        <v>1</v>
      </c>
      <c r="P443">
        <v>0</v>
      </c>
      <c r="Q443">
        <v>0</v>
      </c>
      <c r="R443">
        <v>261</v>
      </c>
      <c r="S443">
        <v>179</v>
      </c>
      <c r="T443">
        <v>19</v>
      </c>
      <c r="U443">
        <v>1</v>
      </c>
      <c r="V443">
        <v>1</v>
      </c>
      <c r="W443">
        <v>1545</v>
      </c>
      <c r="X443">
        <v>763</v>
      </c>
      <c r="Y443">
        <v>102</v>
      </c>
      <c r="Z443">
        <v>165</v>
      </c>
      <c r="AA443">
        <v>14</v>
      </c>
      <c r="AB443">
        <v>794</v>
      </c>
      <c r="AC443">
        <v>360</v>
      </c>
      <c r="AD443">
        <v>50</v>
      </c>
      <c r="AE443">
        <v>145</v>
      </c>
      <c r="AF443">
        <v>21</v>
      </c>
      <c r="AG443">
        <v>210</v>
      </c>
      <c r="AH443">
        <v>79</v>
      </c>
      <c r="AI443">
        <v>1</v>
      </c>
      <c r="AJ443">
        <v>32</v>
      </c>
      <c r="AK443">
        <v>21</v>
      </c>
      <c r="AL443">
        <v>17</v>
      </c>
      <c r="AM443">
        <v>11</v>
      </c>
      <c r="AN443">
        <v>1</v>
      </c>
      <c r="AO443">
        <v>1</v>
      </c>
      <c r="AP443">
        <v>0</v>
      </c>
      <c r="AQ443">
        <v>0</v>
      </c>
      <c r="AR443">
        <v>1</v>
      </c>
      <c r="AS443">
        <v>0</v>
      </c>
      <c r="AT443">
        <v>0</v>
      </c>
      <c r="AU443">
        <v>0</v>
      </c>
      <c r="AV443">
        <v>0</v>
      </c>
      <c r="AW443">
        <v>0</v>
      </c>
      <c r="AX443">
        <v>0</v>
      </c>
      <c r="AY443">
        <v>0</v>
      </c>
      <c r="AZ443">
        <v>0</v>
      </c>
      <c r="BA443">
        <v>0</v>
      </c>
      <c r="BB443">
        <v>0</v>
      </c>
      <c r="BC443">
        <v>0</v>
      </c>
      <c r="BD443">
        <v>0</v>
      </c>
      <c r="BE443">
        <v>0</v>
      </c>
      <c r="BF443">
        <v>0</v>
      </c>
      <c r="BG443" s="20">
        <v>9</v>
      </c>
      <c r="BH443" s="20">
        <v>0</v>
      </c>
      <c r="BI443" s="20">
        <v>339</v>
      </c>
      <c r="BJ443" s="20">
        <v>2</v>
      </c>
      <c r="BK443" s="20">
        <v>233</v>
      </c>
      <c r="BL443" s="20">
        <v>1199</v>
      </c>
      <c r="BM443" s="20">
        <v>557</v>
      </c>
      <c r="BN443" s="20">
        <v>145</v>
      </c>
      <c r="BO443" s="20">
        <v>15</v>
      </c>
      <c r="BP443" s="20">
        <v>5372</v>
      </c>
      <c r="BQ443" s="20">
        <v>1495</v>
      </c>
      <c r="BR443" s="20">
        <v>0</v>
      </c>
      <c r="BS443" s="20">
        <v>65</v>
      </c>
      <c r="BT443" s="20">
        <v>739</v>
      </c>
      <c r="BU443" s="20">
        <v>1113</v>
      </c>
      <c r="BV443" s="20">
        <v>3173</v>
      </c>
    </row>
    <row r="444" spans="1:74" x14ac:dyDescent="0.25">
      <c r="A444" s="20" t="s">
        <v>405</v>
      </c>
      <c r="B444" s="20" t="s">
        <v>406</v>
      </c>
      <c r="C444" s="20" t="s">
        <v>410</v>
      </c>
      <c r="D444" s="1">
        <v>44605</v>
      </c>
      <c r="E444">
        <v>396</v>
      </c>
      <c r="F444">
        <v>10</v>
      </c>
      <c r="G444">
        <v>7</v>
      </c>
      <c r="H444">
        <v>0</v>
      </c>
      <c r="I444">
        <v>0</v>
      </c>
      <c r="J444">
        <v>242</v>
      </c>
      <c r="K444">
        <v>21</v>
      </c>
      <c r="L444">
        <v>25</v>
      </c>
      <c r="M444">
        <v>1</v>
      </c>
      <c r="N444">
        <v>2</v>
      </c>
      <c r="O444">
        <v>1</v>
      </c>
      <c r="P444">
        <v>0</v>
      </c>
      <c r="Q444">
        <v>0</v>
      </c>
      <c r="R444">
        <v>263</v>
      </c>
      <c r="S444">
        <v>182</v>
      </c>
      <c r="T444">
        <v>19</v>
      </c>
      <c r="U444">
        <v>1</v>
      </c>
      <c r="V444">
        <v>1</v>
      </c>
      <c r="W444">
        <v>1541</v>
      </c>
      <c r="X444">
        <v>768</v>
      </c>
      <c r="Y444">
        <v>102</v>
      </c>
      <c r="Z444">
        <v>167</v>
      </c>
      <c r="AA444">
        <v>12</v>
      </c>
      <c r="AB444">
        <v>796</v>
      </c>
      <c r="AC444">
        <v>359</v>
      </c>
      <c r="AD444">
        <v>49</v>
      </c>
      <c r="AE444">
        <v>148</v>
      </c>
      <c r="AF444">
        <v>22</v>
      </c>
      <c r="AG444">
        <v>210</v>
      </c>
      <c r="AH444">
        <v>81</v>
      </c>
      <c r="AI444">
        <v>1</v>
      </c>
      <c r="AJ444">
        <v>31</v>
      </c>
      <c r="AK444">
        <v>21</v>
      </c>
      <c r="AL444">
        <v>17</v>
      </c>
      <c r="AM444">
        <v>11</v>
      </c>
      <c r="AN444">
        <v>1</v>
      </c>
      <c r="AO444">
        <v>1</v>
      </c>
      <c r="AP444">
        <v>0</v>
      </c>
      <c r="AQ444">
        <v>0</v>
      </c>
      <c r="AR444">
        <v>1</v>
      </c>
      <c r="AS444">
        <v>0</v>
      </c>
      <c r="AT444">
        <v>0</v>
      </c>
      <c r="AU444">
        <v>0</v>
      </c>
      <c r="AV444">
        <v>0</v>
      </c>
      <c r="AW444">
        <v>0</v>
      </c>
      <c r="AX444">
        <v>0</v>
      </c>
      <c r="AY444">
        <v>0</v>
      </c>
      <c r="AZ444">
        <v>0</v>
      </c>
      <c r="BA444">
        <v>0</v>
      </c>
      <c r="BB444">
        <v>0</v>
      </c>
      <c r="BC444">
        <v>0</v>
      </c>
      <c r="BD444">
        <v>0</v>
      </c>
      <c r="BE444">
        <v>0</v>
      </c>
      <c r="BF444">
        <v>0</v>
      </c>
      <c r="BG444" s="20">
        <v>9</v>
      </c>
      <c r="BH444" s="20">
        <v>0</v>
      </c>
      <c r="BI444" s="20">
        <v>339</v>
      </c>
      <c r="BJ444" s="20">
        <v>2</v>
      </c>
      <c r="BK444" s="20">
        <v>235</v>
      </c>
      <c r="BL444" s="20">
        <v>1197</v>
      </c>
      <c r="BM444" s="20">
        <v>555</v>
      </c>
      <c r="BN444" s="20">
        <v>145</v>
      </c>
      <c r="BO444" s="20">
        <v>15</v>
      </c>
      <c r="BP444" s="20">
        <v>5372</v>
      </c>
      <c r="BQ444" s="20">
        <v>1523</v>
      </c>
      <c r="BR444" s="20">
        <v>0</v>
      </c>
      <c r="BS444" s="20">
        <v>64</v>
      </c>
      <c r="BT444" s="20">
        <v>751</v>
      </c>
      <c r="BU444" s="20">
        <v>1104</v>
      </c>
      <c r="BV444" s="20">
        <v>3178</v>
      </c>
    </row>
    <row r="445" spans="1:74" x14ac:dyDescent="0.25">
      <c r="A445" s="20" t="s">
        <v>405</v>
      </c>
      <c r="B445" s="20" t="s">
        <v>406</v>
      </c>
      <c r="C445" s="20" t="s">
        <v>410</v>
      </c>
      <c r="D445" s="1">
        <v>44613</v>
      </c>
      <c r="E445">
        <v>397</v>
      </c>
      <c r="F445">
        <v>10</v>
      </c>
      <c r="G445">
        <v>7</v>
      </c>
      <c r="H445">
        <v>0</v>
      </c>
      <c r="I445">
        <v>0</v>
      </c>
      <c r="J445">
        <v>242</v>
      </c>
      <c r="K445">
        <v>21</v>
      </c>
      <c r="L445">
        <v>26</v>
      </c>
      <c r="M445">
        <v>1</v>
      </c>
      <c r="N445">
        <v>2</v>
      </c>
      <c r="O445">
        <v>1</v>
      </c>
      <c r="P445">
        <v>0</v>
      </c>
      <c r="Q445">
        <v>0</v>
      </c>
      <c r="R445">
        <v>264</v>
      </c>
      <c r="S445">
        <v>182</v>
      </c>
      <c r="T445">
        <v>19</v>
      </c>
      <c r="U445">
        <v>2</v>
      </c>
      <c r="V445">
        <v>1</v>
      </c>
      <c r="W445">
        <v>1543</v>
      </c>
      <c r="X445">
        <v>776</v>
      </c>
      <c r="Y445">
        <v>102</v>
      </c>
      <c r="Z445">
        <v>164</v>
      </c>
      <c r="AA445">
        <v>13</v>
      </c>
      <c r="AB445">
        <v>796</v>
      </c>
      <c r="AC445">
        <v>362</v>
      </c>
      <c r="AD445">
        <v>49</v>
      </c>
      <c r="AE445">
        <v>147</v>
      </c>
      <c r="AF445">
        <v>21</v>
      </c>
      <c r="AG445">
        <v>210</v>
      </c>
      <c r="AH445">
        <v>84</v>
      </c>
      <c r="AI445">
        <v>1</v>
      </c>
      <c r="AJ445">
        <v>31</v>
      </c>
      <c r="AK445">
        <v>21</v>
      </c>
      <c r="AL445">
        <v>17</v>
      </c>
      <c r="AM445">
        <v>12</v>
      </c>
      <c r="AN445">
        <v>1</v>
      </c>
      <c r="AO445">
        <v>1</v>
      </c>
      <c r="AP445">
        <v>0</v>
      </c>
      <c r="AQ445">
        <v>0</v>
      </c>
      <c r="AR445">
        <v>1</v>
      </c>
      <c r="AS445">
        <v>0</v>
      </c>
      <c r="AT445">
        <v>0</v>
      </c>
      <c r="AU445">
        <v>0</v>
      </c>
      <c r="AV445">
        <v>0</v>
      </c>
      <c r="AW445">
        <v>0</v>
      </c>
      <c r="AX445">
        <v>0</v>
      </c>
      <c r="AY445">
        <v>0</v>
      </c>
      <c r="AZ445">
        <v>0</v>
      </c>
      <c r="BA445">
        <v>0</v>
      </c>
      <c r="BB445">
        <v>0</v>
      </c>
      <c r="BC445">
        <v>0</v>
      </c>
      <c r="BD445">
        <v>0</v>
      </c>
      <c r="BE445">
        <v>0</v>
      </c>
      <c r="BF445">
        <v>0</v>
      </c>
      <c r="BG445" s="20">
        <v>9</v>
      </c>
      <c r="BH445" s="20">
        <v>0</v>
      </c>
      <c r="BI445" s="20">
        <v>339</v>
      </c>
      <c r="BJ445" s="20">
        <v>2</v>
      </c>
      <c r="BK445" s="20">
        <v>235</v>
      </c>
      <c r="BL445" s="20">
        <v>1203</v>
      </c>
      <c r="BM445" s="20">
        <v>555</v>
      </c>
      <c r="BN445" s="20">
        <v>145</v>
      </c>
      <c r="BO445" s="20">
        <v>15</v>
      </c>
      <c r="BP445" s="20">
        <v>5364</v>
      </c>
      <c r="BQ445" s="20">
        <v>1557</v>
      </c>
      <c r="BR445" s="20">
        <v>0</v>
      </c>
      <c r="BS445" s="20">
        <v>64</v>
      </c>
      <c r="BT445" s="20">
        <v>768</v>
      </c>
      <c r="BU445" s="20">
        <v>1078</v>
      </c>
      <c r="BV445" s="20">
        <v>3178</v>
      </c>
    </row>
    <row r="446" spans="1:74" x14ac:dyDescent="0.25">
      <c r="A446" s="20" t="s">
        <v>405</v>
      </c>
      <c r="B446" s="20" t="s">
        <v>465</v>
      </c>
      <c r="C446" s="20" t="s">
        <v>640</v>
      </c>
      <c r="D446" s="1">
        <v>44598</v>
      </c>
      <c r="E446">
        <v>67</v>
      </c>
      <c r="F446">
        <v>2</v>
      </c>
      <c r="G446">
        <v>2</v>
      </c>
      <c r="H446">
        <v>0</v>
      </c>
      <c r="I446">
        <v>0</v>
      </c>
      <c r="J446">
        <v>44</v>
      </c>
      <c r="K446">
        <v>9</v>
      </c>
      <c r="L446">
        <v>4</v>
      </c>
      <c r="M446">
        <v>0</v>
      </c>
      <c r="N446">
        <v>3</v>
      </c>
      <c r="O446">
        <v>3</v>
      </c>
      <c r="P446">
        <v>0</v>
      </c>
      <c r="Q446">
        <v>0</v>
      </c>
      <c r="R446">
        <v>76</v>
      </c>
      <c r="S446">
        <v>43</v>
      </c>
      <c r="T446">
        <v>9</v>
      </c>
      <c r="U446">
        <v>2</v>
      </c>
      <c r="V446">
        <v>2</v>
      </c>
      <c r="W446">
        <v>882</v>
      </c>
      <c r="X446">
        <v>339</v>
      </c>
      <c r="Y446">
        <v>179</v>
      </c>
      <c r="Z446">
        <v>72</v>
      </c>
      <c r="AA446">
        <v>19</v>
      </c>
      <c r="AB446">
        <v>453</v>
      </c>
      <c r="AC446">
        <v>178</v>
      </c>
      <c r="AD446">
        <v>41</v>
      </c>
      <c r="AE446">
        <v>105</v>
      </c>
      <c r="AF446">
        <v>12</v>
      </c>
      <c r="AG446">
        <v>60</v>
      </c>
      <c r="AH446">
        <v>19</v>
      </c>
      <c r="AI446">
        <v>9</v>
      </c>
      <c r="AJ446">
        <v>10</v>
      </c>
      <c r="AK446">
        <v>2</v>
      </c>
      <c r="AL446">
        <v>9</v>
      </c>
      <c r="AM446">
        <v>5</v>
      </c>
      <c r="AN446">
        <v>2</v>
      </c>
      <c r="AO446">
        <v>0</v>
      </c>
      <c r="AP446">
        <v>0</v>
      </c>
      <c r="AQ446">
        <v>0</v>
      </c>
      <c r="AR446">
        <v>0</v>
      </c>
      <c r="AS446">
        <v>0</v>
      </c>
      <c r="AT446">
        <v>0</v>
      </c>
      <c r="AU446">
        <v>0</v>
      </c>
      <c r="AV446">
        <v>0</v>
      </c>
      <c r="AW446">
        <v>0</v>
      </c>
      <c r="AX446">
        <v>0</v>
      </c>
      <c r="AY446">
        <v>0</v>
      </c>
      <c r="AZ446">
        <v>0</v>
      </c>
      <c r="BA446">
        <v>0</v>
      </c>
      <c r="BB446">
        <v>0</v>
      </c>
      <c r="BC446">
        <v>0</v>
      </c>
      <c r="BD446">
        <v>0</v>
      </c>
      <c r="BE446">
        <v>0</v>
      </c>
      <c r="BF446">
        <v>0</v>
      </c>
      <c r="BG446" s="20">
        <v>2</v>
      </c>
      <c r="BH446" s="20">
        <v>0</v>
      </c>
      <c r="BI446" s="20">
        <v>52</v>
      </c>
      <c r="BJ446" s="20">
        <v>3</v>
      </c>
      <c r="BK446" s="20">
        <v>55</v>
      </c>
      <c r="BL446" s="20">
        <v>560</v>
      </c>
      <c r="BM446" s="20">
        <v>268</v>
      </c>
      <c r="BN446" s="20">
        <v>32</v>
      </c>
      <c r="BO446" s="20">
        <v>7</v>
      </c>
      <c r="BP446" s="20">
        <v>2583</v>
      </c>
      <c r="BQ446" s="20">
        <v>494</v>
      </c>
      <c r="BR446" s="20">
        <v>0</v>
      </c>
      <c r="BS446" s="20">
        <v>98</v>
      </c>
      <c r="BT446" s="20">
        <v>1167</v>
      </c>
      <c r="BU446" s="20">
        <v>114</v>
      </c>
      <c r="BV446" s="20">
        <v>1020</v>
      </c>
    </row>
    <row r="447" spans="1:74" x14ac:dyDescent="0.25">
      <c r="A447" s="20" t="s">
        <v>405</v>
      </c>
      <c r="B447" s="20" t="s">
        <v>465</v>
      </c>
      <c r="C447" s="20" t="s">
        <v>640</v>
      </c>
      <c r="D447" s="1">
        <v>44605</v>
      </c>
      <c r="E447">
        <v>67</v>
      </c>
      <c r="F447">
        <v>2</v>
      </c>
      <c r="G447">
        <v>2</v>
      </c>
      <c r="H447">
        <v>0</v>
      </c>
      <c r="I447">
        <v>0</v>
      </c>
      <c r="J447">
        <v>44</v>
      </c>
      <c r="K447">
        <v>9</v>
      </c>
      <c r="L447">
        <v>4</v>
      </c>
      <c r="M447">
        <v>0</v>
      </c>
      <c r="N447">
        <v>3</v>
      </c>
      <c r="O447">
        <v>3</v>
      </c>
      <c r="P447">
        <v>0</v>
      </c>
      <c r="Q447">
        <v>0</v>
      </c>
      <c r="R447">
        <v>76</v>
      </c>
      <c r="S447">
        <v>43</v>
      </c>
      <c r="T447">
        <v>9</v>
      </c>
      <c r="U447">
        <v>2</v>
      </c>
      <c r="V447">
        <v>2</v>
      </c>
      <c r="W447">
        <v>884</v>
      </c>
      <c r="X447">
        <v>342</v>
      </c>
      <c r="Y447">
        <v>180</v>
      </c>
      <c r="Z447">
        <v>70</v>
      </c>
      <c r="AA447">
        <v>20</v>
      </c>
      <c r="AB447">
        <v>453</v>
      </c>
      <c r="AC447">
        <v>178</v>
      </c>
      <c r="AD447">
        <v>41</v>
      </c>
      <c r="AE447">
        <v>105</v>
      </c>
      <c r="AF447">
        <v>13</v>
      </c>
      <c r="AG447">
        <v>61</v>
      </c>
      <c r="AH447">
        <v>19</v>
      </c>
      <c r="AI447">
        <v>9</v>
      </c>
      <c r="AJ447">
        <v>10</v>
      </c>
      <c r="AK447">
        <v>2</v>
      </c>
      <c r="AL447">
        <v>9</v>
      </c>
      <c r="AM447">
        <v>5</v>
      </c>
      <c r="AN447">
        <v>2</v>
      </c>
      <c r="AO447">
        <v>0</v>
      </c>
      <c r="AP447">
        <v>0</v>
      </c>
      <c r="AQ447">
        <v>0</v>
      </c>
      <c r="AR447">
        <v>0</v>
      </c>
      <c r="AS447">
        <v>0</v>
      </c>
      <c r="AT447">
        <v>0</v>
      </c>
      <c r="AU447">
        <v>0</v>
      </c>
      <c r="AV447">
        <v>0</v>
      </c>
      <c r="AW447">
        <v>0</v>
      </c>
      <c r="AX447">
        <v>0</v>
      </c>
      <c r="AY447">
        <v>0</v>
      </c>
      <c r="AZ447">
        <v>0</v>
      </c>
      <c r="BA447">
        <v>0</v>
      </c>
      <c r="BB447">
        <v>0</v>
      </c>
      <c r="BC447">
        <v>0</v>
      </c>
      <c r="BD447">
        <v>0</v>
      </c>
      <c r="BE447">
        <v>0</v>
      </c>
      <c r="BF447">
        <v>0</v>
      </c>
      <c r="BG447" s="20">
        <v>2</v>
      </c>
      <c r="BH447" s="20">
        <v>0</v>
      </c>
      <c r="BI447" s="20">
        <v>52</v>
      </c>
      <c r="BJ447" s="20">
        <v>3</v>
      </c>
      <c r="BK447" s="20">
        <v>55</v>
      </c>
      <c r="BL447" s="20">
        <v>564</v>
      </c>
      <c r="BM447" s="20">
        <v>267</v>
      </c>
      <c r="BN447" s="20">
        <v>32</v>
      </c>
      <c r="BO447" s="20">
        <v>7</v>
      </c>
      <c r="BP447" s="20">
        <v>2592</v>
      </c>
      <c r="BQ447" s="20">
        <v>499</v>
      </c>
      <c r="BR447" s="20">
        <v>0</v>
      </c>
      <c r="BS447" s="20">
        <v>99</v>
      </c>
      <c r="BT447" s="20">
        <v>1165</v>
      </c>
      <c r="BU447" s="20">
        <v>123</v>
      </c>
      <c r="BV447" s="20">
        <v>1024</v>
      </c>
    </row>
    <row r="448" spans="1:74" x14ac:dyDescent="0.25">
      <c r="A448" s="20" t="s">
        <v>405</v>
      </c>
      <c r="B448" s="20" t="s">
        <v>465</v>
      </c>
      <c r="C448" s="20" t="s">
        <v>640</v>
      </c>
      <c r="D448" s="1">
        <v>44613</v>
      </c>
      <c r="E448">
        <v>67</v>
      </c>
      <c r="F448">
        <v>2</v>
      </c>
      <c r="G448">
        <v>2</v>
      </c>
      <c r="H448">
        <v>0</v>
      </c>
      <c r="I448">
        <v>0</v>
      </c>
      <c r="J448">
        <v>44</v>
      </c>
      <c r="K448">
        <v>9</v>
      </c>
      <c r="L448">
        <v>4</v>
      </c>
      <c r="M448">
        <v>0</v>
      </c>
      <c r="N448">
        <v>3</v>
      </c>
      <c r="O448">
        <v>3</v>
      </c>
      <c r="P448">
        <v>0</v>
      </c>
      <c r="Q448">
        <v>0</v>
      </c>
      <c r="R448">
        <v>77</v>
      </c>
      <c r="S448">
        <v>43</v>
      </c>
      <c r="T448">
        <v>9</v>
      </c>
      <c r="U448">
        <v>2</v>
      </c>
      <c r="V448">
        <v>3</v>
      </c>
      <c r="W448">
        <v>870</v>
      </c>
      <c r="X448">
        <v>340</v>
      </c>
      <c r="Y448">
        <v>176</v>
      </c>
      <c r="Z448">
        <v>68</v>
      </c>
      <c r="AA448">
        <v>20</v>
      </c>
      <c r="AB448">
        <v>450</v>
      </c>
      <c r="AC448">
        <v>178</v>
      </c>
      <c r="AD448">
        <v>41</v>
      </c>
      <c r="AE448">
        <v>105</v>
      </c>
      <c r="AF448">
        <v>13</v>
      </c>
      <c r="AG448">
        <v>61</v>
      </c>
      <c r="AH448">
        <v>19</v>
      </c>
      <c r="AI448">
        <v>9</v>
      </c>
      <c r="AJ448">
        <v>10</v>
      </c>
      <c r="AK448">
        <v>1</v>
      </c>
      <c r="AL448">
        <v>7</v>
      </c>
      <c r="AM448">
        <v>4</v>
      </c>
      <c r="AN448">
        <v>2</v>
      </c>
      <c r="AO448">
        <v>0</v>
      </c>
      <c r="AP448">
        <v>0</v>
      </c>
      <c r="AQ448">
        <v>0</v>
      </c>
      <c r="AR448">
        <v>0</v>
      </c>
      <c r="AS448">
        <v>0</v>
      </c>
      <c r="AT448">
        <v>0</v>
      </c>
      <c r="AU448">
        <v>0</v>
      </c>
      <c r="AV448">
        <v>0</v>
      </c>
      <c r="AW448">
        <v>0</v>
      </c>
      <c r="AX448">
        <v>0</v>
      </c>
      <c r="AY448">
        <v>0</v>
      </c>
      <c r="AZ448">
        <v>0</v>
      </c>
      <c r="BA448">
        <v>0</v>
      </c>
      <c r="BB448">
        <v>0</v>
      </c>
      <c r="BC448">
        <v>0</v>
      </c>
      <c r="BD448">
        <v>0</v>
      </c>
      <c r="BE448">
        <v>0</v>
      </c>
      <c r="BF448">
        <v>0</v>
      </c>
      <c r="BG448" s="20">
        <v>2</v>
      </c>
      <c r="BH448" s="20">
        <v>0</v>
      </c>
      <c r="BI448" s="20">
        <v>51</v>
      </c>
      <c r="BJ448" s="20">
        <v>3</v>
      </c>
      <c r="BK448" s="20">
        <v>55</v>
      </c>
      <c r="BL448" s="20">
        <v>557</v>
      </c>
      <c r="BM448" s="20">
        <v>265</v>
      </c>
      <c r="BN448" s="20">
        <v>32</v>
      </c>
      <c r="BO448" s="20">
        <v>5</v>
      </c>
      <c r="BP448" s="20">
        <v>2577</v>
      </c>
      <c r="BQ448" s="20">
        <v>508</v>
      </c>
      <c r="BR448" s="20">
        <v>0</v>
      </c>
      <c r="BS448" s="20">
        <v>107</v>
      </c>
      <c r="BT448" s="20">
        <v>1241</v>
      </c>
      <c r="BU448" s="20">
        <v>33</v>
      </c>
      <c r="BV448" s="20">
        <v>1020</v>
      </c>
    </row>
    <row r="449" spans="1:74" x14ac:dyDescent="0.25">
      <c r="A449" s="20" t="s">
        <v>405</v>
      </c>
      <c r="B449" s="20" t="s">
        <v>470</v>
      </c>
      <c r="C449" s="20" t="s">
        <v>641</v>
      </c>
      <c r="D449" s="1">
        <v>44598</v>
      </c>
      <c r="E449">
        <v>56</v>
      </c>
      <c r="F449">
        <v>1</v>
      </c>
      <c r="G449">
        <v>0</v>
      </c>
      <c r="H449">
        <v>4</v>
      </c>
      <c r="I449">
        <v>3</v>
      </c>
      <c r="J449">
        <v>37</v>
      </c>
      <c r="K449">
        <v>6</v>
      </c>
      <c r="L449">
        <v>1</v>
      </c>
      <c r="M449">
        <v>2</v>
      </c>
      <c r="N449">
        <v>82</v>
      </c>
      <c r="O449">
        <v>62</v>
      </c>
      <c r="P449">
        <v>2</v>
      </c>
      <c r="Q449">
        <v>0</v>
      </c>
      <c r="R449">
        <v>173</v>
      </c>
      <c r="S449">
        <v>135</v>
      </c>
      <c r="T449">
        <v>16</v>
      </c>
      <c r="U449">
        <v>1</v>
      </c>
      <c r="V449">
        <v>1</v>
      </c>
      <c r="W449">
        <v>910</v>
      </c>
      <c r="X449">
        <v>478</v>
      </c>
      <c r="Y449">
        <v>78</v>
      </c>
      <c r="Z449">
        <v>43</v>
      </c>
      <c r="AA449">
        <v>30</v>
      </c>
      <c r="AB449">
        <v>430</v>
      </c>
      <c r="AC449">
        <v>199</v>
      </c>
      <c r="AD449">
        <v>84</v>
      </c>
      <c r="AE449">
        <v>12</v>
      </c>
      <c r="AF449">
        <v>19</v>
      </c>
      <c r="AG449">
        <v>78</v>
      </c>
      <c r="AH449">
        <v>23</v>
      </c>
      <c r="AI449">
        <v>6</v>
      </c>
      <c r="AJ449">
        <v>6</v>
      </c>
      <c r="AK449">
        <v>8</v>
      </c>
      <c r="AL449">
        <v>57</v>
      </c>
      <c r="AM449">
        <v>41</v>
      </c>
      <c r="AN449">
        <v>5</v>
      </c>
      <c r="AO449">
        <v>0</v>
      </c>
      <c r="AP449">
        <v>1</v>
      </c>
      <c r="AQ449">
        <v>0</v>
      </c>
      <c r="AR449">
        <v>1</v>
      </c>
      <c r="AS449">
        <v>0</v>
      </c>
      <c r="AT449">
        <v>0</v>
      </c>
      <c r="AU449">
        <v>0</v>
      </c>
      <c r="AV449">
        <v>1</v>
      </c>
      <c r="AW449">
        <v>0</v>
      </c>
      <c r="AX449">
        <v>0</v>
      </c>
      <c r="AY449">
        <v>0</v>
      </c>
      <c r="AZ449">
        <v>0</v>
      </c>
      <c r="BA449">
        <v>1</v>
      </c>
      <c r="BB449">
        <v>0</v>
      </c>
      <c r="BC449">
        <v>0</v>
      </c>
      <c r="BD449">
        <v>0</v>
      </c>
      <c r="BE449">
        <v>0</v>
      </c>
      <c r="BF449">
        <v>0</v>
      </c>
      <c r="BG449" s="20">
        <v>0</v>
      </c>
      <c r="BH449" s="20">
        <v>3</v>
      </c>
      <c r="BI449" s="20">
        <v>47</v>
      </c>
      <c r="BJ449" s="20">
        <v>75</v>
      </c>
      <c r="BK449" s="20">
        <v>152</v>
      </c>
      <c r="BL449" s="20">
        <v>725</v>
      </c>
      <c r="BM449" s="20">
        <v>302</v>
      </c>
      <c r="BN449" s="20">
        <v>53</v>
      </c>
      <c r="BO449" s="20">
        <v>50</v>
      </c>
      <c r="BP449" s="20">
        <v>3282</v>
      </c>
      <c r="BQ449" s="20">
        <v>834</v>
      </c>
      <c r="BR449" s="20">
        <v>0</v>
      </c>
      <c r="BS449" s="20">
        <v>160</v>
      </c>
      <c r="BT449" s="20">
        <v>103</v>
      </c>
      <c r="BU449" s="20">
        <v>992</v>
      </c>
      <c r="BV449" s="20">
        <v>1822</v>
      </c>
    </row>
    <row r="450" spans="1:74" x14ac:dyDescent="0.25">
      <c r="A450" s="20" t="s">
        <v>405</v>
      </c>
      <c r="B450" s="20" t="s">
        <v>470</v>
      </c>
      <c r="C450" s="20" t="s">
        <v>641</v>
      </c>
      <c r="D450" s="1">
        <v>44605</v>
      </c>
      <c r="E450">
        <v>56</v>
      </c>
      <c r="F450">
        <v>1</v>
      </c>
      <c r="G450">
        <v>0</v>
      </c>
      <c r="H450">
        <v>4</v>
      </c>
      <c r="I450">
        <v>3</v>
      </c>
      <c r="J450">
        <v>37</v>
      </c>
      <c r="K450">
        <v>6</v>
      </c>
      <c r="L450">
        <v>1</v>
      </c>
      <c r="M450">
        <v>2</v>
      </c>
      <c r="N450">
        <v>82</v>
      </c>
      <c r="O450">
        <v>62</v>
      </c>
      <c r="P450">
        <v>2</v>
      </c>
      <c r="Q450">
        <v>0</v>
      </c>
      <c r="R450">
        <v>174</v>
      </c>
      <c r="S450">
        <v>135</v>
      </c>
      <c r="T450">
        <v>16</v>
      </c>
      <c r="U450">
        <v>1</v>
      </c>
      <c r="V450">
        <v>2</v>
      </c>
      <c r="W450">
        <v>910</v>
      </c>
      <c r="X450">
        <v>485</v>
      </c>
      <c r="Y450">
        <v>77</v>
      </c>
      <c r="Z450">
        <v>44</v>
      </c>
      <c r="AA450">
        <v>30</v>
      </c>
      <c r="AB450">
        <v>429</v>
      </c>
      <c r="AC450">
        <v>201</v>
      </c>
      <c r="AD450">
        <v>83</v>
      </c>
      <c r="AE450">
        <v>12</v>
      </c>
      <c r="AF450">
        <v>18</v>
      </c>
      <c r="AG450">
        <v>76</v>
      </c>
      <c r="AH450">
        <v>24</v>
      </c>
      <c r="AI450">
        <v>6</v>
      </c>
      <c r="AJ450">
        <v>6</v>
      </c>
      <c r="AK450">
        <v>7</v>
      </c>
      <c r="AL450">
        <v>58</v>
      </c>
      <c r="AM450">
        <v>41</v>
      </c>
      <c r="AN450">
        <v>5</v>
      </c>
      <c r="AO450">
        <v>0</v>
      </c>
      <c r="AP450">
        <v>2</v>
      </c>
      <c r="AQ450">
        <v>0</v>
      </c>
      <c r="AR450">
        <v>1</v>
      </c>
      <c r="AS450">
        <v>0</v>
      </c>
      <c r="AT450">
        <v>0</v>
      </c>
      <c r="AU450">
        <v>0</v>
      </c>
      <c r="AV450">
        <v>1</v>
      </c>
      <c r="AW450">
        <v>0</v>
      </c>
      <c r="AX450">
        <v>0</v>
      </c>
      <c r="AY450">
        <v>0</v>
      </c>
      <c r="AZ450">
        <v>0</v>
      </c>
      <c r="BA450">
        <v>1</v>
      </c>
      <c r="BB450">
        <v>0</v>
      </c>
      <c r="BC450">
        <v>0</v>
      </c>
      <c r="BD450">
        <v>0</v>
      </c>
      <c r="BE450">
        <v>0</v>
      </c>
      <c r="BF450">
        <v>0</v>
      </c>
      <c r="BG450" s="20">
        <v>0</v>
      </c>
      <c r="BH450" s="20">
        <v>3</v>
      </c>
      <c r="BI450" s="20">
        <v>47</v>
      </c>
      <c r="BJ450" s="20">
        <v>75</v>
      </c>
      <c r="BK450" s="20">
        <v>152</v>
      </c>
      <c r="BL450" s="20">
        <v>726</v>
      </c>
      <c r="BM450" s="20">
        <v>303</v>
      </c>
      <c r="BN450" s="20">
        <v>52</v>
      </c>
      <c r="BO450" s="20">
        <v>50</v>
      </c>
      <c r="BP450" s="20">
        <v>3301</v>
      </c>
      <c r="BQ450" s="20">
        <v>845</v>
      </c>
      <c r="BR450" s="20">
        <v>0</v>
      </c>
      <c r="BS450" s="20">
        <v>162</v>
      </c>
      <c r="BT450" s="20">
        <v>106</v>
      </c>
      <c r="BU450" s="20">
        <v>991</v>
      </c>
      <c r="BV450" s="20">
        <v>1840</v>
      </c>
    </row>
    <row r="451" spans="1:74" x14ac:dyDescent="0.25">
      <c r="A451" s="20" t="s">
        <v>405</v>
      </c>
      <c r="B451" s="20" t="s">
        <v>470</v>
      </c>
      <c r="C451" s="20" t="s">
        <v>641</v>
      </c>
      <c r="D451" s="1">
        <v>44613</v>
      </c>
      <c r="E451">
        <v>56</v>
      </c>
      <c r="F451">
        <v>1</v>
      </c>
      <c r="G451">
        <v>0</v>
      </c>
      <c r="H451">
        <v>4</v>
      </c>
      <c r="I451">
        <v>3</v>
      </c>
      <c r="J451">
        <v>38</v>
      </c>
      <c r="K451">
        <v>6</v>
      </c>
      <c r="L451">
        <v>0</v>
      </c>
      <c r="M451">
        <v>2</v>
      </c>
      <c r="N451">
        <v>81</v>
      </c>
      <c r="O451">
        <v>63</v>
      </c>
      <c r="P451">
        <v>2</v>
      </c>
      <c r="Q451">
        <v>0</v>
      </c>
      <c r="R451">
        <v>175</v>
      </c>
      <c r="S451">
        <v>136</v>
      </c>
      <c r="T451">
        <v>16</v>
      </c>
      <c r="U451">
        <v>1</v>
      </c>
      <c r="V451">
        <v>2</v>
      </c>
      <c r="W451">
        <v>914</v>
      </c>
      <c r="X451">
        <v>490</v>
      </c>
      <c r="Y451">
        <v>76</v>
      </c>
      <c r="Z451">
        <v>44</v>
      </c>
      <c r="AA451">
        <v>31</v>
      </c>
      <c r="AB451">
        <v>430</v>
      </c>
      <c r="AC451">
        <v>204</v>
      </c>
      <c r="AD451">
        <v>83</v>
      </c>
      <c r="AE451">
        <v>12</v>
      </c>
      <c r="AF451">
        <v>17</v>
      </c>
      <c r="AG451">
        <v>76</v>
      </c>
      <c r="AH451">
        <v>24</v>
      </c>
      <c r="AI451">
        <v>6</v>
      </c>
      <c r="AJ451">
        <v>6</v>
      </c>
      <c r="AK451">
        <v>7</v>
      </c>
      <c r="AL451">
        <v>58</v>
      </c>
      <c r="AM451">
        <v>42</v>
      </c>
      <c r="AN451">
        <v>5</v>
      </c>
      <c r="AO451">
        <v>0</v>
      </c>
      <c r="AP451">
        <v>2</v>
      </c>
      <c r="AQ451">
        <v>0</v>
      </c>
      <c r="AR451">
        <v>1</v>
      </c>
      <c r="AS451">
        <v>0</v>
      </c>
      <c r="AT451">
        <v>0</v>
      </c>
      <c r="AU451">
        <v>0</v>
      </c>
      <c r="AV451">
        <v>1</v>
      </c>
      <c r="AW451">
        <v>0</v>
      </c>
      <c r="AX451">
        <v>0</v>
      </c>
      <c r="AY451">
        <v>0</v>
      </c>
      <c r="AZ451">
        <v>0</v>
      </c>
      <c r="BA451">
        <v>1</v>
      </c>
      <c r="BB451">
        <v>0</v>
      </c>
      <c r="BC451">
        <v>0</v>
      </c>
      <c r="BD451">
        <v>0</v>
      </c>
      <c r="BE451">
        <v>0</v>
      </c>
      <c r="BF451">
        <v>0</v>
      </c>
      <c r="BG451" s="20">
        <v>0</v>
      </c>
      <c r="BH451" s="20">
        <v>3</v>
      </c>
      <c r="BI451" s="20">
        <v>47</v>
      </c>
      <c r="BJ451" s="20">
        <v>74</v>
      </c>
      <c r="BK451" s="20">
        <v>153</v>
      </c>
      <c r="BL451" s="20">
        <v>729</v>
      </c>
      <c r="BM451" s="20">
        <v>305</v>
      </c>
      <c r="BN451" s="20">
        <v>52</v>
      </c>
      <c r="BO451" s="20">
        <v>50</v>
      </c>
      <c r="BP451" s="20">
        <v>3339</v>
      </c>
      <c r="BQ451" s="20">
        <v>860</v>
      </c>
      <c r="BR451" s="20">
        <v>0</v>
      </c>
      <c r="BS451" s="20">
        <v>163</v>
      </c>
      <c r="BT451" s="20">
        <v>106</v>
      </c>
      <c r="BU451" s="20">
        <v>1003</v>
      </c>
      <c r="BV451" s="20">
        <v>1861</v>
      </c>
    </row>
    <row r="452" spans="1:74" x14ac:dyDescent="0.25">
      <c r="A452" s="20" t="s">
        <v>405</v>
      </c>
      <c r="B452" s="20" t="s">
        <v>463</v>
      </c>
      <c r="C452" s="20" t="s">
        <v>642</v>
      </c>
      <c r="D452" s="1">
        <v>44598</v>
      </c>
      <c r="E452">
        <v>134</v>
      </c>
      <c r="F452">
        <v>3</v>
      </c>
      <c r="G452">
        <v>2</v>
      </c>
      <c r="H452">
        <v>0</v>
      </c>
      <c r="I452">
        <v>0</v>
      </c>
      <c r="J452">
        <v>73</v>
      </c>
      <c r="K452">
        <v>7</v>
      </c>
      <c r="L452">
        <v>21</v>
      </c>
      <c r="M452">
        <v>2</v>
      </c>
      <c r="N452">
        <v>6</v>
      </c>
      <c r="O452">
        <v>3</v>
      </c>
      <c r="P452">
        <v>0</v>
      </c>
      <c r="Q452">
        <v>0</v>
      </c>
      <c r="R452">
        <v>315</v>
      </c>
      <c r="S452">
        <v>195</v>
      </c>
      <c r="T452">
        <v>43</v>
      </c>
      <c r="U452">
        <v>18</v>
      </c>
      <c r="V452">
        <v>2</v>
      </c>
      <c r="W452">
        <v>1605</v>
      </c>
      <c r="X452">
        <v>782</v>
      </c>
      <c r="Y452">
        <v>63</v>
      </c>
      <c r="Z452">
        <v>247</v>
      </c>
      <c r="AA452">
        <v>76</v>
      </c>
      <c r="AB452">
        <v>925</v>
      </c>
      <c r="AC452">
        <v>376</v>
      </c>
      <c r="AD452">
        <v>76</v>
      </c>
      <c r="AE452">
        <v>229</v>
      </c>
      <c r="AF452">
        <v>44</v>
      </c>
      <c r="AG452">
        <v>366</v>
      </c>
      <c r="AH452">
        <v>118</v>
      </c>
      <c r="AI452">
        <v>2</v>
      </c>
      <c r="AJ452">
        <v>78</v>
      </c>
      <c r="AK452">
        <v>35</v>
      </c>
      <c r="AL452">
        <v>30</v>
      </c>
      <c r="AM452">
        <v>23</v>
      </c>
      <c r="AN452">
        <v>1</v>
      </c>
      <c r="AO452">
        <v>1</v>
      </c>
      <c r="AP452">
        <v>0</v>
      </c>
      <c r="AQ452">
        <v>0</v>
      </c>
      <c r="AR452">
        <v>0</v>
      </c>
      <c r="AS452">
        <v>0</v>
      </c>
      <c r="AT452">
        <v>0</v>
      </c>
      <c r="AU452">
        <v>0</v>
      </c>
      <c r="AV452">
        <v>0</v>
      </c>
      <c r="AW452">
        <v>0</v>
      </c>
      <c r="AX452">
        <v>0</v>
      </c>
      <c r="AY452">
        <v>0</v>
      </c>
      <c r="AZ452">
        <v>0</v>
      </c>
      <c r="BA452">
        <v>0</v>
      </c>
      <c r="BB452">
        <v>0</v>
      </c>
      <c r="BC452">
        <v>0</v>
      </c>
      <c r="BD452">
        <v>0</v>
      </c>
      <c r="BE452">
        <v>0</v>
      </c>
      <c r="BF452">
        <v>0</v>
      </c>
      <c r="BG452" s="20">
        <v>3</v>
      </c>
      <c r="BH452" s="20">
        <v>0</v>
      </c>
      <c r="BI452" s="20">
        <v>99</v>
      </c>
      <c r="BJ452" s="20">
        <v>5</v>
      </c>
      <c r="BK452" s="20">
        <v>249</v>
      </c>
      <c r="BL452" s="20">
        <v>1150</v>
      </c>
      <c r="BM452" s="20">
        <v>545</v>
      </c>
      <c r="BN452" s="20">
        <v>228</v>
      </c>
      <c r="BO452" s="20">
        <v>28</v>
      </c>
      <c r="BP452" s="20">
        <v>7585</v>
      </c>
      <c r="BQ452" s="20">
        <v>1802</v>
      </c>
      <c r="BR452" s="20">
        <v>0</v>
      </c>
      <c r="BS452" s="20">
        <v>102</v>
      </c>
      <c r="BT452" s="20">
        <v>413</v>
      </c>
      <c r="BU452" s="20">
        <v>3141</v>
      </c>
      <c r="BV452" s="20">
        <v>3538</v>
      </c>
    </row>
    <row r="453" spans="1:74" x14ac:dyDescent="0.25">
      <c r="A453" s="20" t="s">
        <v>405</v>
      </c>
      <c r="B453" s="20" t="s">
        <v>463</v>
      </c>
      <c r="C453" s="20" t="s">
        <v>642</v>
      </c>
      <c r="D453" s="1">
        <v>44605</v>
      </c>
      <c r="E453">
        <v>134</v>
      </c>
      <c r="F453">
        <v>3</v>
      </c>
      <c r="G453">
        <v>2</v>
      </c>
      <c r="H453">
        <v>0</v>
      </c>
      <c r="I453">
        <v>0</v>
      </c>
      <c r="J453">
        <v>73</v>
      </c>
      <c r="K453">
        <v>7</v>
      </c>
      <c r="L453">
        <v>21</v>
      </c>
      <c r="M453">
        <v>2</v>
      </c>
      <c r="N453">
        <v>6</v>
      </c>
      <c r="O453">
        <v>3</v>
      </c>
      <c r="P453">
        <v>0</v>
      </c>
      <c r="Q453">
        <v>0</v>
      </c>
      <c r="R453">
        <v>317</v>
      </c>
      <c r="S453">
        <v>196</v>
      </c>
      <c r="T453">
        <v>44</v>
      </c>
      <c r="U453">
        <v>18</v>
      </c>
      <c r="V453">
        <v>2</v>
      </c>
      <c r="W453">
        <v>1608</v>
      </c>
      <c r="X453">
        <v>792</v>
      </c>
      <c r="Y453">
        <v>63</v>
      </c>
      <c r="Z453">
        <v>245</v>
      </c>
      <c r="AA453">
        <v>77</v>
      </c>
      <c r="AB453">
        <v>929</v>
      </c>
      <c r="AC453">
        <v>382</v>
      </c>
      <c r="AD453">
        <v>76</v>
      </c>
      <c r="AE453">
        <v>228</v>
      </c>
      <c r="AF453">
        <v>47</v>
      </c>
      <c r="AG453">
        <v>365</v>
      </c>
      <c r="AH453">
        <v>117</v>
      </c>
      <c r="AI453">
        <v>2</v>
      </c>
      <c r="AJ453">
        <v>77</v>
      </c>
      <c r="AK453">
        <v>35</v>
      </c>
      <c r="AL453">
        <v>30</v>
      </c>
      <c r="AM453">
        <v>23</v>
      </c>
      <c r="AN453">
        <v>1</v>
      </c>
      <c r="AO453">
        <v>1</v>
      </c>
      <c r="AP453">
        <v>0</v>
      </c>
      <c r="AQ453">
        <v>0</v>
      </c>
      <c r="AR453">
        <v>0</v>
      </c>
      <c r="AS453">
        <v>0</v>
      </c>
      <c r="AT453">
        <v>0</v>
      </c>
      <c r="AU453">
        <v>0</v>
      </c>
      <c r="AV453">
        <v>0</v>
      </c>
      <c r="AW453">
        <v>0</v>
      </c>
      <c r="AX453">
        <v>0</v>
      </c>
      <c r="AY453">
        <v>0</v>
      </c>
      <c r="AZ453">
        <v>0</v>
      </c>
      <c r="BA453">
        <v>0</v>
      </c>
      <c r="BB453">
        <v>0</v>
      </c>
      <c r="BC453">
        <v>0</v>
      </c>
      <c r="BD453">
        <v>0</v>
      </c>
      <c r="BE453">
        <v>0</v>
      </c>
      <c r="BF453">
        <v>0</v>
      </c>
      <c r="BG453" s="20">
        <v>3</v>
      </c>
      <c r="BH453" s="20">
        <v>0</v>
      </c>
      <c r="BI453" s="20">
        <v>99</v>
      </c>
      <c r="BJ453" s="20">
        <v>5</v>
      </c>
      <c r="BK453" s="20">
        <v>250</v>
      </c>
      <c r="BL453" s="20">
        <v>1155</v>
      </c>
      <c r="BM453" s="20">
        <v>549</v>
      </c>
      <c r="BN453" s="20">
        <v>227</v>
      </c>
      <c r="BO453" s="20">
        <v>28</v>
      </c>
      <c r="BP453" s="20">
        <v>7593</v>
      </c>
      <c r="BQ453" s="20">
        <v>1843</v>
      </c>
      <c r="BR453" s="20">
        <v>0</v>
      </c>
      <c r="BS453" s="20">
        <v>103</v>
      </c>
      <c r="BT453" s="20">
        <v>413</v>
      </c>
      <c r="BU453" s="20">
        <v>3133</v>
      </c>
      <c r="BV453" s="20">
        <v>3561</v>
      </c>
    </row>
    <row r="454" spans="1:74" x14ac:dyDescent="0.25">
      <c r="A454" s="20" t="s">
        <v>405</v>
      </c>
      <c r="B454" s="20" t="s">
        <v>463</v>
      </c>
      <c r="C454" s="20" t="s">
        <v>642</v>
      </c>
      <c r="D454" s="1">
        <v>44613</v>
      </c>
      <c r="E454">
        <v>134</v>
      </c>
      <c r="F454">
        <v>3</v>
      </c>
      <c r="G454">
        <v>2</v>
      </c>
      <c r="H454">
        <v>0</v>
      </c>
      <c r="I454">
        <v>0</v>
      </c>
      <c r="J454">
        <v>73</v>
      </c>
      <c r="K454">
        <v>7</v>
      </c>
      <c r="L454">
        <v>21</v>
      </c>
      <c r="M454">
        <v>2</v>
      </c>
      <c r="N454">
        <v>6</v>
      </c>
      <c r="O454">
        <v>3</v>
      </c>
      <c r="P454">
        <v>0</v>
      </c>
      <c r="Q454">
        <v>0</v>
      </c>
      <c r="R454">
        <v>314</v>
      </c>
      <c r="S454">
        <v>197</v>
      </c>
      <c r="T454">
        <v>42</v>
      </c>
      <c r="U454">
        <v>18</v>
      </c>
      <c r="V454">
        <v>2</v>
      </c>
      <c r="W454">
        <v>1613</v>
      </c>
      <c r="X454">
        <v>799</v>
      </c>
      <c r="Y454">
        <v>63</v>
      </c>
      <c r="Z454">
        <v>242</v>
      </c>
      <c r="AA454">
        <v>81</v>
      </c>
      <c r="AB454">
        <v>930</v>
      </c>
      <c r="AC454">
        <v>383</v>
      </c>
      <c r="AD454">
        <v>75</v>
      </c>
      <c r="AE454">
        <v>228</v>
      </c>
      <c r="AF454">
        <v>49</v>
      </c>
      <c r="AG454">
        <v>367</v>
      </c>
      <c r="AH454">
        <v>116</v>
      </c>
      <c r="AI454">
        <v>2</v>
      </c>
      <c r="AJ454">
        <v>77</v>
      </c>
      <c r="AK454">
        <v>34</v>
      </c>
      <c r="AL454">
        <v>30</v>
      </c>
      <c r="AM454">
        <v>23</v>
      </c>
      <c r="AN454">
        <v>1</v>
      </c>
      <c r="AO454">
        <v>1</v>
      </c>
      <c r="AP454">
        <v>0</v>
      </c>
      <c r="AQ454">
        <v>0</v>
      </c>
      <c r="AR454">
        <v>0</v>
      </c>
      <c r="AS454">
        <v>0</v>
      </c>
      <c r="AT454">
        <v>0</v>
      </c>
      <c r="AU454">
        <v>0</v>
      </c>
      <c r="AV454">
        <v>0</v>
      </c>
      <c r="AW454">
        <v>0</v>
      </c>
      <c r="AX454">
        <v>0</v>
      </c>
      <c r="AY454">
        <v>0</v>
      </c>
      <c r="AZ454">
        <v>0</v>
      </c>
      <c r="BA454">
        <v>0</v>
      </c>
      <c r="BB454">
        <v>0</v>
      </c>
      <c r="BC454">
        <v>0</v>
      </c>
      <c r="BD454">
        <v>0</v>
      </c>
      <c r="BE454">
        <v>0</v>
      </c>
      <c r="BF454">
        <v>0</v>
      </c>
      <c r="BG454" s="20">
        <v>3</v>
      </c>
      <c r="BH454" s="20">
        <v>0</v>
      </c>
      <c r="BI454" s="20">
        <v>99</v>
      </c>
      <c r="BJ454" s="20">
        <v>5</v>
      </c>
      <c r="BK454" s="20">
        <v>249</v>
      </c>
      <c r="BL454" s="20">
        <v>1160</v>
      </c>
      <c r="BM454" s="20">
        <v>550</v>
      </c>
      <c r="BN454" s="20">
        <v>229</v>
      </c>
      <c r="BO454" s="20">
        <v>28</v>
      </c>
      <c r="BP454" s="20">
        <v>7605</v>
      </c>
      <c r="BQ454" s="20">
        <v>1859</v>
      </c>
      <c r="BR454" s="20">
        <v>0</v>
      </c>
      <c r="BS454" s="20">
        <v>101</v>
      </c>
      <c r="BT454" s="20">
        <v>411</v>
      </c>
      <c r="BU454" s="20">
        <v>3136</v>
      </c>
      <c r="BV454" s="20">
        <v>3575</v>
      </c>
    </row>
    <row r="455" spans="1:74" x14ac:dyDescent="0.25">
      <c r="A455" s="20" t="s">
        <v>405</v>
      </c>
      <c r="B455" s="20" t="s">
        <v>470</v>
      </c>
      <c r="C455" s="20" t="s">
        <v>643</v>
      </c>
      <c r="D455" s="1">
        <v>44598</v>
      </c>
      <c r="E455">
        <v>138</v>
      </c>
      <c r="F455">
        <v>2</v>
      </c>
      <c r="G455">
        <v>2</v>
      </c>
      <c r="H455">
        <v>0</v>
      </c>
      <c r="I455">
        <v>0</v>
      </c>
      <c r="J455">
        <v>88</v>
      </c>
      <c r="K455">
        <v>3</v>
      </c>
      <c r="L455">
        <v>11</v>
      </c>
      <c r="M455">
        <v>4</v>
      </c>
      <c r="N455">
        <v>12</v>
      </c>
      <c r="O455">
        <v>10</v>
      </c>
      <c r="P455">
        <v>1</v>
      </c>
      <c r="Q455">
        <v>0</v>
      </c>
      <c r="R455">
        <v>502</v>
      </c>
      <c r="S455">
        <v>368</v>
      </c>
      <c r="T455">
        <v>9</v>
      </c>
      <c r="U455">
        <v>37</v>
      </c>
      <c r="V455">
        <v>18</v>
      </c>
      <c r="W455">
        <v>1953</v>
      </c>
      <c r="X455">
        <v>1066</v>
      </c>
      <c r="Y455">
        <v>33</v>
      </c>
      <c r="Z455">
        <v>175</v>
      </c>
      <c r="AA455">
        <v>67</v>
      </c>
      <c r="AB455">
        <v>1003</v>
      </c>
      <c r="AC455">
        <v>502</v>
      </c>
      <c r="AD455">
        <v>13</v>
      </c>
      <c r="AE455">
        <v>54</v>
      </c>
      <c r="AF455">
        <v>148</v>
      </c>
      <c r="AG455">
        <v>217</v>
      </c>
      <c r="AH455">
        <v>92</v>
      </c>
      <c r="AI455">
        <v>5</v>
      </c>
      <c r="AJ455">
        <v>24</v>
      </c>
      <c r="AK455">
        <v>12</v>
      </c>
      <c r="AL455">
        <v>87</v>
      </c>
      <c r="AM455">
        <v>65</v>
      </c>
      <c r="AN455">
        <v>6</v>
      </c>
      <c r="AO455">
        <v>3</v>
      </c>
      <c r="AP455">
        <v>0</v>
      </c>
      <c r="AQ455">
        <v>0</v>
      </c>
      <c r="AR455">
        <v>0</v>
      </c>
      <c r="AS455">
        <v>0</v>
      </c>
      <c r="AT455">
        <v>0</v>
      </c>
      <c r="AU455">
        <v>0</v>
      </c>
      <c r="AV455">
        <v>0</v>
      </c>
      <c r="AW455">
        <v>0</v>
      </c>
      <c r="AX455">
        <v>0</v>
      </c>
      <c r="AY455">
        <v>0</v>
      </c>
      <c r="AZ455">
        <v>0</v>
      </c>
      <c r="BA455">
        <v>0</v>
      </c>
      <c r="BB455">
        <v>0</v>
      </c>
      <c r="BC455">
        <v>0</v>
      </c>
      <c r="BD455">
        <v>0</v>
      </c>
      <c r="BE455">
        <v>0</v>
      </c>
      <c r="BF455">
        <v>0</v>
      </c>
      <c r="BG455" s="20">
        <v>2</v>
      </c>
      <c r="BH455" s="20">
        <v>0</v>
      </c>
      <c r="BI455" s="20">
        <v>117</v>
      </c>
      <c r="BJ455" s="20">
        <v>11</v>
      </c>
      <c r="BK455" s="20">
        <v>433</v>
      </c>
      <c r="BL455" s="20">
        <v>1615</v>
      </c>
      <c r="BM455" s="20">
        <v>756</v>
      </c>
      <c r="BN455" s="20">
        <v>167</v>
      </c>
      <c r="BO455" s="20">
        <v>77</v>
      </c>
      <c r="BP455" s="20">
        <v>5689</v>
      </c>
      <c r="BQ455" s="20">
        <v>1777</v>
      </c>
      <c r="BR455" s="20">
        <v>0</v>
      </c>
      <c r="BS455" s="20">
        <v>49</v>
      </c>
      <c r="BT455" s="20">
        <v>335</v>
      </c>
      <c r="BU455" s="20">
        <v>1488</v>
      </c>
      <c r="BV455" s="20">
        <v>3511</v>
      </c>
    </row>
    <row r="456" spans="1:74" x14ac:dyDescent="0.25">
      <c r="A456" s="20" t="s">
        <v>405</v>
      </c>
      <c r="B456" s="20" t="s">
        <v>470</v>
      </c>
      <c r="C456" s="20" t="s">
        <v>643</v>
      </c>
      <c r="D456" s="1">
        <v>44605</v>
      </c>
      <c r="E456">
        <v>137</v>
      </c>
      <c r="F456">
        <v>2</v>
      </c>
      <c r="G456">
        <v>2</v>
      </c>
      <c r="H456">
        <v>0</v>
      </c>
      <c r="I456">
        <v>0</v>
      </c>
      <c r="J456">
        <v>87</v>
      </c>
      <c r="K456">
        <v>3</v>
      </c>
      <c r="L456">
        <v>11</v>
      </c>
      <c r="M456">
        <v>4</v>
      </c>
      <c r="N456">
        <v>12</v>
      </c>
      <c r="O456">
        <v>10</v>
      </c>
      <c r="P456">
        <v>1</v>
      </c>
      <c r="Q456">
        <v>0</v>
      </c>
      <c r="R456">
        <v>500</v>
      </c>
      <c r="S456">
        <v>368</v>
      </c>
      <c r="T456">
        <v>9</v>
      </c>
      <c r="U456">
        <v>37</v>
      </c>
      <c r="V456">
        <v>18</v>
      </c>
      <c r="W456">
        <v>1959</v>
      </c>
      <c r="X456">
        <v>1070</v>
      </c>
      <c r="Y456">
        <v>33</v>
      </c>
      <c r="Z456">
        <v>173</v>
      </c>
      <c r="AA456">
        <v>67</v>
      </c>
      <c r="AB456">
        <v>1000</v>
      </c>
      <c r="AC456">
        <v>507</v>
      </c>
      <c r="AD456">
        <v>12</v>
      </c>
      <c r="AE456">
        <v>53</v>
      </c>
      <c r="AF456">
        <v>147</v>
      </c>
      <c r="AG456">
        <v>218</v>
      </c>
      <c r="AH456">
        <v>91</v>
      </c>
      <c r="AI456">
        <v>5</v>
      </c>
      <c r="AJ456">
        <v>24</v>
      </c>
      <c r="AK456">
        <v>11</v>
      </c>
      <c r="AL456">
        <v>85</v>
      </c>
      <c r="AM456">
        <v>64</v>
      </c>
      <c r="AN456">
        <v>6</v>
      </c>
      <c r="AO456">
        <v>3</v>
      </c>
      <c r="AP456">
        <v>0</v>
      </c>
      <c r="AQ456">
        <v>0</v>
      </c>
      <c r="AR456">
        <v>0</v>
      </c>
      <c r="AS456">
        <v>0</v>
      </c>
      <c r="AT456">
        <v>0</v>
      </c>
      <c r="AU456">
        <v>0</v>
      </c>
      <c r="AV456">
        <v>0</v>
      </c>
      <c r="AW456">
        <v>0</v>
      </c>
      <c r="AX456">
        <v>0</v>
      </c>
      <c r="AY456">
        <v>0</v>
      </c>
      <c r="AZ456">
        <v>0</v>
      </c>
      <c r="BA456">
        <v>0</v>
      </c>
      <c r="BB456">
        <v>0</v>
      </c>
      <c r="BC456">
        <v>0</v>
      </c>
      <c r="BD456">
        <v>0</v>
      </c>
      <c r="BE456">
        <v>0</v>
      </c>
      <c r="BF456">
        <v>0</v>
      </c>
      <c r="BG456" s="20">
        <v>2</v>
      </c>
      <c r="BH456" s="20">
        <v>0</v>
      </c>
      <c r="BI456" s="20">
        <v>116</v>
      </c>
      <c r="BJ456" s="20">
        <v>11</v>
      </c>
      <c r="BK456" s="20">
        <v>431</v>
      </c>
      <c r="BL456" s="20">
        <v>1621</v>
      </c>
      <c r="BM456" s="20">
        <v>757</v>
      </c>
      <c r="BN456" s="20">
        <v>168</v>
      </c>
      <c r="BO456" s="20">
        <v>75</v>
      </c>
      <c r="BP456" s="20">
        <v>5673</v>
      </c>
      <c r="BQ456" s="20">
        <v>1781</v>
      </c>
      <c r="BR456" s="20">
        <v>0</v>
      </c>
      <c r="BS456" s="20">
        <v>48</v>
      </c>
      <c r="BT456" s="20">
        <v>337</v>
      </c>
      <c r="BU456" s="20">
        <v>1479</v>
      </c>
      <c r="BV456" s="20">
        <v>3507</v>
      </c>
    </row>
    <row r="457" spans="1:74" x14ac:dyDescent="0.25">
      <c r="A457" s="20" t="s">
        <v>405</v>
      </c>
      <c r="B457" s="20" t="s">
        <v>470</v>
      </c>
      <c r="C457" s="20" t="s">
        <v>643</v>
      </c>
      <c r="D457" s="1">
        <v>44613</v>
      </c>
      <c r="E457">
        <v>137</v>
      </c>
      <c r="F457">
        <v>2</v>
      </c>
      <c r="G457">
        <v>2</v>
      </c>
      <c r="H457">
        <v>0</v>
      </c>
      <c r="I457">
        <v>0</v>
      </c>
      <c r="J457">
        <v>87</v>
      </c>
      <c r="K457">
        <v>3</v>
      </c>
      <c r="L457">
        <v>11</v>
      </c>
      <c r="M457">
        <v>4</v>
      </c>
      <c r="N457">
        <v>12</v>
      </c>
      <c r="O457">
        <v>10</v>
      </c>
      <c r="P457">
        <v>1</v>
      </c>
      <c r="Q457">
        <v>0</v>
      </c>
      <c r="R457">
        <v>500</v>
      </c>
      <c r="S457">
        <v>369</v>
      </c>
      <c r="T457">
        <v>9</v>
      </c>
      <c r="U457">
        <v>38</v>
      </c>
      <c r="V457">
        <v>17</v>
      </c>
      <c r="W457">
        <v>1955</v>
      </c>
      <c r="X457">
        <v>1077</v>
      </c>
      <c r="Y457">
        <v>33</v>
      </c>
      <c r="Z457">
        <v>169</v>
      </c>
      <c r="AA457">
        <v>63</v>
      </c>
      <c r="AB457">
        <v>996</v>
      </c>
      <c r="AC457">
        <v>509</v>
      </c>
      <c r="AD457">
        <v>12</v>
      </c>
      <c r="AE457">
        <v>54</v>
      </c>
      <c r="AF457">
        <v>144</v>
      </c>
      <c r="AG457">
        <v>217</v>
      </c>
      <c r="AH457">
        <v>91</v>
      </c>
      <c r="AI457">
        <v>5</v>
      </c>
      <c r="AJ457">
        <v>25</v>
      </c>
      <c r="AK457">
        <v>10</v>
      </c>
      <c r="AL457">
        <v>85</v>
      </c>
      <c r="AM457">
        <v>64</v>
      </c>
      <c r="AN457">
        <v>6</v>
      </c>
      <c r="AO457">
        <v>3</v>
      </c>
      <c r="AP457">
        <v>0</v>
      </c>
      <c r="AQ457">
        <v>0</v>
      </c>
      <c r="AR457">
        <v>0</v>
      </c>
      <c r="AS457">
        <v>0</v>
      </c>
      <c r="AT457">
        <v>0</v>
      </c>
      <c r="AU457">
        <v>0</v>
      </c>
      <c r="AV457">
        <v>0</v>
      </c>
      <c r="AW457">
        <v>0</v>
      </c>
      <c r="AX457">
        <v>0</v>
      </c>
      <c r="AY457">
        <v>0</v>
      </c>
      <c r="AZ457">
        <v>0</v>
      </c>
      <c r="BA457">
        <v>0</v>
      </c>
      <c r="BB457">
        <v>0</v>
      </c>
      <c r="BC457">
        <v>0</v>
      </c>
      <c r="BD457">
        <v>0</v>
      </c>
      <c r="BE457">
        <v>0</v>
      </c>
      <c r="BF457">
        <v>0</v>
      </c>
      <c r="BG457" s="20">
        <v>2</v>
      </c>
      <c r="BH457" s="20">
        <v>0</v>
      </c>
      <c r="BI457" s="20">
        <v>116</v>
      </c>
      <c r="BJ457" s="20">
        <v>11</v>
      </c>
      <c r="BK457" s="20">
        <v>430</v>
      </c>
      <c r="BL457" s="20">
        <v>1624</v>
      </c>
      <c r="BM457" s="20">
        <v>757</v>
      </c>
      <c r="BN457" s="20">
        <v>167</v>
      </c>
      <c r="BO457" s="20">
        <v>75</v>
      </c>
      <c r="BP457" s="20">
        <v>5644</v>
      </c>
      <c r="BQ457" s="20">
        <v>1799</v>
      </c>
      <c r="BR457" s="20">
        <v>0</v>
      </c>
      <c r="BS457" s="20">
        <v>48</v>
      </c>
      <c r="BT457" s="20">
        <v>343</v>
      </c>
      <c r="BU457" s="20">
        <v>1456</v>
      </c>
      <c r="BV457" s="20">
        <v>3507</v>
      </c>
    </row>
    <row r="458" spans="1:74" x14ac:dyDescent="0.25">
      <c r="A458" s="20" t="s">
        <v>405</v>
      </c>
      <c r="B458" s="20" t="s">
        <v>461</v>
      </c>
      <c r="C458" s="20" t="s">
        <v>644</v>
      </c>
      <c r="D458" s="1">
        <v>44598</v>
      </c>
      <c r="E458">
        <v>121</v>
      </c>
      <c r="F458">
        <v>6</v>
      </c>
      <c r="G458">
        <v>4</v>
      </c>
      <c r="H458">
        <v>0</v>
      </c>
      <c r="I458">
        <v>0</v>
      </c>
      <c r="J458">
        <v>71</v>
      </c>
      <c r="K458">
        <v>2</v>
      </c>
      <c r="L458">
        <v>8</v>
      </c>
      <c r="M458">
        <v>3</v>
      </c>
      <c r="N458">
        <v>0</v>
      </c>
      <c r="O458">
        <v>0</v>
      </c>
      <c r="P458">
        <v>0</v>
      </c>
      <c r="Q458">
        <v>0</v>
      </c>
      <c r="R458">
        <v>679</v>
      </c>
      <c r="S458">
        <v>541</v>
      </c>
      <c r="T458">
        <v>13</v>
      </c>
      <c r="U458">
        <v>34</v>
      </c>
      <c r="V458">
        <v>10</v>
      </c>
      <c r="W458">
        <v>2422</v>
      </c>
      <c r="X458">
        <v>1449</v>
      </c>
      <c r="Y458">
        <v>18</v>
      </c>
      <c r="Z458">
        <v>222</v>
      </c>
      <c r="AA458">
        <v>52</v>
      </c>
      <c r="AB458">
        <v>1327</v>
      </c>
      <c r="AC458">
        <v>742</v>
      </c>
      <c r="AD458">
        <v>8</v>
      </c>
      <c r="AE458">
        <v>87</v>
      </c>
      <c r="AF458">
        <v>116</v>
      </c>
      <c r="AG458">
        <v>242</v>
      </c>
      <c r="AH458">
        <v>104</v>
      </c>
      <c r="AI458">
        <v>1</v>
      </c>
      <c r="AJ458">
        <v>24</v>
      </c>
      <c r="AK458">
        <v>22</v>
      </c>
      <c r="AL458">
        <v>103</v>
      </c>
      <c r="AM458">
        <v>83</v>
      </c>
      <c r="AN458">
        <v>4</v>
      </c>
      <c r="AO458">
        <v>3</v>
      </c>
      <c r="AP458">
        <v>0</v>
      </c>
      <c r="AQ458">
        <v>0</v>
      </c>
      <c r="AR458">
        <v>1</v>
      </c>
      <c r="AS458">
        <v>0</v>
      </c>
      <c r="AT458">
        <v>0</v>
      </c>
      <c r="AU458">
        <v>0</v>
      </c>
      <c r="AV458">
        <v>0</v>
      </c>
      <c r="AW458">
        <v>0</v>
      </c>
      <c r="AX458">
        <v>0</v>
      </c>
      <c r="AY458">
        <v>0</v>
      </c>
      <c r="AZ458">
        <v>0</v>
      </c>
      <c r="BA458">
        <v>0</v>
      </c>
      <c r="BB458">
        <v>0</v>
      </c>
      <c r="BC458">
        <v>0</v>
      </c>
      <c r="BD458">
        <v>0</v>
      </c>
      <c r="BE458">
        <v>0</v>
      </c>
      <c r="BF458">
        <v>0</v>
      </c>
      <c r="BG458" s="20">
        <v>5</v>
      </c>
      <c r="BH458" s="20">
        <v>0</v>
      </c>
      <c r="BI458" s="20">
        <v>100</v>
      </c>
      <c r="BJ458" s="20">
        <v>0</v>
      </c>
      <c r="BK458" s="20">
        <v>613</v>
      </c>
      <c r="BL458" s="20">
        <v>2036</v>
      </c>
      <c r="BM458" s="20">
        <v>1080</v>
      </c>
      <c r="BN458" s="20">
        <v>178</v>
      </c>
      <c r="BO458" s="20">
        <v>92</v>
      </c>
      <c r="BP458" s="20">
        <v>8803</v>
      </c>
      <c r="BQ458" s="20">
        <v>2735</v>
      </c>
      <c r="BR458" s="20">
        <v>0</v>
      </c>
      <c r="BS458" s="20">
        <v>18</v>
      </c>
      <c r="BT458" s="20">
        <v>574</v>
      </c>
      <c r="BU458" s="20">
        <v>2250</v>
      </c>
      <c r="BV458" s="20">
        <v>5450</v>
      </c>
    </row>
    <row r="459" spans="1:74" x14ac:dyDescent="0.25">
      <c r="A459" s="20" t="s">
        <v>405</v>
      </c>
      <c r="B459" s="20" t="s">
        <v>461</v>
      </c>
      <c r="C459" s="20" t="s">
        <v>644</v>
      </c>
      <c r="D459" s="1">
        <v>44605</v>
      </c>
      <c r="E459">
        <v>122</v>
      </c>
      <c r="F459">
        <v>5</v>
      </c>
      <c r="G459">
        <v>4</v>
      </c>
      <c r="H459">
        <v>0</v>
      </c>
      <c r="I459">
        <v>0</v>
      </c>
      <c r="J459">
        <v>71</v>
      </c>
      <c r="K459">
        <v>2</v>
      </c>
      <c r="L459">
        <v>8</v>
      </c>
      <c r="M459">
        <v>4</v>
      </c>
      <c r="N459">
        <v>0</v>
      </c>
      <c r="O459">
        <v>0</v>
      </c>
      <c r="P459">
        <v>0</v>
      </c>
      <c r="Q459">
        <v>0</v>
      </c>
      <c r="R459">
        <v>680</v>
      </c>
      <c r="S459">
        <v>544</v>
      </c>
      <c r="T459">
        <v>13</v>
      </c>
      <c r="U459">
        <v>34</v>
      </c>
      <c r="V459">
        <v>11</v>
      </c>
      <c r="W459">
        <v>2435</v>
      </c>
      <c r="X459">
        <v>1463</v>
      </c>
      <c r="Y459">
        <v>18</v>
      </c>
      <c r="Z459">
        <v>222</v>
      </c>
      <c r="AA459">
        <v>56</v>
      </c>
      <c r="AB459">
        <v>1330</v>
      </c>
      <c r="AC459">
        <v>747</v>
      </c>
      <c r="AD459">
        <v>8</v>
      </c>
      <c r="AE459">
        <v>88</v>
      </c>
      <c r="AF459">
        <v>115</v>
      </c>
      <c r="AG459">
        <v>243</v>
      </c>
      <c r="AH459">
        <v>104</v>
      </c>
      <c r="AI459">
        <v>1</v>
      </c>
      <c r="AJ459">
        <v>26</v>
      </c>
      <c r="AK459">
        <v>22</v>
      </c>
      <c r="AL459">
        <v>104</v>
      </c>
      <c r="AM459">
        <v>83</v>
      </c>
      <c r="AN459">
        <v>4</v>
      </c>
      <c r="AO459">
        <v>3</v>
      </c>
      <c r="AP459">
        <v>0</v>
      </c>
      <c r="AQ459">
        <v>0</v>
      </c>
      <c r="AR459">
        <v>1</v>
      </c>
      <c r="AS459">
        <v>0</v>
      </c>
      <c r="AT459">
        <v>0</v>
      </c>
      <c r="AU459">
        <v>0</v>
      </c>
      <c r="AV459">
        <v>0</v>
      </c>
      <c r="AW459">
        <v>0</v>
      </c>
      <c r="AX459">
        <v>0</v>
      </c>
      <c r="AY459">
        <v>0</v>
      </c>
      <c r="AZ459">
        <v>0</v>
      </c>
      <c r="BA459">
        <v>0</v>
      </c>
      <c r="BB459">
        <v>0</v>
      </c>
      <c r="BC459">
        <v>0</v>
      </c>
      <c r="BD459">
        <v>0</v>
      </c>
      <c r="BE459">
        <v>0</v>
      </c>
      <c r="BF459">
        <v>0</v>
      </c>
      <c r="BG459" s="20">
        <v>4</v>
      </c>
      <c r="BH459" s="20">
        <v>0</v>
      </c>
      <c r="BI459" s="20">
        <v>100</v>
      </c>
      <c r="BJ459" s="20">
        <v>0</v>
      </c>
      <c r="BK459" s="20">
        <v>613</v>
      </c>
      <c r="BL459" s="20">
        <v>2045</v>
      </c>
      <c r="BM459" s="20">
        <v>1081</v>
      </c>
      <c r="BN459" s="20">
        <v>177</v>
      </c>
      <c r="BO459" s="20">
        <v>92</v>
      </c>
      <c r="BP459" s="20">
        <v>8839</v>
      </c>
      <c r="BQ459" s="20">
        <v>2771</v>
      </c>
      <c r="BR459" s="20">
        <v>0</v>
      </c>
      <c r="BS459" s="20">
        <v>18</v>
      </c>
      <c r="BT459" s="20">
        <v>581</v>
      </c>
      <c r="BU459" s="20">
        <v>2276</v>
      </c>
      <c r="BV459" s="20">
        <v>5468</v>
      </c>
    </row>
    <row r="460" spans="1:74" x14ac:dyDescent="0.25">
      <c r="A460" s="20" t="s">
        <v>405</v>
      </c>
      <c r="B460" s="20" t="s">
        <v>461</v>
      </c>
      <c r="C460" s="20" t="s">
        <v>644</v>
      </c>
      <c r="D460" s="1">
        <v>44613</v>
      </c>
      <c r="E460">
        <v>121</v>
      </c>
      <c r="F460">
        <v>5</v>
      </c>
      <c r="G460">
        <v>4</v>
      </c>
      <c r="H460">
        <v>0</v>
      </c>
      <c r="I460">
        <v>0</v>
      </c>
      <c r="J460">
        <v>71</v>
      </c>
      <c r="K460">
        <v>2</v>
      </c>
      <c r="L460">
        <v>8</v>
      </c>
      <c r="M460">
        <v>4</v>
      </c>
      <c r="N460">
        <v>0</v>
      </c>
      <c r="O460">
        <v>0</v>
      </c>
      <c r="P460">
        <v>0</v>
      </c>
      <c r="Q460">
        <v>0</v>
      </c>
      <c r="R460">
        <v>683</v>
      </c>
      <c r="S460">
        <v>549</v>
      </c>
      <c r="T460">
        <v>13</v>
      </c>
      <c r="U460">
        <v>33</v>
      </c>
      <c r="V460">
        <v>11</v>
      </c>
      <c r="W460">
        <v>2435</v>
      </c>
      <c r="X460">
        <v>1472</v>
      </c>
      <c r="Y460">
        <v>18</v>
      </c>
      <c r="Z460">
        <v>221</v>
      </c>
      <c r="AA460">
        <v>57</v>
      </c>
      <c r="AB460">
        <v>1325</v>
      </c>
      <c r="AC460">
        <v>757</v>
      </c>
      <c r="AD460">
        <v>8</v>
      </c>
      <c r="AE460">
        <v>87</v>
      </c>
      <c r="AF460">
        <v>110</v>
      </c>
      <c r="AG460">
        <v>242</v>
      </c>
      <c r="AH460">
        <v>106</v>
      </c>
      <c r="AI460">
        <v>1</v>
      </c>
      <c r="AJ460">
        <v>26</v>
      </c>
      <c r="AK460">
        <v>22</v>
      </c>
      <c r="AL460">
        <v>103</v>
      </c>
      <c r="AM460">
        <v>83</v>
      </c>
      <c r="AN460">
        <v>3</v>
      </c>
      <c r="AO460">
        <v>3</v>
      </c>
      <c r="AP460">
        <v>0</v>
      </c>
      <c r="AQ460">
        <v>0</v>
      </c>
      <c r="AR460">
        <v>1</v>
      </c>
      <c r="AS460">
        <v>0</v>
      </c>
      <c r="AT460">
        <v>0</v>
      </c>
      <c r="AU460">
        <v>0</v>
      </c>
      <c r="AV460">
        <v>0</v>
      </c>
      <c r="AW460">
        <v>0</v>
      </c>
      <c r="AX460">
        <v>0</v>
      </c>
      <c r="AY460">
        <v>0</v>
      </c>
      <c r="AZ460">
        <v>0</v>
      </c>
      <c r="BA460">
        <v>0</v>
      </c>
      <c r="BB460">
        <v>0</v>
      </c>
      <c r="BC460">
        <v>0</v>
      </c>
      <c r="BD460">
        <v>0</v>
      </c>
      <c r="BE460">
        <v>0</v>
      </c>
      <c r="BF460">
        <v>0</v>
      </c>
      <c r="BG460" s="20">
        <v>4</v>
      </c>
      <c r="BH460" s="20">
        <v>0</v>
      </c>
      <c r="BI460" s="20">
        <v>100</v>
      </c>
      <c r="BJ460" s="20">
        <v>0</v>
      </c>
      <c r="BK460" s="20">
        <v>617</v>
      </c>
      <c r="BL460" s="20">
        <v>2046</v>
      </c>
      <c r="BM460" s="20">
        <v>1084</v>
      </c>
      <c r="BN460" s="20">
        <v>176</v>
      </c>
      <c r="BO460" s="20">
        <v>92</v>
      </c>
      <c r="BP460" s="20">
        <v>8828</v>
      </c>
      <c r="BQ460" s="20">
        <v>2814</v>
      </c>
      <c r="BR460" s="20">
        <v>0</v>
      </c>
      <c r="BS460" s="20">
        <v>18</v>
      </c>
      <c r="BT460" s="20">
        <v>576</v>
      </c>
      <c r="BU460" s="20">
        <v>2279</v>
      </c>
      <c r="BV460" s="20">
        <v>5468</v>
      </c>
    </row>
    <row r="461" spans="1:74" x14ac:dyDescent="0.25">
      <c r="A461" s="20" t="s">
        <v>405</v>
      </c>
      <c r="B461" s="20" t="s">
        <v>406</v>
      </c>
      <c r="C461" s="20" t="s">
        <v>411</v>
      </c>
      <c r="D461" s="1">
        <v>44598</v>
      </c>
      <c r="E461">
        <v>100</v>
      </c>
      <c r="F461">
        <v>9</v>
      </c>
      <c r="G461">
        <v>8</v>
      </c>
      <c r="H461">
        <v>0</v>
      </c>
      <c r="I461">
        <v>0</v>
      </c>
      <c r="J461">
        <v>67</v>
      </c>
      <c r="K461">
        <v>4</v>
      </c>
      <c r="L461">
        <v>10</v>
      </c>
      <c r="M461">
        <v>1</v>
      </c>
      <c r="N461">
        <v>0</v>
      </c>
      <c r="O461">
        <v>0</v>
      </c>
      <c r="P461">
        <v>0</v>
      </c>
      <c r="Q461">
        <v>0</v>
      </c>
      <c r="R461">
        <v>521</v>
      </c>
      <c r="S461">
        <v>410</v>
      </c>
      <c r="T461">
        <v>19</v>
      </c>
      <c r="U461">
        <v>30</v>
      </c>
      <c r="V461">
        <v>7</v>
      </c>
      <c r="W461">
        <v>1521</v>
      </c>
      <c r="X461">
        <v>915</v>
      </c>
      <c r="Y461">
        <v>45</v>
      </c>
      <c r="Z461">
        <v>155</v>
      </c>
      <c r="AA461">
        <v>36</v>
      </c>
      <c r="AB461">
        <v>1127</v>
      </c>
      <c r="AC461">
        <v>584</v>
      </c>
      <c r="AD461">
        <v>7</v>
      </c>
      <c r="AE461">
        <v>63</v>
      </c>
      <c r="AF461">
        <v>237</v>
      </c>
      <c r="AG461">
        <v>186</v>
      </c>
      <c r="AH461">
        <v>63</v>
      </c>
      <c r="AI461">
        <v>2</v>
      </c>
      <c r="AJ461">
        <v>26</v>
      </c>
      <c r="AK461">
        <v>15</v>
      </c>
      <c r="AL461">
        <v>90</v>
      </c>
      <c r="AM461">
        <v>74</v>
      </c>
      <c r="AN461">
        <v>2</v>
      </c>
      <c r="AO461">
        <v>0</v>
      </c>
      <c r="AP461">
        <v>1</v>
      </c>
      <c r="AQ461">
        <v>0</v>
      </c>
      <c r="AR461">
        <v>0</v>
      </c>
      <c r="AS461">
        <v>0</v>
      </c>
      <c r="AT461">
        <v>0</v>
      </c>
      <c r="AU461">
        <v>0</v>
      </c>
      <c r="AV461">
        <v>0</v>
      </c>
      <c r="AW461">
        <v>0</v>
      </c>
      <c r="AX461">
        <v>0</v>
      </c>
      <c r="AY461">
        <v>0</v>
      </c>
      <c r="AZ461">
        <v>0</v>
      </c>
      <c r="BA461">
        <v>0</v>
      </c>
      <c r="BB461">
        <v>0</v>
      </c>
      <c r="BC461">
        <v>0</v>
      </c>
      <c r="BD461">
        <v>0</v>
      </c>
      <c r="BE461">
        <v>0</v>
      </c>
      <c r="BF461">
        <v>0</v>
      </c>
      <c r="BG461" s="20">
        <v>9</v>
      </c>
      <c r="BH461" s="20">
        <v>0</v>
      </c>
      <c r="BI461" s="20">
        <v>83</v>
      </c>
      <c r="BJ461" s="20">
        <v>0</v>
      </c>
      <c r="BK461" s="20">
        <v>458</v>
      </c>
      <c r="BL461" s="20">
        <v>1234</v>
      </c>
      <c r="BM461" s="20">
        <v>789</v>
      </c>
      <c r="BN461" s="20">
        <v>127</v>
      </c>
      <c r="BO461" s="20">
        <v>86</v>
      </c>
      <c r="BP461" s="20">
        <v>6286</v>
      </c>
      <c r="BQ461" s="20">
        <v>1769</v>
      </c>
      <c r="BR461" s="20">
        <v>0</v>
      </c>
      <c r="BS461" s="20">
        <v>29</v>
      </c>
      <c r="BT461" s="20">
        <v>458</v>
      </c>
      <c r="BU461" s="20">
        <v>2098</v>
      </c>
      <c r="BV461" s="20">
        <v>3390</v>
      </c>
    </row>
    <row r="462" spans="1:74" x14ac:dyDescent="0.25">
      <c r="A462" s="20" t="s">
        <v>405</v>
      </c>
      <c r="B462" s="20" t="s">
        <v>406</v>
      </c>
      <c r="C462" s="20" t="s">
        <v>411</v>
      </c>
      <c r="D462" s="1">
        <v>44605</v>
      </c>
      <c r="E462">
        <v>99</v>
      </c>
      <c r="F462">
        <v>9</v>
      </c>
      <c r="G462">
        <v>8</v>
      </c>
      <c r="H462">
        <v>0</v>
      </c>
      <c r="I462">
        <v>0</v>
      </c>
      <c r="J462">
        <v>67</v>
      </c>
      <c r="K462">
        <v>4</v>
      </c>
      <c r="L462">
        <v>10</v>
      </c>
      <c r="M462">
        <v>1</v>
      </c>
      <c r="N462">
        <v>0</v>
      </c>
      <c r="O462">
        <v>0</v>
      </c>
      <c r="P462">
        <v>0</v>
      </c>
      <c r="Q462">
        <v>0</v>
      </c>
      <c r="R462">
        <v>517</v>
      </c>
      <c r="S462">
        <v>408</v>
      </c>
      <c r="T462">
        <v>19</v>
      </c>
      <c r="U462">
        <v>30</v>
      </c>
      <c r="V462">
        <v>7</v>
      </c>
      <c r="W462">
        <v>1519</v>
      </c>
      <c r="X462">
        <v>927</v>
      </c>
      <c r="Y462">
        <v>45</v>
      </c>
      <c r="Z462">
        <v>155</v>
      </c>
      <c r="AA462">
        <v>34</v>
      </c>
      <c r="AB462">
        <v>1131</v>
      </c>
      <c r="AC462">
        <v>590</v>
      </c>
      <c r="AD462">
        <v>7</v>
      </c>
      <c r="AE462">
        <v>65</v>
      </c>
      <c r="AF462">
        <v>238</v>
      </c>
      <c r="AG462">
        <v>188</v>
      </c>
      <c r="AH462">
        <v>64</v>
      </c>
      <c r="AI462">
        <v>3</v>
      </c>
      <c r="AJ462">
        <v>26</v>
      </c>
      <c r="AK462">
        <v>16</v>
      </c>
      <c r="AL462">
        <v>91</v>
      </c>
      <c r="AM462">
        <v>78</v>
      </c>
      <c r="AN462">
        <v>2</v>
      </c>
      <c r="AO462">
        <v>0</v>
      </c>
      <c r="AP462">
        <v>1</v>
      </c>
      <c r="AQ462">
        <v>0</v>
      </c>
      <c r="AR462">
        <v>0</v>
      </c>
      <c r="AS462">
        <v>0</v>
      </c>
      <c r="AT462">
        <v>0</v>
      </c>
      <c r="AU462">
        <v>0</v>
      </c>
      <c r="AV462">
        <v>0</v>
      </c>
      <c r="AW462">
        <v>0</v>
      </c>
      <c r="AX462">
        <v>0</v>
      </c>
      <c r="AY462">
        <v>0</v>
      </c>
      <c r="AZ462">
        <v>0</v>
      </c>
      <c r="BA462">
        <v>0</v>
      </c>
      <c r="BB462">
        <v>0</v>
      </c>
      <c r="BC462">
        <v>0</v>
      </c>
      <c r="BD462">
        <v>0</v>
      </c>
      <c r="BE462">
        <v>0</v>
      </c>
      <c r="BF462">
        <v>0</v>
      </c>
      <c r="BG462" s="20">
        <v>9</v>
      </c>
      <c r="BH462" s="20">
        <v>0</v>
      </c>
      <c r="BI462" s="20">
        <v>82</v>
      </c>
      <c r="BJ462" s="20">
        <v>0</v>
      </c>
      <c r="BK462" s="20">
        <v>455</v>
      </c>
      <c r="BL462" s="20">
        <v>1237</v>
      </c>
      <c r="BM462" s="20">
        <v>791</v>
      </c>
      <c r="BN462" s="20">
        <v>128</v>
      </c>
      <c r="BO462" s="20">
        <v>86</v>
      </c>
      <c r="BP462" s="20">
        <v>6295</v>
      </c>
      <c r="BQ462" s="20">
        <v>1793</v>
      </c>
      <c r="BR462" s="20">
        <v>0</v>
      </c>
      <c r="BS462" s="20">
        <v>29</v>
      </c>
      <c r="BT462" s="20">
        <v>470</v>
      </c>
      <c r="BU462" s="20">
        <v>2102</v>
      </c>
      <c r="BV462" s="20">
        <v>3390</v>
      </c>
    </row>
    <row r="463" spans="1:74" x14ac:dyDescent="0.25">
      <c r="A463" s="20" t="s">
        <v>405</v>
      </c>
      <c r="B463" s="20" t="s">
        <v>406</v>
      </c>
      <c r="C463" s="20" t="s">
        <v>411</v>
      </c>
      <c r="D463" s="1">
        <v>44613</v>
      </c>
      <c r="E463">
        <v>99</v>
      </c>
      <c r="F463">
        <v>9</v>
      </c>
      <c r="G463">
        <v>8</v>
      </c>
      <c r="H463">
        <v>0</v>
      </c>
      <c r="I463">
        <v>0</v>
      </c>
      <c r="J463">
        <v>68</v>
      </c>
      <c r="K463">
        <v>4</v>
      </c>
      <c r="L463">
        <v>10</v>
      </c>
      <c r="M463">
        <v>1</v>
      </c>
      <c r="N463">
        <v>0</v>
      </c>
      <c r="O463">
        <v>0</v>
      </c>
      <c r="P463">
        <v>0</v>
      </c>
      <c r="Q463">
        <v>0</v>
      </c>
      <c r="R463">
        <v>518</v>
      </c>
      <c r="S463">
        <v>411</v>
      </c>
      <c r="T463">
        <v>19</v>
      </c>
      <c r="U463">
        <v>30</v>
      </c>
      <c r="V463">
        <v>6</v>
      </c>
      <c r="W463">
        <v>1514</v>
      </c>
      <c r="X463">
        <v>929</v>
      </c>
      <c r="Y463">
        <v>45</v>
      </c>
      <c r="Z463">
        <v>157</v>
      </c>
      <c r="AA463">
        <v>35</v>
      </c>
      <c r="AB463">
        <v>1129</v>
      </c>
      <c r="AC463">
        <v>593</v>
      </c>
      <c r="AD463">
        <v>7</v>
      </c>
      <c r="AE463">
        <v>66</v>
      </c>
      <c r="AF463">
        <v>233</v>
      </c>
      <c r="AG463">
        <v>188</v>
      </c>
      <c r="AH463">
        <v>64</v>
      </c>
      <c r="AI463">
        <v>3</v>
      </c>
      <c r="AJ463">
        <v>26</v>
      </c>
      <c r="AK463">
        <v>16</v>
      </c>
      <c r="AL463">
        <v>93</v>
      </c>
      <c r="AM463">
        <v>79</v>
      </c>
      <c r="AN463">
        <v>2</v>
      </c>
      <c r="AO463">
        <v>0</v>
      </c>
      <c r="AP463">
        <v>1</v>
      </c>
      <c r="AQ463">
        <v>0</v>
      </c>
      <c r="AR463">
        <v>0</v>
      </c>
      <c r="AS463">
        <v>0</v>
      </c>
      <c r="AT463">
        <v>0</v>
      </c>
      <c r="AU463">
        <v>0</v>
      </c>
      <c r="AV463">
        <v>0</v>
      </c>
      <c r="AW463">
        <v>0</v>
      </c>
      <c r="AX463">
        <v>0</v>
      </c>
      <c r="AY463">
        <v>0</v>
      </c>
      <c r="AZ463">
        <v>0</v>
      </c>
      <c r="BA463">
        <v>0</v>
      </c>
      <c r="BB463">
        <v>0</v>
      </c>
      <c r="BC463">
        <v>0</v>
      </c>
      <c r="BD463">
        <v>0</v>
      </c>
      <c r="BE463">
        <v>0</v>
      </c>
      <c r="BF463">
        <v>0</v>
      </c>
      <c r="BG463" s="20">
        <v>9</v>
      </c>
      <c r="BH463" s="20">
        <v>0</v>
      </c>
      <c r="BI463" s="20">
        <v>82</v>
      </c>
      <c r="BJ463" s="20">
        <v>0</v>
      </c>
      <c r="BK463" s="20">
        <v>457</v>
      </c>
      <c r="BL463" s="20">
        <v>1231</v>
      </c>
      <c r="BM463" s="20">
        <v>794</v>
      </c>
      <c r="BN463" s="20">
        <v>129</v>
      </c>
      <c r="BO463" s="20">
        <v>87</v>
      </c>
      <c r="BP463" s="20">
        <v>6297</v>
      </c>
      <c r="BQ463" s="20">
        <v>1817</v>
      </c>
      <c r="BR463" s="20">
        <v>0</v>
      </c>
      <c r="BS463" s="20">
        <v>29</v>
      </c>
      <c r="BT463" s="20">
        <v>468</v>
      </c>
      <c r="BU463" s="20">
        <v>2097</v>
      </c>
      <c r="BV463" s="20">
        <v>3405</v>
      </c>
    </row>
    <row r="464" spans="1:74" x14ac:dyDescent="0.25">
      <c r="A464" s="20" t="s">
        <v>405</v>
      </c>
      <c r="B464" s="20" t="s">
        <v>626</v>
      </c>
      <c r="C464" s="20" t="s">
        <v>645</v>
      </c>
      <c r="D464" s="1">
        <v>44598</v>
      </c>
      <c r="E464">
        <v>263</v>
      </c>
      <c r="F464">
        <v>6</v>
      </c>
      <c r="G464">
        <v>3</v>
      </c>
      <c r="H464">
        <v>0</v>
      </c>
      <c r="I464">
        <v>0</v>
      </c>
      <c r="J464">
        <v>164</v>
      </c>
      <c r="K464">
        <v>13</v>
      </c>
      <c r="L464">
        <v>34</v>
      </c>
      <c r="M464">
        <v>3</v>
      </c>
      <c r="N464">
        <v>7</v>
      </c>
      <c r="O464">
        <v>7</v>
      </c>
      <c r="P464">
        <v>0</v>
      </c>
      <c r="Q464">
        <v>0</v>
      </c>
      <c r="R464">
        <v>794</v>
      </c>
      <c r="S464">
        <v>591</v>
      </c>
      <c r="T464">
        <v>58</v>
      </c>
      <c r="U464">
        <v>52</v>
      </c>
      <c r="V464">
        <v>4</v>
      </c>
      <c r="W464">
        <v>3012</v>
      </c>
      <c r="X464">
        <v>1550</v>
      </c>
      <c r="Y464">
        <v>97</v>
      </c>
      <c r="Z464">
        <v>512</v>
      </c>
      <c r="AA464">
        <v>74</v>
      </c>
      <c r="AB464">
        <v>2058</v>
      </c>
      <c r="AC464">
        <v>948</v>
      </c>
      <c r="AD464">
        <v>19</v>
      </c>
      <c r="AE464">
        <v>410</v>
      </c>
      <c r="AF464">
        <v>153</v>
      </c>
      <c r="AG464">
        <v>350</v>
      </c>
      <c r="AH464">
        <v>150</v>
      </c>
      <c r="AI464">
        <v>6</v>
      </c>
      <c r="AJ464">
        <v>63</v>
      </c>
      <c r="AK464">
        <v>21</v>
      </c>
      <c r="AL464">
        <v>112</v>
      </c>
      <c r="AM464">
        <v>87</v>
      </c>
      <c r="AN464">
        <v>8</v>
      </c>
      <c r="AO464">
        <v>3</v>
      </c>
      <c r="AP464">
        <v>0</v>
      </c>
      <c r="AQ464">
        <v>0</v>
      </c>
      <c r="AR464">
        <v>0</v>
      </c>
      <c r="AS464">
        <v>0</v>
      </c>
      <c r="AT464">
        <v>0</v>
      </c>
      <c r="AU464">
        <v>0</v>
      </c>
      <c r="AV464">
        <v>0</v>
      </c>
      <c r="AW464">
        <v>0</v>
      </c>
      <c r="AX464">
        <v>0</v>
      </c>
      <c r="AY464">
        <v>0</v>
      </c>
      <c r="AZ464">
        <v>0</v>
      </c>
      <c r="BA464">
        <v>0</v>
      </c>
      <c r="BB464">
        <v>0</v>
      </c>
      <c r="BC464">
        <v>0</v>
      </c>
      <c r="BD464">
        <v>0</v>
      </c>
      <c r="BE464">
        <v>0</v>
      </c>
      <c r="BF464">
        <v>0</v>
      </c>
      <c r="BG464" s="20">
        <v>6</v>
      </c>
      <c r="BH464" s="20">
        <v>0</v>
      </c>
      <c r="BI464" s="20">
        <v>210</v>
      </c>
      <c r="BJ464" s="20">
        <v>7</v>
      </c>
      <c r="BK464" s="20">
        <v>662</v>
      </c>
      <c r="BL464" s="20">
        <v>2201</v>
      </c>
      <c r="BM464" s="20">
        <v>1403</v>
      </c>
      <c r="BN464" s="20">
        <v>243</v>
      </c>
      <c r="BO464" s="20">
        <v>99</v>
      </c>
      <c r="BP464" s="20">
        <v>12554</v>
      </c>
      <c r="BQ464" s="20">
        <v>3514</v>
      </c>
      <c r="BR464" s="20">
        <v>0</v>
      </c>
      <c r="BS464" s="20">
        <v>78</v>
      </c>
      <c r="BT464" s="20">
        <v>2068</v>
      </c>
      <c r="BU464" s="20">
        <v>3074</v>
      </c>
      <c r="BV464" s="20">
        <v>6735</v>
      </c>
    </row>
    <row r="465" spans="1:74" x14ac:dyDescent="0.25">
      <c r="A465" s="20" t="s">
        <v>405</v>
      </c>
      <c r="B465" s="20" t="s">
        <v>626</v>
      </c>
      <c r="C465" s="20" t="s">
        <v>645</v>
      </c>
      <c r="D465" s="1">
        <v>44605</v>
      </c>
      <c r="E465">
        <v>261</v>
      </c>
      <c r="F465">
        <v>5</v>
      </c>
      <c r="G465">
        <v>2</v>
      </c>
      <c r="H465">
        <v>0</v>
      </c>
      <c r="I465">
        <v>0</v>
      </c>
      <c r="J465">
        <v>162</v>
      </c>
      <c r="K465">
        <v>13</v>
      </c>
      <c r="L465">
        <v>33</v>
      </c>
      <c r="M465">
        <v>3</v>
      </c>
      <c r="N465">
        <v>7</v>
      </c>
      <c r="O465">
        <v>7</v>
      </c>
      <c r="P465">
        <v>0</v>
      </c>
      <c r="Q465">
        <v>0</v>
      </c>
      <c r="R465">
        <v>789</v>
      </c>
      <c r="S465">
        <v>588</v>
      </c>
      <c r="T465">
        <v>57</v>
      </c>
      <c r="U465">
        <v>53</v>
      </c>
      <c r="V465">
        <v>5</v>
      </c>
      <c r="W465">
        <v>3009</v>
      </c>
      <c r="X465">
        <v>1556</v>
      </c>
      <c r="Y465">
        <v>97</v>
      </c>
      <c r="Z465">
        <v>512</v>
      </c>
      <c r="AA465">
        <v>75</v>
      </c>
      <c r="AB465">
        <v>2050</v>
      </c>
      <c r="AC465">
        <v>950</v>
      </c>
      <c r="AD465">
        <v>19</v>
      </c>
      <c r="AE465">
        <v>408</v>
      </c>
      <c r="AF465">
        <v>152</v>
      </c>
      <c r="AG465">
        <v>353</v>
      </c>
      <c r="AH465">
        <v>152</v>
      </c>
      <c r="AI465">
        <v>6</v>
      </c>
      <c r="AJ465">
        <v>63</v>
      </c>
      <c r="AK465">
        <v>21</v>
      </c>
      <c r="AL465">
        <v>110</v>
      </c>
      <c r="AM465">
        <v>85</v>
      </c>
      <c r="AN465">
        <v>8</v>
      </c>
      <c r="AO465">
        <v>3</v>
      </c>
      <c r="AP465">
        <v>0</v>
      </c>
      <c r="AQ465">
        <v>0</v>
      </c>
      <c r="AR465">
        <v>0</v>
      </c>
      <c r="AS465">
        <v>0</v>
      </c>
      <c r="AT465">
        <v>0</v>
      </c>
      <c r="AU465">
        <v>0</v>
      </c>
      <c r="AV465">
        <v>0</v>
      </c>
      <c r="AW465">
        <v>0</v>
      </c>
      <c r="AX465">
        <v>0</v>
      </c>
      <c r="AY465">
        <v>0</v>
      </c>
      <c r="AZ465">
        <v>0</v>
      </c>
      <c r="BA465">
        <v>0</v>
      </c>
      <c r="BB465">
        <v>0</v>
      </c>
      <c r="BC465">
        <v>0</v>
      </c>
      <c r="BD465">
        <v>0</v>
      </c>
      <c r="BE465">
        <v>0</v>
      </c>
      <c r="BF465">
        <v>0</v>
      </c>
      <c r="BG465" s="20">
        <v>5</v>
      </c>
      <c r="BH465" s="20">
        <v>0</v>
      </c>
      <c r="BI465" s="20">
        <v>208</v>
      </c>
      <c r="BJ465" s="20">
        <v>7</v>
      </c>
      <c r="BK465" s="20">
        <v>658</v>
      </c>
      <c r="BL465" s="20">
        <v>2199</v>
      </c>
      <c r="BM465" s="20">
        <v>1401</v>
      </c>
      <c r="BN465" s="20">
        <v>245</v>
      </c>
      <c r="BO465" s="20">
        <v>97</v>
      </c>
      <c r="BP465" s="20">
        <v>12524</v>
      </c>
      <c r="BQ465" s="20">
        <v>3541</v>
      </c>
      <c r="BR465" s="20">
        <v>0</v>
      </c>
      <c r="BS465" s="20">
        <v>77</v>
      </c>
      <c r="BT465" s="20">
        <v>2054</v>
      </c>
      <c r="BU465" s="20">
        <v>3081</v>
      </c>
      <c r="BV465" s="20">
        <v>6722</v>
      </c>
    </row>
    <row r="466" spans="1:74" x14ac:dyDescent="0.25">
      <c r="A466" s="20" t="s">
        <v>405</v>
      </c>
      <c r="B466" s="20" t="s">
        <v>626</v>
      </c>
      <c r="C466" s="20" t="s">
        <v>645</v>
      </c>
      <c r="D466" s="1">
        <v>44613</v>
      </c>
      <c r="E466">
        <v>262</v>
      </c>
      <c r="F466">
        <v>6</v>
      </c>
      <c r="G466">
        <v>3</v>
      </c>
      <c r="H466">
        <v>0</v>
      </c>
      <c r="I466">
        <v>0</v>
      </c>
      <c r="J466">
        <v>164</v>
      </c>
      <c r="K466">
        <v>13</v>
      </c>
      <c r="L466">
        <v>32</v>
      </c>
      <c r="M466">
        <v>4</v>
      </c>
      <c r="N466">
        <v>7</v>
      </c>
      <c r="O466">
        <v>7</v>
      </c>
      <c r="P466">
        <v>0</v>
      </c>
      <c r="Q466">
        <v>0</v>
      </c>
      <c r="R466">
        <v>791</v>
      </c>
      <c r="S466">
        <v>589</v>
      </c>
      <c r="T466">
        <v>57</v>
      </c>
      <c r="U466">
        <v>53</v>
      </c>
      <c r="V466">
        <v>5</v>
      </c>
      <c r="W466">
        <v>3014</v>
      </c>
      <c r="X466">
        <v>1564</v>
      </c>
      <c r="Y466">
        <v>97</v>
      </c>
      <c r="Z466">
        <v>512</v>
      </c>
      <c r="AA466">
        <v>78</v>
      </c>
      <c r="AB466">
        <v>2050</v>
      </c>
      <c r="AC466">
        <v>952</v>
      </c>
      <c r="AD466">
        <v>19</v>
      </c>
      <c r="AE466">
        <v>407</v>
      </c>
      <c r="AF466">
        <v>156</v>
      </c>
      <c r="AG466">
        <v>351</v>
      </c>
      <c r="AH466">
        <v>155</v>
      </c>
      <c r="AI466">
        <v>6</v>
      </c>
      <c r="AJ466">
        <v>63</v>
      </c>
      <c r="AK466">
        <v>20</v>
      </c>
      <c r="AL466">
        <v>110</v>
      </c>
      <c r="AM466">
        <v>86</v>
      </c>
      <c r="AN466">
        <v>8</v>
      </c>
      <c r="AO466">
        <v>3</v>
      </c>
      <c r="AP466">
        <v>0</v>
      </c>
      <c r="AQ466">
        <v>0</v>
      </c>
      <c r="AR466">
        <v>0</v>
      </c>
      <c r="AS466">
        <v>0</v>
      </c>
      <c r="AT466">
        <v>0</v>
      </c>
      <c r="AU466">
        <v>0</v>
      </c>
      <c r="AV466">
        <v>0</v>
      </c>
      <c r="AW466">
        <v>0</v>
      </c>
      <c r="AX466">
        <v>0</v>
      </c>
      <c r="AY466">
        <v>0</v>
      </c>
      <c r="AZ466">
        <v>0</v>
      </c>
      <c r="BA466">
        <v>0</v>
      </c>
      <c r="BB466">
        <v>0</v>
      </c>
      <c r="BC466">
        <v>0</v>
      </c>
      <c r="BD466">
        <v>0</v>
      </c>
      <c r="BE466">
        <v>0</v>
      </c>
      <c r="BF466">
        <v>0</v>
      </c>
      <c r="BG466" s="20">
        <v>6</v>
      </c>
      <c r="BH466" s="20">
        <v>0</v>
      </c>
      <c r="BI466" s="20">
        <v>209</v>
      </c>
      <c r="BJ466" s="20">
        <v>7</v>
      </c>
      <c r="BK466" s="20">
        <v>660</v>
      </c>
      <c r="BL466" s="20">
        <v>2200</v>
      </c>
      <c r="BM466" s="20">
        <v>1400</v>
      </c>
      <c r="BN466" s="20">
        <v>244</v>
      </c>
      <c r="BO466" s="20">
        <v>97</v>
      </c>
      <c r="BP466" s="20">
        <v>12533</v>
      </c>
      <c r="BQ466" s="20">
        <v>3590</v>
      </c>
      <c r="BR466" s="20">
        <v>0</v>
      </c>
      <c r="BS466" s="20">
        <v>79</v>
      </c>
      <c r="BT466" s="20">
        <v>2037</v>
      </c>
      <c r="BU466" s="20">
        <v>3101</v>
      </c>
      <c r="BV466" s="20">
        <v>6729</v>
      </c>
    </row>
    <row r="467" spans="1:74" x14ac:dyDescent="0.25">
      <c r="A467" s="20" t="s">
        <v>405</v>
      </c>
      <c r="B467" s="20" t="s">
        <v>631</v>
      </c>
      <c r="C467" s="20" t="s">
        <v>646</v>
      </c>
      <c r="D467" s="1">
        <v>44598</v>
      </c>
      <c r="E467">
        <v>70</v>
      </c>
      <c r="F467">
        <v>0</v>
      </c>
      <c r="G467">
        <v>0</v>
      </c>
      <c r="H467">
        <v>0</v>
      </c>
      <c r="I467">
        <v>0</v>
      </c>
      <c r="J467">
        <v>36</v>
      </c>
      <c r="K467">
        <v>12</v>
      </c>
      <c r="L467">
        <v>1</v>
      </c>
      <c r="M467">
        <v>2</v>
      </c>
      <c r="N467">
        <v>0</v>
      </c>
      <c r="O467">
        <v>0</v>
      </c>
      <c r="P467">
        <v>0</v>
      </c>
      <c r="Q467">
        <v>0</v>
      </c>
      <c r="R467">
        <v>310</v>
      </c>
      <c r="S467">
        <v>231</v>
      </c>
      <c r="T467">
        <v>37</v>
      </c>
      <c r="U467">
        <v>0</v>
      </c>
      <c r="V467">
        <v>3</v>
      </c>
      <c r="W467">
        <v>965</v>
      </c>
      <c r="X467">
        <v>485</v>
      </c>
      <c r="Y467">
        <v>170</v>
      </c>
      <c r="Z467">
        <v>13</v>
      </c>
      <c r="AA467">
        <v>49</v>
      </c>
      <c r="AB467">
        <v>792</v>
      </c>
      <c r="AC467">
        <v>367</v>
      </c>
      <c r="AD467">
        <v>201</v>
      </c>
      <c r="AE467">
        <v>4</v>
      </c>
      <c r="AF467">
        <v>42</v>
      </c>
      <c r="AG467">
        <v>149</v>
      </c>
      <c r="AH467">
        <v>70</v>
      </c>
      <c r="AI467">
        <v>8</v>
      </c>
      <c r="AJ467">
        <v>19</v>
      </c>
      <c r="AK467">
        <v>9</v>
      </c>
      <c r="AL467">
        <v>34</v>
      </c>
      <c r="AM467">
        <v>21</v>
      </c>
      <c r="AN467">
        <v>4</v>
      </c>
      <c r="AO467">
        <v>0</v>
      </c>
      <c r="AP467">
        <v>0</v>
      </c>
      <c r="AQ467">
        <v>0</v>
      </c>
      <c r="AR467">
        <v>0</v>
      </c>
      <c r="AS467">
        <v>0</v>
      </c>
      <c r="AT467">
        <v>0</v>
      </c>
      <c r="AU467">
        <v>0</v>
      </c>
      <c r="AV467">
        <v>0</v>
      </c>
      <c r="AW467">
        <v>0</v>
      </c>
      <c r="AX467">
        <v>0</v>
      </c>
      <c r="AY467">
        <v>0</v>
      </c>
      <c r="AZ467">
        <v>0</v>
      </c>
      <c r="BA467">
        <v>0</v>
      </c>
      <c r="BB467">
        <v>0</v>
      </c>
      <c r="BC467">
        <v>0</v>
      </c>
      <c r="BD467">
        <v>0</v>
      </c>
      <c r="BE467">
        <v>0</v>
      </c>
      <c r="BF467">
        <v>0</v>
      </c>
      <c r="BG467" s="20">
        <v>0</v>
      </c>
      <c r="BH467" s="20">
        <v>0</v>
      </c>
      <c r="BI467" s="20">
        <v>51</v>
      </c>
      <c r="BJ467" s="20">
        <v>0</v>
      </c>
      <c r="BK467" s="20">
        <v>264</v>
      </c>
      <c r="BL467" s="20">
        <v>696</v>
      </c>
      <c r="BM467" s="20">
        <v>521</v>
      </c>
      <c r="BN467" s="20">
        <v>109</v>
      </c>
      <c r="BO467" s="20">
        <v>26</v>
      </c>
      <c r="BP467" s="20">
        <v>5753</v>
      </c>
      <c r="BQ467" s="20">
        <v>1575</v>
      </c>
      <c r="BR467" s="20">
        <v>0</v>
      </c>
      <c r="BS467" s="20">
        <v>260</v>
      </c>
      <c r="BT467" s="20">
        <v>140</v>
      </c>
      <c r="BU467" s="20">
        <v>2147</v>
      </c>
      <c r="BV467" s="20">
        <v>2881</v>
      </c>
    </row>
    <row r="468" spans="1:74" x14ac:dyDescent="0.25">
      <c r="A468" s="20" t="s">
        <v>405</v>
      </c>
      <c r="B468" s="20" t="s">
        <v>631</v>
      </c>
      <c r="C468" s="20" t="s">
        <v>646</v>
      </c>
      <c r="D468" s="1">
        <v>44605</v>
      </c>
      <c r="E468">
        <v>71</v>
      </c>
      <c r="F468">
        <v>0</v>
      </c>
      <c r="G468">
        <v>0</v>
      </c>
      <c r="H468">
        <v>0</v>
      </c>
      <c r="I468">
        <v>0</v>
      </c>
      <c r="J468">
        <v>37</v>
      </c>
      <c r="K468">
        <v>12</v>
      </c>
      <c r="L468">
        <v>1</v>
      </c>
      <c r="M468">
        <v>2</v>
      </c>
      <c r="N468">
        <v>0</v>
      </c>
      <c r="O468">
        <v>0</v>
      </c>
      <c r="P468">
        <v>0</v>
      </c>
      <c r="Q468">
        <v>0</v>
      </c>
      <c r="R468">
        <v>309</v>
      </c>
      <c r="S468">
        <v>232</v>
      </c>
      <c r="T468">
        <v>37</v>
      </c>
      <c r="U468">
        <v>0</v>
      </c>
      <c r="V468">
        <v>3</v>
      </c>
      <c r="W468">
        <v>972</v>
      </c>
      <c r="X468">
        <v>487</v>
      </c>
      <c r="Y468">
        <v>170</v>
      </c>
      <c r="Z468">
        <v>13</v>
      </c>
      <c r="AA468">
        <v>53</v>
      </c>
      <c r="AB468">
        <v>791</v>
      </c>
      <c r="AC468">
        <v>369</v>
      </c>
      <c r="AD468">
        <v>200</v>
      </c>
      <c r="AE468">
        <v>4</v>
      </c>
      <c r="AF468">
        <v>43</v>
      </c>
      <c r="AG468">
        <v>150</v>
      </c>
      <c r="AH468">
        <v>70</v>
      </c>
      <c r="AI468">
        <v>8</v>
      </c>
      <c r="AJ468">
        <v>19</v>
      </c>
      <c r="AK468">
        <v>9</v>
      </c>
      <c r="AL468">
        <v>32</v>
      </c>
      <c r="AM468">
        <v>20</v>
      </c>
      <c r="AN468">
        <v>4</v>
      </c>
      <c r="AO468">
        <v>0</v>
      </c>
      <c r="AP468">
        <v>0</v>
      </c>
      <c r="AQ468">
        <v>0</v>
      </c>
      <c r="AR468">
        <v>0</v>
      </c>
      <c r="AS468">
        <v>0</v>
      </c>
      <c r="AT468">
        <v>0</v>
      </c>
      <c r="AU468">
        <v>0</v>
      </c>
      <c r="AV468">
        <v>0</v>
      </c>
      <c r="AW468">
        <v>0</v>
      </c>
      <c r="AX468">
        <v>0</v>
      </c>
      <c r="AY468">
        <v>0</v>
      </c>
      <c r="AZ468">
        <v>0</v>
      </c>
      <c r="BA468">
        <v>0</v>
      </c>
      <c r="BB468">
        <v>0</v>
      </c>
      <c r="BC468">
        <v>0</v>
      </c>
      <c r="BD468">
        <v>0</v>
      </c>
      <c r="BE468">
        <v>0</v>
      </c>
      <c r="BF468">
        <v>0</v>
      </c>
      <c r="BG468" s="20">
        <v>0</v>
      </c>
      <c r="BH468" s="20">
        <v>0</v>
      </c>
      <c r="BI468" s="20">
        <v>52</v>
      </c>
      <c r="BJ468" s="20">
        <v>0</v>
      </c>
      <c r="BK468" s="20">
        <v>263</v>
      </c>
      <c r="BL468" s="20">
        <v>699</v>
      </c>
      <c r="BM468" s="20">
        <v>519</v>
      </c>
      <c r="BN468" s="20">
        <v>110</v>
      </c>
      <c r="BO468" s="20">
        <v>25</v>
      </c>
      <c r="BP468" s="20">
        <v>5763</v>
      </c>
      <c r="BQ468" s="20">
        <v>1602</v>
      </c>
      <c r="BR468" s="20">
        <v>0</v>
      </c>
      <c r="BS468" s="20">
        <v>260</v>
      </c>
      <c r="BT468" s="20">
        <v>142</v>
      </c>
      <c r="BU468" s="20">
        <v>2157</v>
      </c>
      <c r="BV468" s="20">
        <v>2884</v>
      </c>
    </row>
    <row r="469" spans="1:74" x14ac:dyDescent="0.25">
      <c r="A469" s="20" t="s">
        <v>405</v>
      </c>
      <c r="B469" s="20" t="s">
        <v>631</v>
      </c>
      <c r="C469" s="20" t="s">
        <v>646</v>
      </c>
      <c r="D469" s="1">
        <v>44613</v>
      </c>
      <c r="E469">
        <v>72</v>
      </c>
      <c r="F469">
        <v>0</v>
      </c>
      <c r="G469">
        <v>0</v>
      </c>
      <c r="H469">
        <v>0</v>
      </c>
      <c r="I469">
        <v>0</v>
      </c>
      <c r="J469">
        <v>38</v>
      </c>
      <c r="K469">
        <v>12</v>
      </c>
      <c r="L469">
        <v>1</v>
      </c>
      <c r="M469">
        <v>2</v>
      </c>
      <c r="N469">
        <v>0</v>
      </c>
      <c r="O469">
        <v>0</v>
      </c>
      <c r="P469">
        <v>0</v>
      </c>
      <c r="Q469">
        <v>0</v>
      </c>
      <c r="R469">
        <v>307</v>
      </c>
      <c r="S469">
        <v>230</v>
      </c>
      <c r="T469">
        <v>37</v>
      </c>
      <c r="U469">
        <v>0</v>
      </c>
      <c r="V469">
        <v>3</v>
      </c>
      <c r="W469">
        <v>972</v>
      </c>
      <c r="X469">
        <v>490</v>
      </c>
      <c r="Y469">
        <v>168</v>
      </c>
      <c r="Z469">
        <v>13</v>
      </c>
      <c r="AA469">
        <v>54</v>
      </c>
      <c r="AB469">
        <v>793</v>
      </c>
      <c r="AC469">
        <v>368</v>
      </c>
      <c r="AD469">
        <v>200</v>
      </c>
      <c r="AE469">
        <v>4</v>
      </c>
      <c r="AF469">
        <v>45</v>
      </c>
      <c r="AG469">
        <v>149</v>
      </c>
      <c r="AH469">
        <v>72</v>
      </c>
      <c r="AI469">
        <v>8</v>
      </c>
      <c r="AJ469">
        <v>19</v>
      </c>
      <c r="AK469">
        <v>9</v>
      </c>
      <c r="AL469">
        <v>33</v>
      </c>
      <c r="AM469">
        <v>21</v>
      </c>
      <c r="AN469">
        <v>4</v>
      </c>
      <c r="AO469">
        <v>0</v>
      </c>
      <c r="AP469">
        <v>0</v>
      </c>
      <c r="AQ469">
        <v>0</v>
      </c>
      <c r="AR469">
        <v>0</v>
      </c>
      <c r="AS469">
        <v>0</v>
      </c>
      <c r="AT469">
        <v>0</v>
      </c>
      <c r="AU469">
        <v>0</v>
      </c>
      <c r="AV469">
        <v>0</v>
      </c>
      <c r="AW469">
        <v>0</v>
      </c>
      <c r="AX469">
        <v>0</v>
      </c>
      <c r="AY469">
        <v>0</v>
      </c>
      <c r="AZ469">
        <v>0</v>
      </c>
      <c r="BA469">
        <v>0</v>
      </c>
      <c r="BB469">
        <v>0</v>
      </c>
      <c r="BC469">
        <v>0</v>
      </c>
      <c r="BD469">
        <v>0</v>
      </c>
      <c r="BE469">
        <v>0</v>
      </c>
      <c r="BF469">
        <v>0</v>
      </c>
      <c r="BG469" s="20">
        <v>0</v>
      </c>
      <c r="BH469" s="20">
        <v>0</v>
      </c>
      <c r="BI469" s="20">
        <v>53</v>
      </c>
      <c r="BJ469" s="20">
        <v>0</v>
      </c>
      <c r="BK469" s="20">
        <v>261</v>
      </c>
      <c r="BL469" s="20">
        <v>700</v>
      </c>
      <c r="BM469" s="20">
        <v>519</v>
      </c>
      <c r="BN469" s="20">
        <v>109</v>
      </c>
      <c r="BO469" s="20">
        <v>26</v>
      </c>
      <c r="BP469" s="20">
        <v>5782</v>
      </c>
      <c r="BQ469" s="20">
        <v>1630</v>
      </c>
      <c r="BR469" s="20">
        <v>0</v>
      </c>
      <c r="BS469" s="20">
        <v>258</v>
      </c>
      <c r="BT469" s="20">
        <v>140</v>
      </c>
      <c r="BU469" s="20">
        <v>2169</v>
      </c>
      <c r="BV469" s="20">
        <v>2898</v>
      </c>
    </row>
    <row r="470" spans="1:74" x14ac:dyDescent="0.25">
      <c r="A470" s="20" t="s">
        <v>405</v>
      </c>
      <c r="B470" s="20" t="s">
        <v>465</v>
      </c>
      <c r="C470" s="20" t="s">
        <v>469</v>
      </c>
      <c r="D470" s="1">
        <v>44598</v>
      </c>
      <c r="E470">
        <v>148</v>
      </c>
      <c r="F470">
        <v>3</v>
      </c>
      <c r="G470">
        <v>3</v>
      </c>
      <c r="H470">
        <v>0</v>
      </c>
      <c r="I470">
        <v>0</v>
      </c>
      <c r="J470">
        <v>97</v>
      </c>
      <c r="K470">
        <v>6</v>
      </c>
      <c r="L470">
        <v>13</v>
      </c>
      <c r="M470">
        <v>2</v>
      </c>
      <c r="N470">
        <v>0</v>
      </c>
      <c r="O470">
        <v>0</v>
      </c>
      <c r="P470">
        <v>0</v>
      </c>
      <c r="Q470">
        <v>0</v>
      </c>
      <c r="R470">
        <v>408</v>
      </c>
      <c r="S470">
        <v>289</v>
      </c>
      <c r="T470">
        <v>17</v>
      </c>
      <c r="U470">
        <v>33</v>
      </c>
      <c r="V470">
        <v>13</v>
      </c>
      <c r="W470">
        <v>1413</v>
      </c>
      <c r="X470">
        <v>695</v>
      </c>
      <c r="Y470">
        <v>39</v>
      </c>
      <c r="Z470">
        <v>159</v>
      </c>
      <c r="AA470">
        <v>127</v>
      </c>
      <c r="AB470">
        <v>1054</v>
      </c>
      <c r="AC470">
        <v>455</v>
      </c>
      <c r="AD470">
        <v>31</v>
      </c>
      <c r="AE470">
        <v>213</v>
      </c>
      <c r="AF470">
        <v>124</v>
      </c>
      <c r="AG470">
        <v>201</v>
      </c>
      <c r="AH470">
        <v>96</v>
      </c>
      <c r="AI470">
        <v>1</v>
      </c>
      <c r="AJ470">
        <v>20</v>
      </c>
      <c r="AK470">
        <v>22</v>
      </c>
      <c r="AL470">
        <v>34</v>
      </c>
      <c r="AM470">
        <v>27</v>
      </c>
      <c r="AN470">
        <v>3</v>
      </c>
      <c r="AO470">
        <v>2</v>
      </c>
      <c r="AP470">
        <v>0</v>
      </c>
      <c r="AQ470">
        <v>0</v>
      </c>
      <c r="AR470">
        <v>0</v>
      </c>
      <c r="AS470">
        <v>0</v>
      </c>
      <c r="AT470">
        <v>0</v>
      </c>
      <c r="AU470">
        <v>0</v>
      </c>
      <c r="AV470">
        <v>0</v>
      </c>
      <c r="AW470">
        <v>0</v>
      </c>
      <c r="AX470">
        <v>0</v>
      </c>
      <c r="AY470">
        <v>0</v>
      </c>
      <c r="AZ470">
        <v>0</v>
      </c>
      <c r="BA470">
        <v>0</v>
      </c>
      <c r="BB470">
        <v>0</v>
      </c>
      <c r="BC470">
        <v>0</v>
      </c>
      <c r="BD470">
        <v>0</v>
      </c>
      <c r="BE470">
        <v>0</v>
      </c>
      <c r="BF470">
        <v>0</v>
      </c>
      <c r="BG470" s="20">
        <v>3</v>
      </c>
      <c r="BH470" s="20">
        <v>0</v>
      </c>
      <c r="BI470" s="20">
        <v>125</v>
      </c>
      <c r="BJ470" s="20">
        <v>0</v>
      </c>
      <c r="BK470" s="20">
        <v>339</v>
      </c>
      <c r="BL470" s="20">
        <v>1024</v>
      </c>
      <c r="BM470" s="20">
        <v>647</v>
      </c>
      <c r="BN470" s="20">
        <v>147</v>
      </c>
      <c r="BO470" s="20">
        <v>29</v>
      </c>
      <c r="BP470" s="20">
        <v>8043</v>
      </c>
      <c r="BQ470" s="20">
        <v>2457</v>
      </c>
      <c r="BR470" s="20">
        <v>0</v>
      </c>
      <c r="BS470" s="20">
        <v>52</v>
      </c>
      <c r="BT470" s="20">
        <v>775</v>
      </c>
      <c r="BU470" s="20">
        <v>2551</v>
      </c>
      <c r="BV470" s="20">
        <v>4270</v>
      </c>
    </row>
    <row r="471" spans="1:74" x14ac:dyDescent="0.25">
      <c r="A471" s="20" t="s">
        <v>405</v>
      </c>
      <c r="B471" s="20" t="s">
        <v>465</v>
      </c>
      <c r="C471" s="20" t="s">
        <v>469</v>
      </c>
      <c r="D471" s="1">
        <v>44605</v>
      </c>
      <c r="E471">
        <v>148</v>
      </c>
      <c r="F471">
        <v>3</v>
      </c>
      <c r="G471">
        <v>3</v>
      </c>
      <c r="H471">
        <v>0</v>
      </c>
      <c r="I471">
        <v>0</v>
      </c>
      <c r="J471">
        <v>97</v>
      </c>
      <c r="K471">
        <v>6</v>
      </c>
      <c r="L471">
        <v>13</v>
      </c>
      <c r="M471">
        <v>2</v>
      </c>
      <c r="N471">
        <v>0</v>
      </c>
      <c r="O471">
        <v>0</v>
      </c>
      <c r="P471">
        <v>0</v>
      </c>
      <c r="Q471">
        <v>0</v>
      </c>
      <c r="R471">
        <v>408</v>
      </c>
      <c r="S471">
        <v>289</v>
      </c>
      <c r="T471">
        <v>17</v>
      </c>
      <c r="U471">
        <v>33</v>
      </c>
      <c r="V471">
        <v>13</v>
      </c>
      <c r="W471">
        <v>1419</v>
      </c>
      <c r="X471">
        <v>699</v>
      </c>
      <c r="Y471">
        <v>39</v>
      </c>
      <c r="Z471">
        <v>161</v>
      </c>
      <c r="AA471">
        <v>126</v>
      </c>
      <c r="AB471">
        <v>1057</v>
      </c>
      <c r="AC471">
        <v>458</v>
      </c>
      <c r="AD471">
        <v>31</v>
      </c>
      <c r="AE471">
        <v>212</v>
      </c>
      <c r="AF471">
        <v>127</v>
      </c>
      <c r="AG471">
        <v>203</v>
      </c>
      <c r="AH471">
        <v>98</v>
      </c>
      <c r="AI471">
        <v>1</v>
      </c>
      <c r="AJ471">
        <v>21</v>
      </c>
      <c r="AK471">
        <v>22</v>
      </c>
      <c r="AL471">
        <v>34</v>
      </c>
      <c r="AM471">
        <v>27</v>
      </c>
      <c r="AN471">
        <v>3</v>
      </c>
      <c r="AO471">
        <v>2</v>
      </c>
      <c r="AP471">
        <v>0</v>
      </c>
      <c r="AQ471">
        <v>0</v>
      </c>
      <c r="AR471">
        <v>0</v>
      </c>
      <c r="AS471">
        <v>0</v>
      </c>
      <c r="AT471">
        <v>0</v>
      </c>
      <c r="AU471">
        <v>0</v>
      </c>
      <c r="AV471">
        <v>0</v>
      </c>
      <c r="AW471">
        <v>0</v>
      </c>
      <c r="AX471">
        <v>0</v>
      </c>
      <c r="AY471">
        <v>0</v>
      </c>
      <c r="AZ471">
        <v>0</v>
      </c>
      <c r="BA471">
        <v>0</v>
      </c>
      <c r="BB471">
        <v>0</v>
      </c>
      <c r="BC471">
        <v>0</v>
      </c>
      <c r="BD471">
        <v>0</v>
      </c>
      <c r="BE471">
        <v>0</v>
      </c>
      <c r="BF471">
        <v>0</v>
      </c>
      <c r="BG471" s="20">
        <v>3</v>
      </c>
      <c r="BH471" s="20">
        <v>0</v>
      </c>
      <c r="BI471" s="20">
        <v>125</v>
      </c>
      <c r="BJ471" s="20">
        <v>0</v>
      </c>
      <c r="BK471" s="20">
        <v>339</v>
      </c>
      <c r="BL471" s="20">
        <v>1028</v>
      </c>
      <c r="BM471" s="20">
        <v>647</v>
      </c>
      <c r="BN471" s="20">
        <v>149</v>
      </c>
      <c r="BO471" s="20">
        <v>29</v>
      </c>
      <c r="BP471" s="20">
        <v>8100</v>
      </c>
      <c r="BQ471" s="20">
        <v>2513</v>
      </c>
      <c r="BR471" s="20">
        <v>0</v>
      </c>
      <c r="BS471" s="20">
        <v>53</v>
      </c>
      <c r="BT471" s="20">
        <v>780</v>
      </c>
      <c r="BU471" s="20">
        <v>2577</v>
      </c>
      <c r="BV471" s="20">
        <v>4286</v>
      </c>
    </row>
    <row r="472" spans="1:74" x14ac:dyDescent="0.25">
      <c r="A472" s="20" t="s">
        <v>405</v>
      </c>
      <c r="B472" s="20" t="s">
        <v>465</v>
      </c>
      <c r="C472" s="20" t="s">
        <v>469</v>
      </c>
      <c r="D472" s="1">
        <v>44613</v>
      </c>
      <c r="E472">
        <v>149</v>
      </c>
      <c r="F472">
        <v>3</v>
      </c>
      <c r="G472">
        <v>3</v>
      </c>
      <c r="H472">
        <v>0</v>
      </c>
      <c r="I472">
        <v>0</v>
      </c>
      <c r="J472">
        <v>97</v>
      </c>
      <c r="K472">
        <v>6</v>
      </c>
      <c r="L472">
        <v>13</v>
      </c>
      <c r="M472">
        <v>3</v>
      </c>
      <c r="N472">
        <v>0</v>
      </c>
      <c r="O472">
        <v>0</v>
      </c>
      <c r="P472">
        <v>0</v>
      </c>
      <c r="Q472">
        <v>0</v>
      </c>
      <c r="R472">
        <v>408</v>
      </c>
      <c r="S472">
        <v>288</v>
      </c>
      <c r="T472">
        <v>17</v>
      </c>
      <c r="U472">
        <v>34</v>
      </c>
      <c r="V472">
        <v>13</v>
      </c>
      <c r="W472">
        <v>1420</v>
      </c>
      <c r="X472">
        <v>705</v>
      </c>
      <c r="Y472">
        <v>38</v>
      </c>
      <c r="Z472">
        <v>160</v>
      </c>
      <c r="AA472">
        <v>126</v>
      </c>
      <c r="AB472">
        <v>1056</v>
      </c>
      <c r="AC472">
        <v>460</v>
      </c>
      <c r="AD472">
        <v>31</v>
      </c>
      <c r="AE472">
        <v>214</v>
      </c>
      <c r="AF472">
        <v>128</v>
      </c>
      <c r="AG472">
        <v>203</v>
      </c>
      <c r="AH472">
        <v>97</v>
      </c>
      <c r="AI472">
        <v>1</v>
      </c>
      <c r="AJ472">
        <v>21</v>
      </c>
      <c r="AK472">
        <v>22</v>
      </c>
      <c r="AL472">
        <v>34</v>
      </c>
      <c r="AM472">
        <v>27</v>
      </c>
      <c r="AN472">
        <v>3</v>
      </c>
      <c r="AO472">
        <v>2</v>
      </c>
      <c r="AP472">
        <v>0</v>
      </c>
      <c r="AQ472">
        <v>0</v>
      </c>
      <c r="AR472">
        <v>0</v>
      </c>
      <c r="AS472">
        <v>0</v>
      </c>
      <c r="AT472">
        <v>0</v>
      </c>
      <c r="AU472">
        <v>0</v>
      </c>
      <c r="AV472">
        <v>0</v>
      </c>
      <c r="AW472">
        <v>0</v>
      </c>
      <c r="AX472">
        <v>0</v>
      </c>
      <c r="AY472">
        <v>0</v>
      </c>
      <c r="AZ472">
        <v>0</v>
      </c>
      <c r="BA472">
        <v>0</v>
      </c>
      <c r="BB472">
        <v>0</v>
      </c>
      <c r="BC472">
        <v>0</v>
      </c>
      <c r="BD472">
        <v>0</v>
      </c>
      <c r="BE472">
        <v>0</v>
      </c>
      <c r="BF472">
        <v>0</v>
      </c>
      <c r="BG472" s="20">
        <v>3</v>
      </c>
      <c r="BH472" s="20">
        <v>0</v>
      </c>
      <c r="BI472" s="20">
        <v>125</v>
      </c>
      <c r="BJ472" s="20">
        <v>0</v>
      </c>
      <c r="BK472" s="20">
        <v>338</v>
      </c>
      <c r="BL472" s="20">
        <v>1033</v>
      </c>
      <c r="BM472" s="20">
        <v>647</v>
      </c>
      <c r="BN472" s="20">
        <v>149</v>
      </c>
      <c r="BO472" s="20">
        <v>29</v>
      </c>
      <c r="BP472" s="20">
        <v>8098</v>
      </c>
      <c r="BQ472" s="20">
        <v>2545</v>
      </c>
      <c r="BR472" s="20">
        <v>0</v>
      </c>
      <c r="BS472" s="20">
        <v>53</v>
      </c>
      <c r="BT472" s="20">
        <v>778</v>
      </c>
      <c r="BU472" s="20">
        <v>2580</v>
      </c>
      <c r="BV472" s="20">
        <v>4297</v>
      </c>
    </row>
    <row r="473" spans="1:74" x14ac:dyDescent="0.25">
      <c r="A473" s="20" t="s">
        <v>405</v>
      </c>
      <c r="B473" s="20" t="s">
        <v>465</v>
      </c>
      <c r="C473" s="20" t="s">
        <v>469</v>
      </c>
      <c r="D473" s="1">
        <v>44613</v>
      </c>
      <c r="W473">
        <v>1</v>
      </c>
      <c r="AA473">
        <v>1</v>
      </c>
      <c r="BG473" s="20"/>
      <c r="BH473" s="20"/>
      <c r="BI473" s="20"/>
      <c r="BJ473" s="20"/>
      <c r="BK473" s="20"/>
      <c r="BL473" s="20"/>
      <c r="BM473" s="20"/>
      <c r="BN473" s="20"/>
      <c r="BO473" s="20"/>
      <c r="BP473" s="20">
        <v>1</v>
      </c>
      <c r="BQ473" s="20"/>
      <c r="BR473" s="20"/>
      <c r="BS473" s="20"/>
      <c r="BT473" s="20">
        <v>1</v>
      </c>
      <c r="BU473" s="20"/>
      <c r="BV473" s="20"/>
    </row>
    <row r="474" spans="1:74" x14ac:dyDescent="0.25">
      <c r="A474" s="20" t="s">
        <v>405</v>
      </c>
      <c r="B474" s="20" t="s">
        <v>406</v>
      </c>
      <c r="C474" s="20" t="s">
        <v>412</v>
      </c>
      <c r="D474" s="1">
        <v>44598</v>
      </c>
      <c r="E474">
        <v>94</v>
      </c>
      <c r="F474">
        <v>0</v>
      </c>
      <c r="G474">
        <v>0</v>
      </c>
      <c r="H474">
        <v>0</v>
      </c>
      <c r="I474">
        <v>0</v>
      </c>
      <c r="J474">
        <v>54</v>
      </c>
      <c r="K474">
        <v>1</v>
      </c>
      <c r="L474">
        <v>9</v>
      </c>
      <c r="M474">
        <v>3</v>
      </c>
      <c r="N474">
        <v>0</v>
      </c>
      <c r="O474">
        <v>0</v>
      </c>
      <c r="P474">
        <v>0</v>
      </c>
      <c r="Q474">
        <v>0</v>
      </c>
      <c r="R474">
        <v>342</v>
      </c>
      <c r="S474">
        <v>263</v>
      </c>
      <c r="T474">
        <v>7</v>
      </c>
      <c r="U474">
        <v>13</v>
      </c>
      <c r="V474">
        <v>2</v>
      </c>
      <c r="W474">
        <v>1295</v>
      </c>
      <c r="X474">
        <v>727</v>
      </c>
      <c r="Y474">
        <v>10</v>
      </c>
      <c r="Z474">
        <v>142</v>
      </c>
      <c r="AA474">
        <v>51</v>
      </c>
      <c r="AB474">
        <v>851</v>
      </c>
      <c r="AC474">
        <v>439</v>
      </c>
      <c r="AD474">
        <v>2</v>
      </c>
      <c r="AE474">
        <v>19</v>
      </c>
      <c r="AF474">
        <v>178</v>
      </c>
      <c r="AG474">
        <v>160</v>
      </c>
      <c r="AH474">
        <v>68</v>
      </c>
      <c r="AI474">
        <v>0</v>
      </c>
      <c r="AJ474">
        <v>11</v>
      </c>
      <c r="AK474">
        <v>16</v>
      </c>
      <c r="AL474">
        <v>29</v>
      </c>
      <c r="AM474">
        <v>24</v>
      </c>
      <c r="AN474">
        <v>0</v>
      </c>
      <c r="AO474">
        <v>2</v>
      </c>
      <c r="AP474">
        <v>0</v>
      </c>
      <c r="AQ474">
        <v>0</v>
      </c>
      <c r="AR474">
        <v>0</v>
      </c>
      <c r="AS474">
        <v>0</v>
      </c>
      <c r="AT474">
        <v>0</v>
      </c>
      <c r="AU474">
        <v>0</v>
      </c>
      <c r="AV474">
        <v>0</v>
      </c>
      <c r="AW474">
        <v>0</v>
      </c>
      <c r="AX474">
        <v>0</v>
      </c>
      <c r="AY474">
        <v>0</v>
      </c>
      <c r="AZ474">
        <v>0</v>
      </c>
      <c r="BA474">
        <v>0</v>
      </c>
      <c r="BB474">
        <v>0</v>
      </c>
      <c r="BC474">
        <v>0</v>
      </c>
      <c r="BD474">
        <v>0</v>
      </c>
      <c r="BE474">
        <v>0</v>
      </c>
      <c r="BF474">
        <v>0</v>
      </c>
      <c r="BG474" s="20">
        <v>0</v>
      </c>
      <c r="BH474" s="20">
        <v>0</v>
      </c>
      <c r="BI474" s="20">
        <v>77</v>
      </c>
      <c r="BJ474" s="20">
        <v>0</v>
      </c>
      <c r="BK474" s="20">
        <v>317</v>
      </c>
      <c r="BL474" s="20">
        <v>1058</v>
      </c>
      <c r="BM474" s="20">
        <v>630</v>
      </c>
      <c r="BN474" s="20">
        <v>121</v>
      </c>
      <c r="BO474" s="20">
        <v>27</v>
      </c>
      <c r="BP474" s="20">
        <v>4515</v>
      </c>
      <c r="BQ474" s="20">
        <v>1403</v>
      </c>
      <c r="BR474" s="20">
        <v>0</v>
      </c>
      <c r="BS474" s="20">
        <v>5</v>
      </c>
      <c r="BT474" s="20">
        <v>66</v>
      </c>
      <c r="BU474" s="20">
        <v>1452</v>
      </c>
      <c r="BV474" s="20">
        <v>2756</v>
      </c>
    </row>
    <row r="475" spans="1:74" x14ac:dyDescent="0.25">
      <c r="A475" s="20" t="s">
        <v>405</v>
      </c>
      <c r="B475" s="20" t="s">
        <v>406</v>
      </c>
      <c r="C475" s="20" t="s">
        <v>412</v>
      </c>
      <c r="D475" s="1">
        <v>44605</v>
      </c>
      <c r="E475">
        <v>96</v>
      </c>
      <c r="F475">
        <v>0</v>
      </c>
      <c r="G475">
        <v>0</v>
      </c>
      <c r="H475">
        <v>0</v>
      </c>
      <c r="I475">
        <v>0</v>
      </c>
      <c r="J475">
        <v>56</v>
      </c>
      <c r="K475">
        <v>1</v>
      </c>
      <c r="L475">
        <v>9</v>
      </c>
      <c r="M475">
        <v>3</v>
      </c>
      <c r="N475">
        <v>0</v>
      </c>
      <c r="O475">
        <v>0</v>
      </c>
      <c r="P475">
        <v>0</v>
      </c>
      <c r="Q475">
        <v>0</v>
      </c>
      <c r="R475">
        <v>345</v>
      </c>
      <c r="S475">
        <v>268</v>
      </c>
      <c r="T475">
        <v>7</v>
      </c>
      <c r="U475">
        <v>13</v>
      </c>
      <c r="V475">
        <v>2</v>
      </c>
      <c r="W475">
        <v>1292</v>
      </c>
      <c r="X475">
        <v>728</v>
      </c>
      <c r="Y475">
        <v>10</v>
      </c>
      <c r="Z475">
        <v>140</v>
      </c>
      <c r="AA475">
        <v>50</v>
      </c>
      <c r="AB475">
        <v>851</v>
      </c>
      <c r="AC475">
        <v>438</v>
      </c>
      <c r="AD475">
        <v>2</v>
      </c>
      <c r="AE475">
        <v>19</v>
      </c>
      <c r="AF475">
        <v>180</v>
      </c>
      <c r="AG475">
        <v>164</v>
      </c>
      <c r="AH475">
        <v>69</v>
      </c>
      <c r="AI475">
        <v>0</v>
      </c>
      <c r="AJ475">
        <v>11</v>
      </c>
      <c r="AK475">
        <v>17</v>
      </c>
      <c r="AL475">
        <v>29</v>
      </c>
      <c r="AM475">
        <v>24</v>
      </c>
      <c r="AN475">
        <v>0</v>
      </c>
      <c r="AO475">
        <v>2</v>
      </c>
      <c r="AP475">
        <v>0</v>
      </c>
      <c r="AQ475">
        <v>0</v>
      </c>
      <c r="AR475">
        <v>0</v>
      </c>
      <c r="AS475">
        <v>0</v>
      </c>
      <c r="AT475">
        <v>0</v>
      </c>
      <c r="AU475">
        <v>0</v>
      </c>
      <c r="AV475">
        <v>0</v>
      </c>
      <c r="AW475">
        <v>0</v>
      </c>
      <c r="AX475">
        <v>0</v>
      </c>
      <c r="AY475">
        <v>0</v>
      </c>
      <c r="AZ475">
        <v>0</v>
      </c>
      <c r="BA475">
        <v>0</v>
      </c>
      <c r="BB475">
        <v>0</v>
      </c>
      <c r="BC475">
        <v>0</v>
      </c>
      <c r="BD475">
        <v>0</v>
      </c>
      <c r="BE475">
        <v>0</v>
      </c>
      <c r="BF475">
        <v>0</v>
      </c>
      <c r="BG475" s="20">
        <v>0</v>
      </c>
      <c r="BH475" s="20">
        <v>0</v>
      </c>
      <c r="BI475" s="20">
        <v>79</v>
      </c>
      <c r="BJ475" s="20">
        <v>0</v>
      </c>
      <c r="BK475" s="20">
        <v>320</v>
      </c>
      <c r="BL475" s="20">
        <v>1058</v>
      </c>
      <c r="BM475" s="20">
        <v>630</v>
      </c>
      <c r="BN475" s="20">
        <v>125</v>
      </c>
      <c r="BO475" s="20">
        <v>27</v>
      </c>
      <c r="BP475" s="20">
        <v>4518</v>
      </c>
      <c r="BQ475" s="20">
        <v>1420</v>
      </c>
      <c r="BR475" s="20">
        <v>0</v>
      </c>
      <c r="BS475" s="20">
        <v>5</v>
      </c>
      <c r="BT475" s="20">
        <v>66</v>
      </c>
      <c r="BU475" s="20">
        <v>1448</v>
      </c>
      <c r="BV475" s="20">
        <v>2778</v>
      </c>
    </row>
    <row r="476" spans="1:74" x14ac:dyDescent="0.25">
      <c r="A476" s="20" t="s">
        <v>405</v>
      </c>
      <c r="B476" s="20" t="s">
        <v>406</v>
      </c>
      <c r="C476" s="20" t="s">
        <v>412</v>
      </c>
      <c r="D476" s="1">
        <v>44613</v>
      </c>
      <c r="E476">
        <v>96</v>
      </c>
      <c r="F476">
        <v>0</v>
      </c>
      <c r="G476">
        <v>0</v>
      </c>
      <c r="H476">
        <v>0</v>
      </c>
      <c r="I476">
        <v>0</v>
      </c>
      <c r="J476">
        <v>58</v>
      </c>
      <c r="K476">
        <v>1</v>
      </c>
      <c r="L476">
        <v>9</v>
      </c>
      <c r="M476">
        <v>3</v>
      </c>
      <c r="N476">
        <v>0</v>
      </c>
      <c r="O476">
        <v>0</v>
      </c>
      <c r="P476">
        <v>0</v>
      </c>
      <c r="Q476">
        <v>0</v>
      </c>
      <c r="R476">
        <v>345</v>
      </c>
      <c r="S476">
        <v>270</v>
      </c>
      <c r="T476">
        <v>7</v>
      </c>
      <c r="U476">
        <v>13</v>
      </c>
      <c r="V476">
        <v>2</v>
      </c>
      <c r="W476">
        <v>1289</v>
      </c>
      <c r="X476">
        <v>732</v>
      </c>
      <c r="Y476">
        <v>10</v>
      </c>
      <c r="Z476">
        <v>138</v>
      </c>
      <c r="AA476">
        <v>47</v>
      </c>
      <c r="AB476">
        <v>849</v>
      </c>
      <c r="AC476">
        <v>440</v>
      </c>
      <c r="AD476">
        <v>2</v>
      </c>
      <c r="AE476">
        <v>19</v>
      </c>
      <c r="AF476">
        <v>180</v>
      </c>
      <c r="AG476">
        <v>165</v>
      </c>
      <c r="AH476">
        <v>69</v>
      </c>
      <c r="AI476">
        <v>0</v>
      </c>
      <c r="AJ476">
        <v>11</v>
      </c>
      <c r="AK476">
        <v>17</v>
      </c>
      <c r="AL476">
        <v>29</v>
      </c>
      <c r="AM476">
        <v>24</v>
      </c>
      <c r="AN476">
        <v>0</v>
      </c>
      <c r="AO476">
        <v>2</v>
      </c>
      <c r="AP476">
        <v>0</v>
      </c>
      <c r="AQ476">
        <v>0</v>
      </c>
      <c r="AR476">
        <v>0</v>
      </c>
      <c r="AS476">
        <v>0</v>
      </c>
      <c r="AT476">
        <v>0</v>
      </c>
      <c r="AU476">
        <v>0</v>
      </c>
      <c r="AV476">
        <v>0</v>
      </c>
      <c r="AW476">
        <v>0</v>
      </c>
      <c r="AX476">
        <v>0</v>
      </c>
      <c r="AY476">
        <v>0</v>
      </c>
      <c r="AZ476">
        <v>0</v>
      </c>
      <c r="BA476">
        <v>0</v>
      </c>
      <c r="BB476">
        <v>0</v>
      </c>
      <c r="BC476">
        <v>0</v>
      </c>
      <c r="BD476">
        <v>0</v>
      </c>
      <c r="BE476">
        <v>0</v>
      </c>
      <c r="BF476">
        <v>0</v>
      </c>
      <c r="BG476" s="20">
        <v>0</v>
      </c>
      <c r="BH476" s="20">
        <v>0</v>
      </c>
      <c r="BI476" s="20">
        <v>79</v>
      </c>
      <c r="BJ476" s="20">
        <v>0</v>
      </c>
      <c r="BK476" s="20">
        <v>321</v>
      </c>
      <c r="BL476" s="20">
        <v>1058</v>
      </c>
      <c r="BM476" s="20">
        <v>628</v>
      </c>
      <c r="BN476" s="20">
        <v>127</v>
      </c>
      <c r="BO476" s="20">
        <v>27</v>
      </c>
      <c r="BP476" s="20">
        <v>4519</v>
      </c>
      <c r="BQ476" s="20">
        <v>1431</v>
      </c>
      <c r="BR476" s="20">
        <v>0</v>
      </c>
      <c r="BS476" s="20">
        <v>5</v>
      </c>
      <c r="BT476" s="20">
        <v>67</v>
      </c>
      <c r="BU476" s="20">
        <v>1445</v>
      </c>
      <c r="BV476" s="20">
        <v>2786</v>
      </c>
    </row>
    <row r="477" spans="1:74" x14ac:dyDescent="0.25">
      <c r="A477" s="20" t="s">
        <v>405</v>
      </c>
      <c r="B477" s="20" t="s">
        <v>631</v>
      </c>
      <c r="C477" s="20" t="s">
        <v>647</v>
      </c>
      <c r="D477" s="1">
        <v>44598</v>
      </c>
      <c r="E477">
        <v>113</v>
      </c>
      <c r="F477">
        <v>1</v>
      </c>
      <c r="G477">
        <v>1</v>
      </c>
      <c r="H477">
        <v>0</v>
      </c>
      <c r="I477">
        <v>0</v>
      </c>
      <c r="J477">
        <v>78</v>
      </c>
      <c r="K477">
        <v>12</v>
      </c>
      <c r="L477">
        <v>1</v>
      </c>
      <c r="M477">
        <v>2</v>
      </c>
      <c r="N477">
        <v>4</v>
      </c>
      <c r="O477">
        <v>4</v>
      </c>
      <c r="P477">
        <v>0</v>
      </c>
      <c r="Q477">
        <v>0</v>
      </c>
      <c r="R477">
        <v>476</v>
      </c>
      <c r="S477">
        <v>365</v>
      </c>
      <c r="T477">
        <v>59</v>
      </c>
      <c r="U477">
        <v>1</v>
      </c>
      <c r="V477">
        <v>4</v>
      </c>
      <c r="W477">
        <v>1123</v>
      </c>
      <c r="X477">
        <v>598</v>
      </c>
      <c r="Y477">
        <v>210</v>
      </c>
      <c r="Z477">
        <v>9</v>
      </c>
      <c r="AA477">
        <v>28</v>
      </c>
      <c r="AB477">
        <v>974</v>
      </c>
      <c r="AC477">
        <v>465</v>
      </c>
      <c r="AD477">
        <v>318</v>
      </c>
      <c r="AE477">
        <v>10</v>
      </c>
      <c r="AF477">
        <v>19</v>
      </c>
      <c r="AG477">
        <v>141</v>
      </c>
      <c r="AH477">
        <v>52</v>
      </c>
      <c r="AI477">
        <v>8</v>
      </c>
      <c r="AJ477">
        <v>24</v>
      </c>
      <c r="AK477">
        <v>14</v>
      </c>
      <c r="AL477">
        <v>38</v>
      </c>
      <c r="AM477">
        <v>28</v>
      </c>
      <c r="AN477">
        <v>5</v>
      </c>
      <c r="AO477">
        <v>1</v>
      </c>
      <c r="AP477">
        <v>0</v>
      </c>
      <c r="AQ477">
        <v>0</v>
      </c>
      <c r="AR477">
        <v>0</v>
      </c>
      <c r="AS477">
        <v>0</v>
      </c>
      <c r="AT477">
        <v>0</v>
      </c>
      <c r="AU477">
        <v>0</v>
      </c>
      <c r="AV477">
        <v>0</v>
      </c>
      <c r="AW477">
        <v>0</v>
      </c>
      <c r="AX477">
        <v>0</v>
      </c>
      <c r="AY477">
        <v>0</v>
      </c>
      <c r="AZ477">
        <v>0</v>
      </c>
      <c r="BA477">
        <v>0</v>
      </c>
      <c r="BB477">
        <v>0</v>
      </c>
      <c r="BC477">
        <v>0</v>
      </c>
      <c r="BD477">
        <v>0</v>
      </c>
      <c r="BE477">
        <v>0</v>
      </c>
      <c r="BF477">
        <v>0</v>
      </c>
      <c r="BG477" s="20">
        <v>1</v>
      </c>
      <c r="BH477" s="20">
        <v>0</v>
      </c>
      <c r="BI477" s="20">
        <v>96</v>
      </c>
      <c r="BJ477" s="20">
        <v>4</v>
      </c>
      <c r="BK477" s="20">
        <v>407</v>
      </c>
      <c r="BL477" s="20">
        <v>833</v>
      </c>
      <c r="BM477" s="20">
        <v>608</v>
      </c>
      <c r="BN477" s="20">
        <v>90</v>
      </c>
      <c r="BO477" s="20">
        <v>31</v>
      </c>
      <c r="BP477" s="20">
        <v>4126</v>
      </c>
      <c r="BQ477" s="20">
        <v>1379</v>
      </c>
      <c r="BR477" s="20">
        <v>0</v>
      </c>
      <c r="BS477" s="20">
        <v>359</v>
      </c>
      <c r="BT477" s="20">
        <v>149</v>
      </c>
      <c r="BU477" s="20">
        <v>1174</v>
      </c>
      <c r="BV477" s="20">
        <v>2275</v>
      </c>
    </row>
    <row r="478" spans="1:74" x14ac:dyDescent="0.25">
      <c r="A478" s="20" t="s">
        <v>405</v>
      </c>
      <c r="B478" s="20" t="s">
        <v>631</v>
      </c>
      <c r="C478" s="20" t="s">
        <v>647</v>
      </c>
      <c r="D478" s="1">
        <v>44605</v>
      </c>
      <c r="E478">
        <v>111</v>
      </c>
      <c r="F478">
        <v>1</v>
      </c>
      <c r="G478">
        <v>1</v>
      </c>
      <c r="H478">
        <v>0</v>
      </c>
      <c r="I478">
        <v>0</v>
      </c>
      <c r="J478">
        <v>76</v>
      </c>
      <c r="K478">
        <v>12</v>
      </c>
      <c r="L478">
        <v>1</v>
      </c>
      <c r="M478">
        <v>2</v>
      </c>
      <c r="N478">
        <v>4</v>
      </c>
      <c r="O478">
        <v>4</v>
      </c>
      <c r="P478">
        <v>0</v>
      </c>
      <c r="Q478">
        <v>0</v>
      </c>
      <c r="R478">
        <v>478</v>
      </c>
      <c r="S478">
        <v>367</v>
      </c>
      <c r="T478">
        <v>60</v>
      </c>
      <c r="U478">
        <v>1</v>
      </c>
      <c r="V478">
        <v>4</v>
      </c>
      <c r="W478">
        <v>1127</v>
      </c>
      <c r="X478">
        <v>601</v>
      </c>
      <c r="Y478">
        <v>208</v>
      </c>
      <c r="Z478">
        <v>9</v>
      </c>
      <c r="AA478">
        <v>29</v>
      </c>
      <c r="AB478">
        <v>973</v>
      </c>
      <c r="AC478">
        <v>466</v>
      </c>
      <c r="AD478">
        <v>317</v>
      </c>
      <c r="AE478">
        <v>11</v>
      </c>
      <c r="AF478">
        <v>20</v>
      </c>
      <c r="AG478">
        <v>141</v>
      </c>
      <c r="AH478">
        <v>52</v>
      </c>
      <c r="AI478">
        <v>9</v>
      </c>
      <c r="AJ478">
        <v>25</v>
      </c>
      <c r="AK478">
        <v>13</v>
      </c>
      <c r="AL478">
        <v>38</v>
      </c>
      <c r="AM478">
        <v>29</v>
      </c>
      <c r="AN478">
        <v>5</v>
      </c>
      <c r="AO478">
        <v>1</v>
      </c>
      <c r="AP478">
        <v>0</v>
      </c>
      <c r="AQ478">
        <v>0</v>
      </c>
      <c r="AR478">
        <v>0</v>
      </c>
      <c r="AS478">
        <v>0</v>
      </c>
      <c r="AT478">
        <v>0</v>
      </c>
      <c r="AU478">
        <v>0</v>
      </c>
      <c r="AV478">
        <v>0</v>
      </c>
      <c r="AW478">
        <v>0</v>
      </c>
      <c r="AX478">
        <v>0</v>
      </c>
      <c r="AY478">
        <v>0</v>
      </c>
      <c r="AZ478">
        <v>0</v>
      </c>
      <c r="BA478">
        <v>0</v>
      </c>
      <c r="BB478">
        <v>0</v>
      </c>
      <c r="BC478">
        <v>0</v>
      </c>
      <c r="BD478">
        <v>0</v>
      </c>
      <c r="BE478">
        <v>0</v>
      </c>
      <c r="BF478">
        <v>0</v>
      </c>
      <c r="BG478" s="20">
        <v>1</v>
      </c>
      <c r="BH478" s="20">
        <v>0</v>
      </c>
      <c r="BI478" s="20">
        <v>94</v>
      </c>
      <c r="BJ478" s="20">
        <v>4</v>
      </c>
      <c r="BK478" s="20">
        <v>408</v>
      </c>
      <c r="BL478" s="20">
        <v>839</v>
      </c>
      <c r="BM478" s="20">
        <v>607</v>
      </c>
      <c r="BN478" s="20">
        <v>89</v>
      </c>
      <c r="BO478" s="20">
        <v>31</v>
      </c>
      <c r="BP478" s="20">
        <v>4117</v>
      </c>
      <c r="BQ478" s="20">
        <v>1391</v>
      </c>
      <c r="BR478" s="20">
        <v>0</v>
      </c>
      <c r="BS478" s="20">
        <v>358</v>
      </c>
      <c r="BT478" s="20">
        <v>150</v>
      </c>
      <c r="BU478" s="20">
        <v>1168</v>
      </c>
      <c r="BV478" s="20">
        <v>2276</v>
      </c>
    </row>
    <row r="479" spans="1:74" x14ac:dyDescent="0.25">
      <c r="A479" s="20" t="s">
        <v>405</v>
      </c>
      <c r="B479" s="20" t="s">
        <v>631</v>
      </c>
      <c r="C479" s="20" t="s">
        <v>647</v>
      </c>
      <c r="D479" s="1">
        <v>44613</v>
      </c>
      <c r="E479">
        <v>111</v>
      </c>
      <c r="F479">
        <v>1</v>
      </c>
      <c r="G479">
        <v>1</v>
      </c>
      <c r="H479">
        <v>0</v>
      </c>
      <c r="I479">
        <v>0</v>
      </c>
      <c r="J479">
        <v>76</v>
      </c>
      <c r="K479">
        <v>12</v>
      </c>
      <c r="L479">
        <v>1</v>
      </c>
      <c r="M479">
        <v>2</v>
      </c>
      <c r="N479">
        <v>4</v>
      </c>
      <c r="O479">
        <v>4</v>
      </c>
      <c r="P479">
        <v>0</v>
      </c>
      <c r="Q479">
        <v>0</v>
      </c>
      <c r="R479">
        <v>476</v>
      </c>
      <c r="S479">
        <v>366</v>
      </c>
      <c r="T479">
        <v>59</v>
      </c>
      <c r="U479">
        <v>1</v>
      </c>
      <c r="V479">
        <v>4</v>
      </c>
      <c r="W479">
        <v>1134</v>
      </c>
      <c r="X479">
        <v>604</v>
      </c>
      <c r="Y479">
        <v>208</v>
      </c>
      <c r="Z479">
        <v>11</v>
      </c>
      <c r="AA479">
        <v>32</v>
      </c>
      <c r="AB479">
        <v>976</v>
      </c>
      <c r="AC479">
        <v>469</v>
      </c>
      <c r="AD479">
        <v>317</v>
      </c>
      <c r="AE479">
        <v>11</v>
      </c>
      <c r="AF479">
        <v>22</v>
      </c>
      <c r="AG479">
        <v>142</v>
      </c>
      <c r="AH479">
        <v>52</v>
      </c>
      <c r="AI479">
        <v>9</v>
      </c>
      <c r="AJ479">
        <v>25</v>
      </c>
      <c r="AK479">
        <v>13</v>
      </c>
      <c r="AL479">
        <v>36</v>
      </c>
      <c r="AM479">
        <v>28</v>
      </c>
      <c r="AN479">
        <v>5</v>
      </c>
      <c r="AO479">
        <v>1</v>
      </c>
      <c r="AP479">
        <v>0</v>
      </c>
      <c r="AQ479">
        <v>0</v>
      </c>
      <c r="AR479">
        <v>0</v>
      </c>
      <c r="AS479">
        <v>0</v>
      </c>
      <c r="AT479">
        <v>0</v>
      </c>
      <c r="AU479">
        <v>0</v>
      </c>
      <c r="AV479">
        <v>0</v>
      </c>
      <c r="AW479">
        <v>0</v>
      </c>
      <c r="AX479">
        <v>0</v>
      </c>
      <c r="AY479">
        <v>0</v>
      </c>
      <c r="AZ479">
        <v>0</v>
      </c>
      <c r="BA479">
        <v>0</v>
      </c>
      <c r="BB479">
        <v>0</v>
      </c>
      <c r="BC479">
        <v>0</v>
      </c>
      <c r="BD479">
        <v>0</v>
      </c>
      <c r="BE479">
        <v>0</v>
      </c>
      <c r="BF479">
        <v>0</v>
      </c>
      <c r="BG479" s="20">
        <v>1</v>
      </c>
      <c r="BH479" s="20">
        <v>0</v>
      </c>
      <c r="BI479" s="20">
        <v>94</v>
      </c>
      <c r="BJ479" s="20">
        <v>4</v>
      </c>
      <c r="BK479" s="20">
        <v>408</v>
      </c>
      <c r="BL479" s="20">
        <v>842</v>
      </c>
      <c r="BM479" s="20">
        <v>609</v>
      </c>
      <c r="BN479" s="20">
        <v>90</v>
      </c>
      <c r="BO479" s="20">
        <v>29</v>
      </c>
      <c r="BP479" s="20">
        <v>4119</v>
      </c>
      <c r="BQ479" s="20">
        <v>1403</v>
      </c>
      <c r="BR479" s="20">
        <v>0</v>
      </c>
      <c r="BS479" s="20">
        <v>357</v>
      </c>
      <c r="BT479" s="20">
        <v>147</v>
      </c>
      <c r="BU479" s="20">
        <v>1170</v>
      </c>
      <c r="BV479" s="20">
        <v>2284</v>
      </c>
    </row>
    <row r="480" spans="1:74" x14ac:dyDescent="0.25">
      <c r="A480" s="20" t="s">
        <v>405</v>
      </c>
      <c r="B480" s="20" t="s">
        <v>470</v>
      </c>
      <c r="C480" s="20" t="s">
        <v>471</v>
      </c>
      <c r="D480" s="1">
        <v>44598</v>
      </c>
      <c r="E480">
        <v>37</v>
      </c>
      <c r="F480">
        <v>0</v>
      </c>
      <c r="G480">
        <v>0</v>
      </c>
      <c r="H480">
        <v>1</v>
      </c>
      <c r="I480">
        <v>1</v>
      </c>
      <c r="J480">
        <v>23</v>
      </c>
      <c r="K480">
        <v>1</v>
      </c>
      <c r="L480">
        <v>3</v>
      </c>
      <c r="M480">
        <v>1</v>
      </c>
      <c r="N480">
        <v>1</v>
      </c>
      <c r="O480">
        <v>1</v>
      </c>
      <c r="P480">
        <v>0</v>
      </c>
      <c r="Q480">
        <v>0</v>
      </c>
      <c r="R480">
        <v>124</v>
      </c>
      <c r="S480">
        <v>84</v>
      </c>
      <c r="T480">
        <v>9</v>
      </c>
      <c r="U480">
        <v>2</v>
      </c>
      <c r="V480">
        <v>1</v>
      </c>
      <c r="W480">
        <v>843</v>
      </c>
      <c r="X480">
        <v>502</v>
      </c>
      <c r="Y480">
        <v>24</v>
      </c>
      <c r="Z480">
        <v>58</v>
      </c>
      <c r="AA480">
        <v>15</v>
      </c>
      <c r="AB480">
        <v>362</v>
      </c>
      <c r="AC480">
        <v>189</v>
      </c>
      <c r="AD480">
        <v>8</v>
      </c>
      <c r="AE480">
        <v>62</v>
      </c>
      <c r="AF480">
        <v>18</v>
      </c>
      <c r="AG480">
        <v>74</v>
      </c>
      <c r="AH480">
        <v>28</v>
      </c>
      <c r="AI480">
        <v>2</v>
      </c>
      <c r="AJ480">
        <v>5</v>
      </c>
      <c r="AK480">
        <v>6</v>
      </c>
      <c r="AL480">
        <v>15</v>
      </c>
      <c r="AM480">
        <v>8</v>
      </c>
      <c r="AN480">
        <v>1</v>
      </c>
      <c r="AO480">
        <v>1</v>
      </c>
      <c r="AP480">
        <v>0</v>
      </c>
      <c r="AQ480">
        <v>0</v>
      </c>
      <c r="AR480">
        <v>0</v>
      </c>
      <c r="AS480">
        <v>0</v>
      </c>
      <c r="AT480">
        <v>0</v>
      </c>
      <c r="AU480">
        <v>0</v>
      </c>
      <c r="AV480">
        <v>0</v>
      </c>
      <c r="AW480">
        <v>0</v>
      </c>
      <c r="AX480">
        <v>0</v>
      </c>
      <c r="AY480">
        <v>0</v>
      </c>
      <c r="AZ480">
        <v>0</v>
      </c>
      <c r="BA480">
        <v>0</v>
      </c>
      <c r="BB480">
        <v>0</v>
      </c>
      <c r="BC480">
        <v>0</v>
      </c>
      <c r="BD480">
        <v>0</v>
      </c>
      <c r="BE480">
        <v>0</v>
      </c>
      <c r="BF480">
        <v>0</v>
      </c>
      <c r="BG480" s="20">
        <v>0</v>
      </c>
      <c r="BH480" s="20">
        <v>1</v>
      </c>
      <c r="BI480" s="20">
        <v>30</v>
      </c>
      <c r="BJ480" s="20">
        <v>1</v>
      </c>
      <c r="BK480" s="20">
        <v>107</v>
      </c>
      <c r="BL480" s="20">
        <v>721</v>
      </c>
      <c r="BM480" s="20">
        <v>260</v>
      </c>
      <c r="BN480" s="20">
        <v>56</v>
      </c>
      <c r="BO480" s="20">
        <v>13</v>
      </c>
      <c r="BP480" s="20">
        <v>2533</v>
      </c>
      <c r="BQ480" s="20">
        <v>803</v>
      </c>
      <c r="BR480" s="20">
        <v>0</v>
      </c>
      <c r="BS480" s="20">
        <v>17</v>
      </c>
      <c r="BT480" s="20">
        <v>200</v>
      </c>
      <c r="BU480" s="20">
        <v>637</v>
      </c>
      <c r="BV480" s="20">
        <v>1520</v>
      </c>
    </row>
    <row r="481" spans="1:74" x14ac:dyDescent="0.25">
      <c r="A481" s="20" t="s">
        <v>405</v>
      </c>
      <c r="B481" s="20" t="s">
        <v>470</v>
      </c>
      <c r="C481" s="20" t="s">
        <v>471</v>
      </c>
      <c r="D481" s="1">
        <v>44605</v>
      </c>
      <c r="E481">
        <v>37</v>
      </c>
      <c r="F481">
        <v>0</v>
      </c>
      <c r="G481">
        <v>0</v>
      </c>
      <c r="H481">
        <v>1</v>
      </c>
      <c r="I481">
        <v>1</v>
      </c>
      <c r="J481">
        <v>23</v>
      </c>
      <c r="K481">
        <v>1</v>
      </c>
      <c r="L481">
        <v>3</v>
      </c>
      <c r="M481">
        <v>1</v>
      </c>
      <c r="N481">
        <v>1</v>
      </c>
      <c r="O481">
        <v>1</v>
      </c>
      <c r="P481">
        <v>0</v>
      </c>
      <c r="Q481">
        <v>0</v>
      </c>
      <c r="R481">
        <v>123</v>
      </c>
      <c r="S481">
        <v>83</v>
      </c>
      <c r="T481">
        <v>9</v>
      </c>
      <c r="U481">
        <v>2</v>
      </c>
      <c r="V481">
        <v>1</v>
      </c>
      <c r="W481">
        <v>841</v>
      </c>
      <c r="X481">
        <v>503</v>
      </c>
      <c r="Y481">
        <v>24</v>
      </c>
      <c r="Z481">
        <v>59</v>
      </c>
      <c r="AA481">
        <v>14</v>
      </c>
      <c r="AB481">
        <v>359</v>
      </c>
      <c r="AC481">
        <v>186</v>
      </c>
      <c r="AD481">
        <v>8</v>
      </c>
      <c r="AE481">
        <v>61</v>
      </c>
      <c r="AF481">
        <v>18</v>
      </c>
      <c r="AG481">
        <v>74</v>
      </c>
      <c r="AH481">
        <v>28</v>
      </c>
      <c r="AI481">
        <v>2</v>
      </c>
      <c r="AJ481">
        <v>5</v>
      </c>
      <c r="AK481">
        <v>6</v>
      </c>
      <c r="AL481">
        <v>13</v>
      </c>
      <c r="AM481">
        <v>8</v>
      </c>
      <c r="AN481">
        <v>1</v>
      </c>
      <c r="AO481">
        <v>1</v>
      </c>
      <c r="AP481">
        <v>0</v>
      </c>
      <c r="AQ481">
        <v>0</v>
      </c>
      <c r="AR481">
        <v>0</v>
      </c>
      <c r="AS481">
        <v>0</v>
      </c>
      <c r="AT481">
        <v>0</v>
      </c>
      <c r="AU481">
        <v>0</v>
      </c>
      <c r="AV481">
        <v>0</v>
      </c>
      <c r="AW481">
        <v>0</v>
      </c>
      <c r="AX481">
        <v>0</v>
      </c>
      <c r="AY481">
        <v>0</v>
      </c>
      <c r="AZ481">
        <v>0</v>
      </c>
      <c r="BA481">
        <v>0</v>
      </c>
      <c r="BB481">
        <v>0</v>
      </c>
      <c r="BC481">
        <v>0</v>
      </c>
      <c r="BD481">
        <v>0</v>
      </c>
      <c r="BE481">
        <v>0</v>
      </c>
      <c r="BF481">
        <v>0</v>
      </c>
      <c r="BG481" s="20">
        <v>0</v>
      </c>
      <c r="BH481" s="20">
        <v>1</v>
      </c>
      <c r="BI481" s="20">
        <v>30</v>
      </c>
      <c r="BJ481" s="20">
        <v>1</v>
      </c>
      <c r="BK481" s="20">
        <v>106</v>
      </c>
      <c r="BL481" s="20">
        <v>718</v>
      </c>
      <c r="BM481" s="20">
        <v>260</v>
      </c>
      <c r="BN481" s="20">
        <v>56</v>
      </c>
      <c r="BO481" s="20">
        <v>11</v>
      </c>
      <c r="BP481" s="20">
        <v>2511</v>
      </c>
      <c r="BQ481" s="20">
        <v>802</v>
      </c>
      <c r="BR481" s="20">
        <v>0</v>
      </c>
      <c r="BS481" s="20">
        <v>17</v>
      </c>
      <c r="BT481" s="20">
        <v>196</v>
      </c>
      <c r="BU481" s="20">
        <v>627</v>
      </c>
      <c r="BV481" s="20">
        <v>1515</v>
      </c>
    </row>
    <row r="482" spans="1:74" x14ac:dyDescent="0.25">
      <c r="A482" s="20" t="s">
        <v>405</v>
      </c>
      <c r="B482" s="20" t="s">
        <v>470</v>
      </c>
      <c r="C482" s="20" t="s">
        <v>471</v>
      </c>
      <c r="D482" s="1">
        <v>44613</v>
      </c>
      <c r="E482">
        <v>37</v>
      </c>
      <c r="F482">
        <v>0</v>
      </c>
      <c r="G482">
        <v>0</v>
      </c>
      <c r="H482">
        <v>1</v>
      </c>
      <c r="I482">
        <v>1</v>
      </c>
      <c r="J482">
        <v>24</v>
      </c>
      <c r="K482">
        <v>1</v>
      </c>
      <c r="L482">
        <v>3</v>
      </c>
      <c r="M482">
        <v>1</v>
      </c>
      <c r="N482">
        <v>1</v>
      </c>
      <c r="O482">
        <v>1</v>
      </c>
      <c r="P482">
        <v>0</v>
      </c>
      <c r="Q482">
        <v>0</v>
      </c>
      <c r="R482">
        <v>125</v>
      </c>
      <c r="S482">
        <v>83</v>
      </c>
      <c r="T482">
        <v>10</v>
      </c>
      <c r="U482">
        <v>2</v>
      </c>
      <c r="V482">
        <v>2</v>
      </c>
      <c r="W482">
        <v>840</v>
      </c>
      <c r="X482">
        <v>506</v>
      </c>
      <c r="Y482">
        <v>23</v>
      </c>
      <c r="Z482">
        <v>60</v>
      </c>
      <c r="AA482">
        <v>16</v>
      </c>
      <c r="AB482">
        <v>360</v>
      </c>
      <c r="AC482">
        <v>189</v>
      </c>
      <c r="AD482">
        <v>8</v>
      </c>
      <c r="AE482">
        <v>60</v>
      </c>
      <c r="AF482">
        <v>19</v>
      </c>
      <c r="AG482">
        <v>75</v>
      </c>
      <c r="AH482">
        <v>28</v>
      </c>
      <c r="AI482">
        <v>3</v>
      </c>
      <c r="AJ482">
        <v>5</v>
      </c>
      <c r="AK482">
        <v>6</v>
      </c>
      <c r="AL482">
        <v>13</v>
      </c>
      <c r="AM482">
        <v>8</v>
      </c>
      <c r="AN482">
        <v>1</v>
      </c>
      <c r="AO482">
        <v>1</v>
      </c>
      <c r="AP482">
        <v>0</v>
      </c>
      <c r="AQ482">
        <v>0</v>
      </c>
      <c r="AR482">
        <v>0</v>
      </c>
      <c r="AS482">
        <v>0</v>
      </c>
      <c r="AT482">
        <v>0</v>
      </c>
      <c r="AU482">
        <v>0</v>
      </c>
      <c r="AV482">
        <v>0</v>
      </c>
      <c r="AW482">
        <v>0</v>
      </c>
      <c r="AX482">
        <v>0</v>
      </c>
      <c r="AY482">
        <v>0</v>
      </c>
      <c r="AZ482">
        <v>0</v>
      </c>
      <c r="BA482">
        <v>0</v>
      </c>
      <c r="BB482">
        <v>0</v>
      </c>
      <c r="BC482">
        <v>0</v>
      </c>
      <c r="BD482">
        <v>0</v>
      </c>
      <c r="BE482">
        <v>0</v>
      </c>
      <c r="BF482">
        <v>0</v>
      </c>
      <c r="BG482" s="20">
        <v>0</v>
      </c>
      <c r="BH482" s="20">
        <v>1</v>
      </c>
      <c r="BI482" s="20">
        <v>30</v>
      </c>
      <c r="BJ482" s="20">
        <v>1</v>
      </c>
      <c r="BK482" s="20">
        <v>107</v>
      </c>
      <c r="BL482" s="20">
        <v>714</v>
      </c>
      <c r="BM482" s="20">
        <v>261</v>
      </c>
      <c r="BN482" s="20">
        <v>56</v>
      </c>
      <c r="BO482" s="20">
        <v>11</v>
      </c>
      <c r="BP482" s="20">
        <v>2502</v>
      </c>
      <c r="BQ482" s="20">
        <v>810</v>
      </c>
      <c r="BR482" s="20">
        <v>0</v>
      </c>
      <c r="BS482" s="20">
        <v>17</v>
      </c>
      <c r="BT482" s="20">
        <v>194</v>
      </c>
      <c r="BU482" s="20">
        <v>622</v>
      </c>
      <c r="BV482" s="20">
        <v>1515</v>
      </c>
    </row>
    <row r="483" spans="1:74" x14ac:dyDescent="0.25">
      <c r="A483" s="20" t="s">
        <v>405</v>
      </c>
      <c r="B483" s="20" t="s">
        <v>470</v>
      </c>
      <c r="C483" s="20" t="s">
        <v>471</v>
      </c>
      <c r="D483" s="1">
        <v>44613</v>
      </c>
      <c r="W483">
        <v>1</v>
      </c>
      <c r="AA483">
        <v>1</v>
      </c>
      <c r="BG483" s="20"/>
      <c r="BH483" s="20"/>
      <c r="BI483" s="20"/>
      <c r="BJ483" s="20"/>
      <c r="BK483" s="20"/>
      <c r="BL483" s="20"/>
      <c r="BM483" s="20"/>
      <c r="BN483" s="20"/>
      <c r="BO483" s="20"/>
      <c r="BP483" s="20"/>
      <c r="BQ483" s="20"/>
      <c r="BR483" s="20"/>
      <c r="BS483" s="20"/>
      <c r="BT483" s="20"/>
      <c r="BU483" s="20"/>
      <c r="BV483" s="20"/>
    </row>
    <row r="484" spans="1:74" x14ac:dyDescent="0.25">
      <c r="A484" s="20" t="s">
        <v>405</v>
      </c>
      <c r="B484" s="20" t="s">
        <v>406</v>
      </c>
      <c r="C484" s="20" t="s">
        <v>648</v>
      </c>
      <c r="D484" s="1">
        <v>44598</v>
      </c>
      <c r="E484">
        <v>56</v>
      </c>
      <c r="F484">
        <v>1</v>
      </c>
      <c r="G484">
        <v>1</v>
      </c>
      <c r="H484">
        <v>2</v>
      </c>
      <c r="I484">
        <v>1</v>
      </c>
      <c r="J484">
        <v>34</v>
      </c>
      <c r="K484">
        <v>3</v>
      </c>
      <c r="L484">
        <v>3</v>
      </c>
      <c r="M484">
        <v>0</v>
      </c>
      <c r="N484">
        <v>1</v>
      </c>
      <c r="O484">
        <v>1</v>
      </c>
      <c r="P484">
        <v>0</v>
      </c>
      <c r="Q484">
        <v>0</v>
      </c>
      <c r="R484">
        <v>104</v>
      </c>
      <c r="S484">
        <v>71</v>
      </c>
      <c r="T484">
        <v>7</v>
      </c>
      <c r="U484">
        <v>9</v>
      </c>
      <c r="V484">
        <v>0</v>
      </c>
      <c r="W484">
        <v>775</v>
      </c>
      <c r="X484">
        <v>397</v>
      </c>
      <c r="Y484">
        <v>36</v>
      </c>
      <c r="Z484">
        <v>124</v>
      </c>
      <c r="AA484">
        <v>3</v>
      </c>
      <c r="AB484">
        <v>440</v>
      </c>
      <c r="AC484">
        <v>218</v>
      </c>
      <c r="AD484">
        <v>4</v>
      </c>
      <c r="AE484">
        <v>97</v>
      </c>
      <c r="AF484">
        <v>2</v>
      </c>
      <c r="AG484">
        <v>94</v>
      </c>
      <c r="AH484">
        <v>39</v>
      </c>
      <c r="AI484">
        <v>3</v>
      </c>
      <c r="AJ484">
        <v>19</v>
      </c>
      <c r="AK484">
        <v>2</v>
      </c>
      <c r="AL484">
        <v>13</v>
      </c>
      <c r="AM484">
        <v>9</v>
      </c>
      <c r="AN484">
        <v>0</v>
      </c>
      <c r="AO484">
        <v>0</v>
      </c>
      <c r="AP484">
        <v>0</v>
      </c>
      <c r="AQ484">
        <v>0</v>
      </c>
      <c r="AR484">
        <v>0</v>
      </c>
      <c r="AS484">
        <v>0</v>
      </c>
      <c r="AT484">
        <v>0</v>
      </c>
      <c r="AU484">
        <v>0</v>
      </c>
      <c r="AV484">
        <v>1</v>
      </c>
      <c r="AW484">
        <v>0</v>
      </c>
      <c r="AX484">
        <v>0</v>
      </c>
      <c r="AY484">
        <v>0</v>
      </c>
      <c r="AZ484">
        <v>0</v>
      </c>
      <c r="BA484">
        <v>0</v>
      </c>
      <c r="BB484">
        <v>0</v>
      </c>
      <c r="BC484">
        <v>0</v>
      </c>
      <c r="BD484">
        <v>0</v>
      </c>
      <c r="BE484">
        <v>0</v>
      </c>
      <c r="BF484">
        <v>0</v>
      </c>
      <c r="BG484" s="20">
        <v>1</v>
      </c>
      <c r="BH484" s="20">
        <v>1</v>
      </c>
      <c r="BI484" s="20">
        <v>48</v>
      </c>
      <c r="BJ484" s="20">
        <v>1</v>
      </c>
      <c r="BK484" s="20">
        <v>84</v>
      </c>
      <c r="BL484" s="20">
        <v>570</v>
      </c>
      <c r="BM484" s="20">
        <v>322</v>
      </c>
      <c r="BN484" s="20">
        <v>64</v>
      </c>
      <c r="BO484" s="20">
        <v>11</v>
      </c>
      <c r="BP484" s="20">
        <v>3086</v>
      </c>
      <c r="BQ484" s="20">
        <v>799</v>
      </c>
      <c r="BR484" s="20">
        <v>0</v>
      </c>
      <c r="BS484" s="20">
        <v>24</v>
      </c>
      <c r="BT484" s="20">
        <v>890</v>
      </c>
      <c r="BU484" s="20">
        <v>383</v>
      </c>
      <c r="BV484" s="20">
        <v>1611</v>
      </c>
    </row>
    <row r="485" spans="1:74" x14ac:dyDescent="0.25">
      <c r="A485" s="20" t="s">
        <v>405</v>
      </c>
      <c r="B485" s="20" t="s">
        <v>406</v>
      </c>
      <c r="C485" s="20" t="s">
        <v>648</v>
      </c>
      <c r="D485" s="1">
        <v>44605</v>
      </c>
      <c r="E485">
        <v>56</v>
      </c>
      <c r="F485">
        <v>1</v>
      </c>
      <c r="G485">
        <v>1</v>
      </c>
      <c r="H485">
        <v>2</v>
      </c>
      <c r="I485">
        <v>1</v>
      </c>
      <c r="J485">
        <v>34</v>
      </c>
      <c r="K485">
        <v>3</v>
      </c>
      <c r="L485">
        <v>3</v>
      </c>
      <c r="M485">
        <v>0</v>
      </c>
      <c r="N485">
        <v>1</v>
      </c>
      <c r="O485">
        <v>1</v>
      </c>
      <c r="P485">
        <v>0</v>
      </c>
      <c r="Q485">
        <v>0</v>
      </c>
      <c r="R485">
        <v>104</v>
      </c>
      <c r="S485">
        <v>71</v>
      </c>
      <c r="T485">
        <v>7</v>
      </c>
      <c r="U485">
        <v>9</v>
      </c>
      <c r="V485">
        <v>0</v>
      </c>
      <c r="W485">
        <v>777</v>
      </c>
      <c r="X485">
        <v>399</v>
      </c>
      <c r="Y485">
        <v>39</v>
      </c>
      <c r="Z485">
        <v>119</v>
      </c>
      <c r="AA485">
        <v>5</v>
      </c>
      <c r="AB485">
        <v>442</v>
      </c>
      <c r="AC485">
        <v>221</v>
      </c>
      <c r="AD485">
        <v>4</v>
      </c>
      <c r="AE485">
        <v>96</v>
      </c>
      <c r="AF485">
        <v>2</v>
      </c>
      <c r="AG485">
        <v>96</v>
      </c>
      <c r="AH485">
        <v>41</v>
      </c>
      <c r="AI485">
        <v>4</v>
      </c>
      <c r="AJ485">
        <v>18</v>
      </c>
      <c r="AK485">
        <v>2</v>
      </c>
      <c r="AL485">
        <v>13</v>
      </c>
      <c r="AM485">
        <v>9</v>
      </c>
      <c r="AN485">
        <v>0</v>
      </c>
      <c r="AO485">
        <v>0</v>
      </c>
      <c r="AP485">
        <v>0</v>
      </c>
      <c r="AQ485">
        <v>0</v>
      </c>
      <c r="AR485">
        <v>0</v>
      </c>
      <c r="AS485">
        <v>0</v>
      </c>
      <c r="AT485">
        <v>0</v>
      </c>
      <c r="AU485">
        <v>0</v>
      </c>
      <c r="AV485">
        <v>1</v>
      </c>
      <c r="AW485">
        <v>0</v>
      </c>
      <c r="AX485">
        <v>0</v>
      </c>
      <c r="AY485">
        <v>0</v>
      </c>
      <c r="AZ485">
        <v>0</v>
      </c>
      <c r="BA485">
        <v>0</v>
      </c>
      <c r="BB485">
        <v>0</v>
      </c>
      <c r="BC485">
        <v>0</v>
      </c>
      <c r="BD485">
        <v>0</v>
      </c>
      <c r="BE485">
        <v>0</v>
      </c>
      <c r="BF485">
        <v>0</v>
      </c>
      <c r="BG485" s="20">
        <v>1</v>
      </c>
      <c r="BH485" s="20">
        <v>1</v>
      </c>
      <c r="BI485" s="20">
        <v>48</v>
      </c>
      <c r="BJ485" s="20">
        <v>1</v>
      </c>
      <c r="BK485" s="20">
        <v>84</v>
      </c>
      <c r="BL485" s="20">
        <v>572</v>
      </c>
      <c r="BM485" s="20">
        <v>325</v>
      </c>
      <c r="BN485" s="20">
        <v>67</v>
      </c>
      <c r="BO485" s="20">
        <v>11</v>
      </c>
      <c r="BP485" s="20">
        <v>3081</v>
      </c>
      <c r="BQ485" s="20">
        <v>819</v>
      </c>
      <c r="BR485" s="20">
        <v>0</v>
      </c>
      <c r="BS485" s="20">
        <v>116</v>
      </c>
      <c r="BT485" s="20">
        <v>805</v>
      </c>
      <c r="BU485" s="20">
        <v>363</v>
      </c>
      <c r="BV485" s="20">
        <v>1618</v>
      </c>
    </row>
    <row r="486" spans="1:74" x14ac:dyDescent="0.25">
      <c r="A486" s="20" t="s">
        <v>405</v>
      </c>
      <c r="B486" s="20" t="s">
        <v>406</v>
      </c>
      <c r="C486" s="20" t="s">
        <v>648</v>
      </c>
      <c r="D486" s="1">
        <v>44613</v>
      </c>
      <c r="E486">
        <v>56</v>
      </c>
      <c r="F486">
        <v>0</v>
      </c>
      <c r="G486">
        <v>0</v>
      </c>
      <c r="H486">
        <v>2</v>
      </c>
      <c r="I486">
        <v>1</v>
      </c>
      <c r="J486">
        <v>34</v>
      </c>
      <c r="K486">
        <v>3</v>
      </c>
      <c r="L486">
        <v>3</v>
      </c>
      <c r="M486">
        <v>0</v>
      </c>
      <c r="N486">
        <v>1</v>
      </c>
      <c r="O486">
        <v>1</v>
      </c>
      <c r="P486">
        <v>0</v>
      </c>
      <c r="Q486">
        <v>0</v>
      </c>
      <c r="R486">
        <v>103</v>
      </c>
      <c r="S486">
        <v>70</v>
      </c>
      <c r="T486">
        <v>7</v>
      </c>
      <c r="U486">
        <v>9</v>
      </c>
      <c r="V486">
        <v>0</v>
      </c>
      <c r="W486">
        <v>775</v>
      </c>
      <c r="X486">
        <v>402</v>
      </c>
      <c r="Y486">
        <v>54</v>
      </c>
      <c r="Z486">
        <v>103</v>
      </c>
      <c r="AA486">
        <v>4</v>
      </c>
      <c r="AB486">
        <v>442</v>
      </c>
      <c r="AC486">
        <v>221</v>
      </c>
      <c r="AD486">
        <v>4</v>
      </c>
      <c r="AE486">
        <v>95</v>
      </c>
      <c r="AF486">
        <v>3</v>
      </c>
      <c r="AG486">
        <v>97</v>
      </c>
      <c r="AH486">
        <v>41</v>
      </c>
      <c r="AI486">
        <v>15</v>
      </c>
      <c r="AJ486">
        <v>8</v>
      </c>
      <c r="AK486">
        <v>2</v>
      </c>
      <c r="AL486">
        <v>13</v>
      </c>
      <c r="AM486">
        <v>9</v>
      </c>
      <c r="AN486">
        <v>0</v>
      </c>
      <c r="AO486">
        <v>0</v>
      </c>
      <c r="AP486">
        <v>0</v>
      </c>
      <c r="AQ486">
        <v>0</v>
      </c>
      <c r="AR486">
        <v>0</v>
      </c>
      <c r="AS486">
        <v>0</v>
      </c>
      <c r="AT486">
        <v>0</v>
      </c>
      <c r="AU486">
        <v>0</v>
      </c>
      <c r="AV486">
        <v>1</v>
      </c>
      <c r="AW486">
        <v>0</v>
      </c>
      <c r="AX486">
        <v>0</v>
      </c>
      <c r="AY486">
        <v>0</v>
      </c>
      <c r="AZ486">
        <v>0</v>
      </c>
      <c r="BA486">
        <v>0</v>
      </c>
      <c r="BB486">
        <v>0</v>
      </c>
      <c r="BC486">
        <v>0</v>
      </c>
      <c r="BD486">
        <v>0</v>
      </c>
      <c r="BE486">
        <v>0</v>
      </c>
      <c r="BF486">
        <v>0</v>
      </c>
      <c r="BG486" s="20">
        <v>0</v>
      </c>
      <c r="BH486" s="20">
        <v>1</v>
      </c>
      <c r="BI486" s="20">
        <v>48</v>
      </c>
      <c r="BJ486" s="20">
        <v>1</v>
      </c>
      <c r="BK486" s="20">
        <v>83</v>
      </c>
      <c r="BL486" s="20">
        <v>573</v>
      </c>
      <c r="BM486" s="20">
        <v>327</v>
      </c>
      <c r="BN486" s="20">
        <v>67</v>
      </c>
      <c r="BO486" s="20">
        <v>11</v>
      </c>
      <c r="BP486" s="20">
        <v>3081</v>
      </c>
      <c r="BQ486" s="20">
        <v>825</v>
      </c>
      <c r="BR486" s="20">
        <v>0</v>
      </c>
      <c r="BS486" s="20">
        <v>758</v>
      </c>
      <c r="BT486" s="20">
        <v>154</v>
      </c>
      <c r="BU486" s="20">
        <v>365</v>
      </c>
      <c r="BV486" s="20">
        <v>1625</v>
      </c>
    </row>
    <row r="487" spans="1:74" x14ac:dyDescent="0.25">
      <c r="A487" s="20" t="s">
        <v>405</v>
      </c>
      <c r="B487" s="20" t="s">
        <v>461</v>
      </c>
      <c r="C487" s="20" t="s">
        <v>649</v>
      </c>
      <c r="D487" s="1">
        <v>44598</v>
      </c>
      <c r="E487">
        <v>22</v>
      </c>
      <c r="F487">
        <v>2</v>
      </c>
      <c r="G487">
        <v>1</v>
      </c>
      <c r="H487">
        <v>0</v>
      </c>
      <c r="I487">
        <v>0</v>
      </c>
      <c r="J487">
        <v>11</v>
      </c>
      <c r="K487">
        <v>0</v>
      </c>
      <c r="L487">
        <v>5</v>
      </c>
      <c r="M487">
        <v>0</v>
      </c>
      <c r="N487">
        <v>0</v>
      </c>
      <c r="O487">
        <v>0</v>
      </c>
      <c r="P487">
        <v>0</v>
      </c>
      <c r="Q487">
        <v>0</v>
      </c>
      <c r="R487">
        <v>98</v>
      </c>
      <c r="S487">
        <v>59</v>
      </c>
      <c r="T487">
        <v>6</v>
      </c>
      <c r="U487">
        <v>13</v>
      </c>
      <c r="V487">
        <v>5</v>
      </c>
      <c r="W487">
        <v>319</v>
      </c>
      <c r="X487">
        <v>139</v>
      </c>
      <c r="Y487">
        <v>2</v>
      </c>
      <c r="Z487">
        <v>55</v>
      </c>
      <c r="AA487">
        <v>32</v>
      </c>
      <c r="AB487">
        <v>286</v>
      </c>
      <c r="AC487">
        <v>115</v>
      </c>
      <c r="AD487">
        <v>0</v>
      </c>
      <c r="AE487">
        <v>82</v>
      </c>
      <c r="AF487">
        <v>28</v>
      </c>
      <c r="AG487">
        <v>32</v>
      </c>
      <c r="AH487">
        <v>12</v>
      </c>
      <c r="AI487">
        <v>0</v>
      </c>
      <c r="AJ487">
        <v>3</v>
      </c>
      <c r="AK487">
        <v>8</v>
      </c>
      <c r="AL487">
        <v>5</v>
      </c>
      <c r="AM487">
        <v>3</v>
      </c>
      <c r="AN487">
        <v>1</v>
      </c>
      <c r="AO487">
        <v>0</v>
      </c>
      <c r="AP487">
        <v>0</v>
      </c>
      <c r="AQ487">
        <v>0</v>
      </c>
      <c r="AR487">
        <v>0</v>
      </c>
      <c r="AS487">
        <v>1</v>
      </c>
      <c r="AT487">
        <v>0</v>
      </c>
      <c r="AU487">
        <v>0</v>
      </c>
      <c r="AV487">
        <v>0</v>
      </c>
      <c r="AW487">
        <v>0</v>
      </c>
      <c r="AX487">
        <v>0</v>
      </c>
      <c r="AY487">
        <v>0</v>
      </c>
      <c r="AZ487">
        <v>0</v>
      </c>
      <c r="BA487">
        <v>0</v>
      </c>
      <c r="BB487">
        <v>0</v>
      </c>
      <c r="BC487">
        <v>0</v>
      </c>
      <c r="BD487">
        <v>0</v>
      </c>
      <c r="BE487">
        <v>0</v>
      </c>
      <c r="BF487">
        <v>0</v>
      </c>
      <c r="BG487" s="20">
        <v>1</v>
      </c>
      <c r="BH487" s="20">
        <v>0</v>
      </c>
      <c r="BI487" s="20">
        <v>17</v>
      </c>
      <c r="BJ487" s="20">
        <v>0</v>
      </c>
      <c r="BK487" s="20">
        <v>69</v>
      </c>
      <c r="BL487" s="20">
        <v>211</v>
      </c>
      <c r="BM487" s="20">
        <v>172</v>
      </c>
      <c r="BN487" s="20">
        <v>19</v>
      </c>
      <c r="BO487" s="20">
        <v>4</v>
      </c>
      <c r="BP487" s="20">
        <v>1682</v>
      </c>
      <c r="BQ487" s="20">
        <v>327</v>
      </c>
      <c r="BR487" s="20">
        <v>0</v>
      </c>
      <c r="BS487" s="20">
        <v>2</v>
      </c>
      <c r="BT487" s="20">
        <v>96</v>
      </c>
      <c r="BU487" s="20">
        <v>835</v>
      </c>
      <c r="BV487" s="20">
        <v>661</v>
      </c>
    </row>
    <row r="488" spans="1:74" x14ac:dyDescent="0.25">
      <c r="A488" s="20" t="s">
        <v>405</v>
      </c>
      <c r="B488" s="20" t="s">
        <v>461</v>
      </c>
      <c r="C488" s="20" t="s">
        <v>649</v>
      </c>
      <c r="D488" s="1">
        <v>44605</v>
      </c>
      <c r="E488">
        <v>23</v>
      </c>
      <c r="F488">
        <v>2</v>
      </c>
      <c r="G488">
        <v>1</v>
      </c>
      <c r="H488">
        <v>0</v>
      </c>
      <c r="I488">
        <v>0</v>
      </c>
      <c r="J488">
        <v>11</v>
      </c>
      <c r="K488">
        <v>0</v>
      </c>
      <c r="L488">
        <v>6</v>
      </c>
      <c r="M488">
        <v>0</v>
      </c>
      <c r="N488">
        <v>0</v>
      </c>
      <c r="O488">
        <v>0</v>
      </c>
      <c r="P488">
        <v>0</v>
      </c>
      <c r="Q488">
        <v>0</v>
      </c>
      <c r="R488">
        <v>98</v>
      </c>
      <c r="S488">
        <v>59</v>
      </c>
      <c r="T488">
        <v>6</v>
      </c>
      <c r="U488">
        <v>13</v>
      </c>
      <c r="V488">
        <v>5</v>
      </c>
      <c r="W488">
        <v>317</v>
      </c>
      <c r="X488">
        <v>141</v>
      </c>
      <c r="Y488">
        <v>2</v>
      </c>
      <c r="Z488">
        <v>55</v>
      </c>
      <c r="AA488">
        <v>32</v>
      </c>
      <c r="AB488">
        <v>287</v>
      </c>
      <c r="AC488">
        <v>117</v>
      </c>
      <c r="AD488">
        <v>0</v>
      </c>
      <c r="AE488">
        <v>81</v>
      </c>
      <c r="AF488">
        <v>29</v>
      </c>
      <c r="AG488">
        <v>32</v>
      </c>
      <c r="AH488">
        <v>12</v>
      </c>
      <c r="AI488">
        <v>0</v>
      </c>
      <c r="AJ488">
        <v>3</v>
      </c>
      <c r="AK488">
        <v>8</v>
      </c>
      <c r="AL488">
        <v>5</v>
      </c>
      <c r="AM488">
        <v>3</v>
      </c>
      <c r="AN488">
        <v>1</v>
      </c>
      <c r="AO488">
        <v>0</v>
      </c>
      <c r="AP488">
        <v>0</v>
      </c>
      <c r="AQ488">
        <v>0</v>
      </c>
      <c r="AR488">
        <v>0</v>
      </c>
      <c r="AS488">
        <v>1</v>
      </c>
      <c r="AT488">
        <v>0</v>
      </c>
      <c r="AU488">
        <v>0</v>
      </c>
      <c r="AV488">
        <v>0</v>
      </c>
      <c r="AW488">
        <v>0</v>
      </c>
      <c r="AX488">
        <v>0</v>
      </c>
      <c r="AY488">
        <v>0</v>
      </c>
      <c r="AZ488">
        <v>0</v>
      </c>
      <c r="BA488">
        <v>0</v>
      </c>
      <c r="BB488">
        <v>0</v>
      </c>
      <c r="BC488">
        <v>0</v>
      </c>
      <c r="BD488">
        <v>0</v>
      </c>
      <c r="BE488">
        <v>0</v>
      </c>
      <c r="BF488">
        <v>0</v>
      </c>
      <c r="BG488" s="20">
        <v>1</v>
      </c>
      <c r="BH488" s="20">
        <v>0</v>
      </c>
      <c r="BI488" s="20">
        <v>17</v>
      </c>
      <c r="BJ488" s="20">
        <v>0</v>
      </c>
      <c r="BK488" s="20">
        <v>69</v>
      </c>
      <c r="BL488" s="20">
        <v>212</v>
      </c>
      <c r="BM488" s="20">
        <v>173</v>
      </c>
      <c r="BN488" s="20">
        <v>19</v>
      </c>
      <c r="BO488" s="20">
        <v>4</v>
      </c>
      <c r="BP488" s="20">
        <v>1682</v>
      </c>
      <c r="BQ488" s="20">
        <v>336</v>
      </c>
      <c r="BR488" s="20">
        <v>0</v>
      </c>
      <c r="BS488" s="20">
        <v>2</v>
      </c>
      <c r="BT488" s="20">
        <v>95</v>
      </c>
      <c r="BU488" s="20">
        <v>837</v>
      </c>
      <c r="BV488" s="20">
        <v>666</v>
      </c>
    </row>
    <row r="489" spans="1:74" x14ac:dyDescent="0.25">
      <c r="A489" s="20" t="s">
        <v>405</v>
      </c>
      <c r="B489" s="20" t="s">
        <v>461</v>
      </c>
      <c r="C489" s="20" t="s">
        <v>649</v>
      </c>
      <c r="D489" s="1">
        <v>44613</v>
      </c>
      <c r="E489">
        <v>23</v>
      </c>
      <c r="F489">
        <v>2</v>
      </c>
      <c r="G489">
        <v>1</v>
      </c>
      <c r="H489">
        <v>0</v>
      </c>
      <c r="I489">
        <v>0</v>
      </c>
      <c r="J489">
        <v>11</v>
      </c>
      <c r="K489">
        <v>0</v>
      </c>
      <c r="L489">
        <v>6</v>
      </c>
      <c r="M489">
        <v>0</v>
      </c>
      <c r="N489">
        <v>0</v>
      </c>
      <c r="O489">
        <v>0</v>
      </c>
      <c r="P489">
        <v>0</v>
      </c>
      <c r="Q489">
        <v>0</v>
      </c>
      <c r="R489">
        <v>97</v>
      </c>
      <c r="S489">
        <v>59</v>
      </c>
      <c r="T489">
        <v>6</v>
      </c>
      <c r="U489">
        <v>12</v>
      </c>
      <c r="V489">
        <v>5</v>
      </c>
      <c r="W489">
        <v>316</v>
      </c>
      <c r="X489">
        <v>141</v>
      </c>
      <c r="Y489">
        <v>2</v>
      </c>
      <c r="Z489">
        <v>54</v>
      </c>
      <c r="AA489">
        <v>32</v>
      </c>
      <c r="AB489">
        <v>288</v>
      </c>
      <c r="AC489">
        <v>118</v>
      </c>
      <c r="AD489">
        <v>0</v>
      </c>
      <c r="AE489">
        <v>81</v>
      </c>
      <c r="AF489">
        <v>30</v>
      </c>
      <c r="AG489">
        <v>32</v>
      </c>
      <c r="AH489">
        <v>12</v>
      </c>
      <c r="AI489">
        <v>0</v>
      </c>
      <c r="AJ489">
        <v>3</v>
      </c>
      <c r="AK489">
        <v>8</v>
      </c>
      <c r="AL489">
        <v>5</v>
      </c>
      <c r="AM489">
        <v>4</v>
      </c>
      <c r="AN489">
        <v>1</v>
      </c>
      <c r="AO489">
        <v>0</v>
      </c>
      <c r="AP489">
        <v>0</v>
      </c>
      <c r="AQ489">
        <v>0</v>
      </c>
      <c r="AR489">
        <v>0</v>
      </c>
      <c r="AS489">
        <v>1</v>
      </c>
      <c r="AT489">
        <v>0</v>
      </c>
      <c r="AU489">
        <v>0</v>
      </c>
      <c r="AV489">
        <v>0</v>
      </c>
      <c r="AW489">
        <v>0</v>
      </c>
      <c r="AX489">
        <v>0</v>
      </c>
      <c r="AY489">
        <v>0</v>
      </c>
      <c r="AZ489">
        <v>0</v>
      </c>
      <c r="BA489">
        <v>0</v>
      </c>
      <c r="BB489">
        <v>0</v>
      </c>
      <c r="BC489">
        <v>0</v>
      </c>
      <c r="BD489">
        <v>0</v>
      </c>
      <c r="BE489">
        <v>0</v>
      </c>
      <c r="BF489">
        <v>0</v>
      </c>
      <c r="BG489" s="20">
        <v>1</v>
      </c>
      <c r="BH489" s="20">
        <v>0</v>
      </c>
      <c r="BI489" s="20">
        <v>17</v>
      </c>
      <c r="BJ489" s="20">
        <v>0</v>
      </c>
      <c r="BK489" s="20">
        <v>69</v>
      </c>
      <c r="BL489" s="20">
        <v>212</v>
      </c>
      <c r="BM489" s="20">
        <v>174</v>
      </c>
      <c r="BN489" s="20">
        <v>19</v>
      </c>
      <c r="BO489" s="20">
        <v>4</v>
      </c>
      <c r="BP489" s="20">
        <v>1678</v>
      </c>
      <c r="BQ489" s="20">
        <v>338</v>
      </c>
      <c r="BR489" s="20">
        <v>0</v>
      </c>
      <c r="BS489" s="20">
        <v>2</v>
      </c>
      <c r="BT489" s="20">
        <v>96</v>
      </c>
      <c r="BU489" s="20">
        <v>836</v>
      </c>
      <c r="BV489" s="20">
        <v>665</v>
      </c>
    </row>
    <row r="490" spans="1:74" x14ac:dyDescent="0.25">
      <c r="A490" s="20" t="s">
        <v>405</v>
      </c>
      <c r="B490" s="20" t="s">
        <v>465</v>
      </c>
      <c r="C490" s="20" t="s">
        <v>472</v>
      </c>
      <c r="D490" s="1">
        <v>44598</v>
      </c>
      <c r="E490">
        <v>112</v>
      </c>
      <c r="F490">
        <v>0</v>
      </c>
      <c r="G490">
        <v>0</v>
      </c>
      <c r="H490">
        <v>6</v>
      </c>
      <c r="I490">
        <v>5</v>
      </c>
      <c r="J490">
        <v>62</v>
      </c>
      <c r="K490">
        <v>23</v>
      </c>
      <c r="L490">
        <v>3</v>
      </c>
      <c r="M490">
        <v>1</v>
      </c>
      <c r="N490">
        <v>48</v>
      </c>
      <c r="O490">
        <v>38</v>
      </c>
      <c r="P490">
        <v>4</v>
      </c>
      <c r="Q490">
        <v>0</v>
      </c>
      <c r="R490">
        <v>223</v>
      </c>
      <c r="S490">
        <v>121</v>
      </c>
      <c r="T490">
        <v>61</v>
      </c>
      <c r="U490">
        <v>1</v>
      </c>
      <c r="V490">
        <v>3</v>
      </c>
      <c r="W490">
        <v>1413</v>
      </c>
      <c r="X490">
        <v>562</v>
      </c>
      <c r="Y490">
        <v>392</v>
      </c>
      <c r="Z490">
        <v>30</v>
      </c>
      <c r="AA490">
        <v>52</v>
      </c>
      <c r="AB490">
        <v>1094</v>
      </c>
      <c r="AC490">
        <v>394</v>
      </c>
      <c r="AD490">
        <v>406</v>
      </c>
      <c r="AE490">
        <v>6</v>
      </c>
      <c r="AF490">
        <v>42</v>
      </c>
      <c r="AG490">
        <v>123</v>
      </c>
      <c r="AH490">
        <v>48</v>
      </c>
      <c r="AI490">
        <v>6</v>
      </c>
      <c r="AJ490">
        <v>8</v>
      </c>
      <c r="AK490">
        <v>20</v>
      </c>
      <c r="AL490">
        <v>25</v>
      </c>
      <c r="AM490">
        <v>19</v>
      </c>
      <c r="AN490">
        <v>1</v>
      </c>
      <c r="AO490">
        <v>0</v>
      </c>
      <c r="AP490">
        <v>0</v>
      </c>
      <c r="AQ490">
        <v>0</v>
      </c>
      <c r="AR490">
        <v>0</v>
      </c>
      <c r="AS490">
        <v>0</v>
      </c>
      <c r="AT490">
        <v>0</v>
      </c>
      <c r="AU490">
        <v>0</v>
      </c>
      <c r="AV490">
        <v>0</v>
      </c>
      <c r="AW490">
        <v>0</v>
      </c>
      <c r="AX490">
        <v>0</v>
      </c>
      <c r="AY490">
        <v>0</v>
      </c>
      <c r="AZ490">
        <v>0</v>
      </c>
      <c r="BA490">
        <v>0</v>
      </c>
      <c r="BB490">
        <v>0</v>
      </c>
      <c r="BC490">
        <v>0</v>
      </c>
      <c r="BD490">
        <v>0</v>
      </c>
      <c r="BE490">
        <v>0</v>
      </c>
      <c r="BF490">
        <v>0</v>
      </c>
      <c r="BG490" s="20">
        <v>0</v>
      </c>
      <c r="BH490" s="20">
        <v>6</v>
      </c>
      <c r="BI490" s="20">
        <v>80</v>
      </c>
      <c r="BJ490" s="20">
        <v>44</v>
      </c>
      <c r="BK490" s="20">
        <v>149</v>
      </c>
      <c r="BL490" s="20">
        <v>867</v>
      </c>
      <c r="BM490" s="20">
        <v>608</v>
      </c>
      <c r="BN490" s="20">
        <v>84</v>
      </c>
      <c r="BO490" s="20">
        <v>24</v>
      </c>
      <c r="BP490" s="20">
        <v>6086</v>
      </c>
      <c r="BQ490" s="20">
        <v>1234</v>
      </c>
      <c r="BR490" s="20">
        <v>0</v>
      </c>
      <c r="BS490" s="20">
        <v>475</v>
      </c>
      <c r="BT490" s="20">
        <v>157</v>
      </c>
      <c r="BU490" s="20">
        <v>2702</v>
      </c>
      <c r="BV490" s="20">
        <v>2484</v>
      </c>
    </row>
    <row r="491" spans="1:74" x14ac:dyDescent="0.25">
      <c r="A491" s="20" t="s">
        <v>405</v>
      </c>
      <c r="B491" s="20" t="s">
        <v>465</v>
      </c>
      <c r="C491" s="20" t="s">
        <v>472</v>
      </c>
      <c r="D491" s="1">
        <v>44605</v>
      </c>
      <c r="E491">
        <v>112</v>
      </c>
      <c r="F491">
        <v>0</v>
      </c>
      <c r="G491">
        <v>0</v>
      </c>
      <c r="H491">
        <v>6</v>
      </c>
      <c r="I491">
        <v>5</v>
      </c>
      <c r="J491">
        <v>64</v>
      </c>
      <c r="K491">
        <v>22</v>
      </c>
      <c r="L491">
        <v>3</v>
      </c>
      <c r="M491">
        <v>1</v>
      </c>
      <c r="N491">
        <v>47</v>
      </c>
      <c r="O491">
        <v>37</v>
      </c>
      <c r="P491">
        <v>4</v>
      </c>
      <c r="Q491">
        <v>0</v>
      </c>
      <c r="R491">
        <v>223</v>
      </c>
      <c r="S491">
        <v>121</v>
      </c>
      <c r="T491">
        <v>61</v>
      </c>
      <c r="U491">
        <v>1</v>
      </c>
      <c r="V491">
        <v>3</v>
      </c>
      <c r="W491">
        <v>1408</v>
      </c>
      <c r="X491">
        <v>564</v>
      </c>
      <c r="Y491">
        <v>389</v>
      </c>
      <c r="Z491">
        <v>30</v>
      </c>
      <c r="AA491">
        <v>51</v>
      </c>
      <c r="AB491">
        <v>1095</v>
      </c>
      <c r="AC491">
        <v>395</v>
      </c>
      <c r="AD491">
        <v>404</v>
      </c>
      <c r="AE491">
        <v>6</v>
      </c>
      <c r="AF491">
        <v>44</v>
      </c>
      <c r="AG491">
        <v>123</v>
      </c>
      <c r="AH491">
        <v>48</v>
      </c>
      <c r="AI491">
        <v>6</v>
      </c>
      <c r="AJ491">
        <v>8</v>
      </c>
      <c r="AK491">
        <v>20</v>
      </c>
      <c r="AL491">
        <v>25</v>
      </c>
      <c r="AM491">
        <v>19</v>
      </c>
      <c r="AN491">
        <v>1</v>
      </c>
      <c r="AO491">
        <v>0</v>
      </c>
      <c r="AP491">
        <v>0</v>
      </c>
      <c r="AQ491">
        <v>0</v>
      </c>
      <c r="AR491">
        <v>0</v>
      </c>
      <c r="AS491">
        <v>0</v>
      </c>
      <c r="AT491">
        <v>0</v>
      </c>
      <c r="AU491">
        <v>0</v>
      </c>
      <c r="AV491">
        <v>0</v>
      </c>
      <c r="AW491">
        <v>0</v>
      </c>
      <c r="AX491">
        <v>0</v>
      </c>
      <c r="AY491">
        <v>0</v>
      </c>
      <c r="AZ491">
        <v>0</v>
      </c>
      <c r="BA491">
        <v>0</v>
      </c>
      <c r="BB491">
        <v>0</v>
      </c>
      <c r="BC491">
        <v>0</v>
      </c>
      <c r="BD491">
        <v>0</v>
      </c>
      <c r="BE491">
        <v>0</v>
      </c>
      <c r="BF491">
        <v>0</v>
      </c>
      <c r="BG491" s="20">
        <v>0</v>
      </c>
      <c r="BH491" s="20">
        <v>6</v>
      </c>
      <c r="BI491" s="20">
        <v>81</v>
      </c>
      <c r="BJ491" s="20">
        <v>43</v>
      </c>
      <c r="BK491" s="20">
        <v>149</v>
      </c>
      <c r="BL491" s="20">
        <v>868</v>
      </c>
      <c r="BM491" s="20">
        <v>607</v>
      </c>
      <c r="BN491" s="20">
        <v>84</v>
      </c>
      <c r="BO491" s="20">
        <v>24</v>
      </c>
      <c r="BP491" s="20">
        <v>6075</v>
      </c>
      <c r="BQ491" s="20">
        <v>1246</v>
      </c>
      <c r="BR491" s="20">
        <v>0</v>
      </c>
      <c r="BS491" s="20">
        <v>476</v>
      </c>
      <c r="BT491" s="20">
        <v>156</v>
      </c>
      <c r="BU491" s="20">
        <v>2693</v>
      </c>
      <c r="BV491" s="20">
        <v>2491</v>
      </c>
    </row>
    <row r="492" spans="1:74" x14ac:dyDescent="0.25">
      <c r="A492" s="20" t="s">
        <v>405</v>
      </c>
      <c r="B492" s="20" t="s">
        <v>465</v>
      </c>
      <c r="C492" s="20" t="s">
        <v>472</v>
      </c>
      <c r="D492" s="1">
        <v>44613</v>
      </c>
      <c r="E492">
        <v>111</v>
      </c>
      <c r="F492">
        <v>0</v>
      </c>
      <c r="G492">
        <v>0</v>
      </c>
      <c r="H492">
        <v>6</v>
      </c>
      <c r="I492">
        <v>5</v>
      </c>
      <c r="J492">
        <v>64</v>
      </c>
      <c r="K492">
        <v>22</v>
      </c>
      <c r="L492">
        <v>3</v>
      </c>
      <c r="M492">
        <v>1</v>
      </c>
      <c r="N492">
        <v>47</v>
      </c>
      <c r="O492">
        <v>37</v>
      </c>
      <c r="P492">
        <v>4</v>
      </c>
      <c r="Q492">
        <v>0</v>
      </c>
      <c r="R492">
        <v>226</v>
      </c>
      <c r="S492">
        <v>122</v>
      </c>
      <c r="T492">
        <v>60</v>
      </c>
      <c r="U492">
        <v>1</v>
      </c>
      <c r="V492">
        <v>3</v>
      </c>
      <c r="W492">
        <v>1409</v>
      </c>
      <c r="X492">
        <v>566</v>
      </c>
      <c r="Y492">
        <v>384</v>
      </c>
      <c r="Z492">
        <v>33</v>
      </c>
      <c r="AA492">
        <v>54</v>
      </c>
      <c r="AB492">
        <v>1092</v>
      </c>
      <c r="AC492">
        <v>398</v>
      </c>
      <c r="AD492">
        <v>404</v>
      </c>
      <c r="AE492">
        <v>6</v>
      </c>
      <c r="AF492">
        <v>45</v>
      </c>
      <c r="AG492">
        <v>122</v>
      </c>
      <c r="AH492">
        <v>48</v>
      </c>
      <c r="AI492">
        <v>6</v>
      </c>
      <c r="AJ492">
        <v>8</v>
      </c>
      <c r="AK492">
        <v>20</v>
      </c>
      <c r="AL492">
        <v>25</v>
      </c>
      <c r="AM492">
        <v>19</v>
      </c>
      <c r="AN492">
        <v>1</v>
      </c>
      <c r="AO492">
        <v>0</v>
      </c>
      <c r="AP492">
        <v>0</v>
      </c>
      <c r="AQ492">
        <v>0</v>
      </c>
      <c r="AR492">
        <v>0</v>
      </c>
      <c r="AS492">
        <v>0</v>
      </c>
      <c r="AT492">
        <v>0</v>
      </c>
      <c r="AU492">
        <v>0</v>
      </c>
      <c r="AV492">
        <v>0</v>
      </c>
      <c r="AW492">
        <v>0</v>
      </c>
      <c r="AX492">
        <v>0</v>
      </c>
      <c r="AY492">
        <v>0</v>
      </c>
      <c r="AZ492">
        <v>0</v>
      </c>
      <c r="BA492">
        <v>0</v>
      </c>
      <c r="BB492">
        <v>0</v>
      </c>
      <c r="BC492">
        <v>0</v>
      </c>
      <c r="BD492">
        <v>0</v>
      </c>
      <c r="BE492">
        <v>0</v>
      </c>
      <c r="BF492">
        <v>0</v>
      </c>
      <c r="BG492" s="20">
        <v>0</v>
      </c>
      <c r="BH492" s="20">
        <v>6</v>
      </c>
      <c r="BI492" s="20">
        <v>80</v>
      </c>
      <c r="BJ492" s="20">
        <v>43</v>
      </c>
      <c r="BK492" s="20">
        <v>153</v>
      </c>
      <c r="BL492" s="20">
        <v>869</v>
      </c>
      <c r="BM492" s="20">
        <v>604</v>
      </c>
      <c r="BN492" s="20">
        <v>84</v>
      </c>
      <c r="BO492" s="20">
        <v>24</v>
      </c>
      <c r="BP492" s="20">
        <v>6076</v>
      </c>
      <c r="BQ492" s="20">
        <v>1257</v>
      </c>
      <c r="BR492" s="20">
        <v>0</v>
      </c>
      <c r="BS492" s="20">
        <v>481</v>
      </c>
      <c r="BT492" s="20">
        <v>158</v>
      </c>
      <c r="BU492" s="20">
        <v>2691</v>
      </c>
      <c r="BV492" s="20">
        <v>2495</v>
      </c>
    </row>
    <row r="493" spans="1:74" x14ac:dyDescent="0.25">
      <c r="A493" s="20" t="s">
        <v>405</v>
      </c>
      <c r="B493" s="20" t="s">
        <v>465</v>
      </c>
      <c r="C493" s="20" t="s">
        <v>472</v>
      </c>
      <c r="D493" s="1">
        <v>44613</v>
      </c>
      <c r="W493">
        <v>1</v>
      </c>
      <c r="AA493">
        <v>1</v>
      </c>
      <c r="BG493" s="20"/>
      <c r="BH493" s="20"/>
      <c r="BI493" s="20"/>
      <c r="BJ493" s="20"/>
      <c r="BK493" s="20"/>
      <c r="BL493" s="20"/>
      <c r="BM493" s="20"/>
      <c r="BN493" s="20"/>
      <c r="BO493" s="20"/>
      <c r="BP493" s="20"/>
      <c r="BQ493" s="20"/>
      <c r="BR493" s="20"/>
      <c r="BS493" s="20"/>
      <c r="BT493" s="20"/>
      <c r="BU493" s="20"/>
      <c r="BV493" s="20"/>
    </row>
    <row r="494" spans="1:74" x14ac:dyDescent="0.25">
      <c r="A494" s="20" t="s">
        <v>405</v>
      </c>
      <c r="B494" s="20" t="s">
        <v>465</v>
      </c>
      <c r="C494" s="20" t="s">
        <v>472</v>
      </c>
      <c r="D494" s="1">
        <v>44613</v>
      </c>
      <c r="W494">
        <v>1</v>
      </c>
      <c r="AA494">
        <v>1</v>
      </c>
      <c r="BG494" s="20"/>
      <c r="BH494" s="20"/>
      <c r="BI494" s="20"/>
      <c r="BJ494" s="20"/>
      <c r="BK494" s="20"/>
      <c r="BL494" s="20"/>
      <c r="BM494" s="20"/>
      <c r="BN494" s="20"/>
      <c r="BO494" s="20"/>
      <c r="BP494" s="20">
        <v>1</v>
      </c>
      <c r="BQ494" s="20"/>
      <c r="BR494" s="20"/>
      <c r="BS494" s="20"/>
      <c r="BT494" s="20"/>
      <c r="BU494" s="20">
        <v>1</v>
      </c>
      <c r="BV494" s="20"/>
    </row>
    <row r="495" spans="1:74" x14ac:dyDescent="0.25">
      <c r="A495" s="20" t="s">
        <v>405</v>
      </c>
      <c r="B495" s="20" t="s">
        <v>463</v>
      </c>
      <c r="C495" s="20" t="s">
        <v>473</v>
      </c>
      <c r="D495" s="1">
        <v>44598</v>
      </c>
      <c r="E495">
        <v>222</v>
      </c>
      <c r="F495">
        <v>7</v>
      </c>
      <c r="G495">
        <v>7</v>
      </c>
      <c r="H495">
        <v>0</v>
      </c>
      <c r="I495">
        <v>0</v>
      </c>
      <c r="J495">
        <v>133</v>
      </c>
      <c r="K495">
        <v>8</v>
      </c>
      <c r="L495">
        <v>29</v>
      </c>
      <c r="M495">
        <v>4</v>
      </c>
      <c r="N495">
        <v>2</v>
      </c>
      <c r="O495">
        <v>2</v>
      </c>
      <c r="P495">
        <v>0</v>
      </c>
      <c r="Q495">
        <v>0</v>
      </c>
      <c r="R495">
        <v>668</v>
      </c>
      <c r="S495">
        <v>504</v>
      </c>
      <c r="T495">
        <v>79</v>
      </c>
      <c r="U495">
        <v>9</v>
      </c>
      <c r="V495">
        <v>5</v>
      </c>
      <c r="W495">
        <v>2521</v>
      </c>
      <c r="X495">
        <v>1225</v>
      </c>
      <c r="Y495">
        <v>46</v>
      </c>
      <c r="Z495">
        <v>440</v>
      </c>
      <c r="AA495">
        <v>101</v>
      </c>
      <c r="AB495">
        <v>2108</v>
      </c>
      <c r="AC495">
        <v>932</v>
      </c>
      <c r="AD495">
        <v>17</v>
      </c>
      <c r="AE495">
        <v>505</v>
      </c>
      <c r="AF495">
        <v>129</v>
      </c>
      <c r="AG495">
        <v>288</v>
      </c>
      <c r="AH495">
        <v>99</v>
      </c>
      <c r="AI495">
        <v>2</v>
      </c>
      <c r="AJ495">
        <v>26</v>
      </c>
      <c r="AK495">
        <v>53</v>
      </c>
      <c r="AL495">
        <v>77</v>
      </c>
      <c r="AM495">
        <v>51</v>
      </c>
      <c r="AN495">
        <v>8</v>
      </c>
      <c r="AO495">
        <v>5</v>
      </c>
      <c r="AP495">
        <v>0</v>
      </c>
      <c r="AQ495">
        <v>0</v>
      </c>
      <c r="AR495">
        <v>0</v>
      </c>
      <c r="AS495">
        <v>0</v>
      </c>
      <c r="AT495">
        <v>0</v>
      </c>
      <c r="AU495">
        <v>0</v>
      </c>
      <c r="AV495">
        <v>0</v>
      </c>
      <c r="AW495">
        <v>0</v>
      </c>
      <c r="AX495">
        <v>0</v>
      </c>
      <c r="AY495">
        <v>0</v>
      </c>
      <c r="AZ495">
        <v>0</v>
      </c>
      <c r="BA495">
        <v>0</v>
      </c>
      <c r="BB495">
        <v>0</v>
      </c>
      <c r="BC495">
        <v>0</v>
      </c>
      <c r="BD495">
        <v>0</v>
      </c>
      <c r="BE495">
        <v>0</v>
      </c>
      <c r="BF495">
        <v>0</v>
      </c>
      <c r="BG495" s="20">
        <v>7</v>
      </c>
      <c r="BH495" s="20">
        <v>0</v>
      </c>
      <c r="BI495" s="20">
        <v>177</v>
      </c>
      <c r="BJ495" s="20">
        <v>2</v>
      </c>
      <c r="BK495" s="20">
        <v>564</v>
      </c>
      <c r="BL495" s="20">
        <v>1824</v>
      </c>
      <c r="BM495" s="20">
        <v>1395</v>
      </c>
      <c r="BN495" s="20">
        <v>184</v>
      </c>
      <c r="BO495" s="20">
        <v>63</v>
      </c>
      <c r="BP495" s="20">
        <v>10730</v>
      </c>
      <c r="BQ495" s="20">
        <v>2670</v>
      </c>
      <c r="BR495" s="20">
        <v>0</v>
      </c>
      <c r="BS495" s="20">
        <v>72</v>
      </c>
      <c r="BT495" s="20">
        <v>706</v>
      </c>
      <c r="BU495" s="20">
        <v>4185</v>
      </c>
      <c r="BV495" s="20">
        <v>5303</v>
      </c>
    </row>
    <row r="496" spans="1:74" x14ac:dyDescent="0.25">
      <c r="A496" s="20" t="s">
        <v>405</v>
      </c>
      <c r="B496" s="20" t="s">
        <v>463</v>
      </c>
      <c r="C496" s="20" t="s">
        <v>473</v>
      </c>
      <c r="D496" s="1">
        <v>44605</v>
      </c>
      <c r="E496">
        <v>221</v>
      </c>
      <c r="F496">
        <v>7</v>
      </c>
      <c r="G496">
        <v>7</v>
      </c>
      <c r="H496">
        <v>0</v>
      </c>
      <c r="I496">
        <v>0</v>
      </c>
      <c r="J496">
        <v>135</v>
      </c>
      <c r="K496">
        <v>8</v>
      </c>
      <c r="L496">
        <v>29</v>
      </c>
      <c r="M496">
        <v>3</v>
      </c>
      <c r="N496">
        <v>2</v>
      </c>
      <c r="O496">
        <v>2</v>
      </c>
      <c r="P496">
        <v>0</v>
      </c>
      <c r="Q496">
        <v>0</v>
      </c>
      <c r="R496">
        <v>667</v>
      </c>
      <c r="S496">
        <v>504</v>
      </c>
      <c r="T496">
        <v>79</v>
      </c>
      <c r="U496">
        <v>9</v>
      </c>
      <c r="V496">
        <v>4</v>
      </c>
      <c r="W496">
        <v>2523</v>
      </c>
      <c r="X496">
        <v>1229</v>
      </c>
      <c r="Y496">
        <v>46</v>
      </c>
      <c r="Z496">
        <v>439</v>
      </c>
      <c r="AA496">
        <v>104</v>
      </c>
      <c r="AB496">
        <v>2108</v>
      </c>
      <c r="AC496">
        <v>939</v>
      </c>
      <c r="AD496">
        <v>17</v>
      </c>
      <c r="AE496">
        <v>502</v>
      </c>
      <c r="AF496">
        <v>133</v>
      </c>
      <c r="AG496">
        <v>288</v>
      </c>
      <c r="AH496">
        <v>100</v>
      </c>
      <c r="AI496">
        <v>2</v>
      </c>
      <c r="AJ496">
        <v>26</v>
      </c>
      <c r="AK496">
        <v>54</v>
      </c>
      <c r="AL496">
        <v>77</v>
      </c>
      <c r="AM496">
        <v>52</v>
      </c>
      <c r="AN496">
        <v>8</v>
      </c>
      <c r="AO496">
        <v>5</v>
      </c>
      <c r="AP496">
        <v>0</v>
      </c>
      <c r="AQ496">
        <v>0</v>
      </c>
      <c r="AR496">
        <v>0</v>
      </c>
      <c r="AS496">
        <v>0</v>
      </c>
      <c r="AT496">
        <v>0</v>
      </c>
      <c r="AU496">
        <v>0</v>
      </c>
      <c r="AV496">
        <v>0</v>
      </c>
      <c r="AW496">
        <v>0</v>
      </c>
      <c r="AX496">
        <v>0</v>
      </c>
      <c r="AY496">
        <v>0</v>
      </c>
      <c r="AZ496">
        <v>0</v>
      </c>
      <c r="BA496">
        <v>0</v>
      </c>
      <c r="BB496">
        <v>0</v>
      </c>
      <c r="BC496">
        <v>0</v>
      </c>
      <c r="BD496">
        <v>0</v>
      </c>
      <c r="BE496">
        <v>0</v>
      </c>
      <c r="BF496">
        <v>0</v>
      </c>
      <c r="BG496" s="20">
        <v>7</v>
      </c>
      <c r="BH496" s="20">
        <v>0</v>
      </c>
      <c r="BI496" s="20">
        <v>177</v>
      </c>
      <c r="BJ496" s="20">
        <v>2</v>
      </c>
      <c r="BK496" s="20">
        <v>564</v>
      </c>
      <c r="BL496" s="20">
        <v>1830</v>
      </c>
      <c r="BM496" s="20">
        <v>1395</v>
      </c>
      <c r="BN496" s="20">
        <v>185</v>
      </c>
      <c r="BO496" s="20">
        <v>63</v>
      </c>
      <c r="BP496" s="20">
        <v>10731</v>
      </c>
      <c r="BQ496" s="20">
        <v>2709</v>
      </c>
      <c r="BR496" s="20">
        <v>0</v>
      </c>
      <c r="BS496" s="20">
        <v>73</v>
      </c>
      <c r="BT496" s="20">
        <v>708</v>
      </c>
      <c r="BU496" s="20">
        <v>4178</v>
      </c>
      <c r="BV496" s="20">
        <v>5313</v>
      </c>
    </row>
    <row r="497" spans="1:74" x14ac:dyDescent="0.25">
      <c r="A497" s="20" t="s">
        <v>405</v>
      </c>
      <c r="B497" s="20" t="s">
        <v>463</v>
      </c>
      <c r="C497" s="20" t="s">
        <v>473</v>
      </c>
      <c r="D497" s="1">
        <v>44613</v>
      </c>
      <c r="E497">
        <v>222</v>
      </c>
      <c r="F497">
        <v>7</v>
      </c>
      <c r="G497">
        <v>7</v>
      </c>
      <c r="H497">
        <v>0</v>
      </c>
      <c r="I497">
        <v>0</v>
      </c>
      <c r="J497">
        <v>135</v>
      </c>
      <c r="K497">
        <v>8</v>
      </c>
      <c r="L497">
        <v>29</v>
      </c>
      <c r="M497">
        <v>3</v>
      </c>
      <c r="N497">
        <v>2</v>
      </c>
      <c r="O497">
        <v>2</v>
      </c>
      <c r="P497">
        <v>0</v>
      </c>
      <c r="Q497">
        <v>0</v>
      </c>
      <c r="R497">
        <v>669</v>
      </c>
      <c r="S497">
        <v>505</v>
      </c>
      <c r="T497">
        <v>79</v>
      </c>
      <c r="U497">
        <v>9</v>
      </c>
      <c r="V497">
        <v>4</v>
      </c>
      <c r="W497">
        <v>2529</v>
      </c>
      <c r="X497">
        <v>1240</v>
      </c>
      <c r="Y497">
        <v>47</v>
      </c>
      <c r="Z497">
        <v>437</v>
      </c>
      <c r="AA497">
        <v>103</v>
      </c>
      <c r="AB497">
        <v>2105</v>
      </c>
      <c r="AC497">
        <v>944</v>
      </c>
      <c r="AD497">
        <v>16</v>
      </c>
      <c r="AE497">
        <v>500</v>
      </c>
      <c r="AF497">
        <v>133</v>
      </c>
      <c r="AG497">
        <v>288</v>
      </c>
      <c r="AH497">
        <v>100</v>
      </c>
      <c r="AI497">
        <v>2</v>
      </c>
      <c r="AJ497">
        <v>26</v>
      </c>
      <c r="AK497">
        <v>54</v>
      </c>
      <c r="AL497">
        <v>76</v>
      </c>
      <c r="AM497">
        <v>51</v>
      </c>
      <c r="AN497">
        <v>8</v>
      </c>
      <c r="AO497">
        <v>5</v>
      </c>
      <c r="AP497">
        <v>0</v>
      </c>
      <c r="AQ497">
        <v>0</v>
      </c>
      <c r="AR497">
        <v>0</v>
      </c>
      <c r="AS497">
        <v>0</v>
      </c>
      <c r="AT497">
        <v>0</v>
      </c>
      <c r="AU497">
        <v>0</v>
      </c>
      <c r="AV497">
        <v>0</v>
      </c>
      <c r="AW497">
        <v>0</v>
      </c>
      <c r="AX497">
        <v>0</v>
      </c>
      <c r="AY497">
        <v>0</v>
      </c>
      <c r="AZ497">
        <v>0</v>
      </c>
      <c r="BA497">
        <v>0</v>
      </c>
      <c r="BB497">
        <v>0</v>
      </c>
      <c r="BC497">
        <v>0</v>
      </c>
      <c r="BD497">
        <v>0</v>
      </c>
      <c r="BE497">
        <v>0</v>
      </c>
      <c r="BF497">
        <v>0</v>
      </c>
      <c r="BG497" s="20">
        <v>7</v>
      </c>
      <c r="BH497" s="20">
        <v>0</v>
      </c>
      <c r="BI497" s="20">
        <v>178</v>
      </c>
      <c r="BJ497" s="20">
        <v>2</v>
      </c>
      <c r="BK497" s="20">
        <v>566</v>
      </c>
      <c r="BL497" s="20">
        <v>1840</v>
      </c>
      <c r="BM497" s="20">
        <v>1395</v>
      </c>
      <c r="BN497" s="20">
        <v>186</v>
      </c>
      <c r="BO497" s="20">
        <v>62</v>
      </c>
      <c r="BP497" s="20">
        <v>10716</v>
      </c>
      <c r="BQ497" s="20">
        <v>2737</v>
      </c>
      <c r="BR497" s="20">
        <v>0</v>
      </c>
      <c r="BS497" s="20">
        <v>72</v>
      </c>
      <c r="BT497" s="20">
        <v>706</v>
      </c>
      <c r="BU497" s="20">
        <v>4167</v>
      </c>
      <c r="BV497" s="20">
        <v>5321</v>
      </c>
    </row>
    <row r="498" spans="1:74" x14ac:dyDescent="0.25">
      <c r="A498" s="20" t="s">
        <v>405</v>
      </c>
      <c r="B498" s="20" t="s">
        <v>463</v>
      </c>
      <c r="C498" s="20" t="s">
        <v>473</v>
      </c>
      <c r="D498" s="1">
        <v>44613</v>
      </c>
      <c r="W498">
        <v>1</v>
      </c>
      <c r="AA498">
        <v>1</v>
      </c>
      <c r="BG498" s="20"/>
      <c r="BH498" s="20"/>
      <c r="BI498" s="20"/>
      <c r="BJ498" s="20"/>
      <c r="BK498" s="20"/>
      <c r="BL498" s="20"/>
      <c r="BM498" s="20"/>
      <c r="BN498" s="20"/>
      <c r="BO498" s="20"/>
      <c r="BP498" s="20"/>
      <c r="BQ498" s="20"/>
      <c r="BR498" s="20"/>
      <c r="BS498" s="20"/>
      <c r="BT498" s="20"/>
      <c r="BU498" s="20"/>
      <c r="BV498" s="20"/>
    </row>
    <row r="499" spans="1:74" x14ac:dyDescent="0.25">
      <c r="A499" s="20" t="s">
        <v>405</v>
      </c>
      <c r="B499" s="20" t="s">
        <v>631</v>
      </c>
      <c r="C499" s="20" t="s">
        <v>650</v>
      </c>
      <c r="D499" s="1">
        <v>44598</v>
      </c>
      <c r="E499">
        <v>99</v>
      </c>
      <c r="F499">
        <v>2</v>
      </c>
      <c r="G499">
        <v>2</v>
      </c>
      <c r="H499">
        <v>1</v>
      </c>
      <c r="I499">
        <v>1</v>
      </c>
      <c r="J499">
        <v>63</v>
      </c>
      <c r="K499">
        <v>7</v>
      </c>
      <c r="L499">
        <v>4</v>
      </c>
      <c r="M499">
        <v>1</v>
      </c>
      <c r="N499">
        <v>13</v>
      </c>
      <c r="O499">
        <v>10</v>
      </c>
      <c r="P499">
        <v>1</v>
      </c>
      <c r="Q499">
        <v>0</v>
      </c>
      <c r="R499">
        <v>464</v>
      </c>
      <c r="S499">
        <v>348</v>
      </c>
      <c r="T499">
        <v>32</v>
      </c>
      <c r="U499">
        <v>7</v>
      </c>
      <c r="V499">
        <v>1</v>
      </c>
      <c r="W499">
        <v>1260</v>
      </c>
      <c r="X499">
        <v>668</v>
      </c>
      <c r="Y499">
        <v>122</v>
      </c>
      <c r="Z499">
        <v>72</v>
      </c>
      <c r="AA499">
        <v>29</v>
      </c>
      <c r="AB499">
        <v>667</v>
      </c>
      <c r="AC499">
        <v>340</v>
      </c>
      <c r="AD499">
        <v>51</v>
      </c>
      <c r="AE499">
        <v>62</v>
      </c>
      <c r="AF499">
        <v>16</v>
      </c>
      <c r="AG499">
        <v>205</v>
      </c>
      <c r="AH499">
        <v>84</v>
      </c>
      <c r="AI499">
        <v>14</v>
      </c>
      <c r="AJ499">
        <v>24</v>
      </c>
      <c r="AK499">
        <v>10</v>
      </c>
      <c r="AL499">
        <v>42</v>
      </c>
      <c r="AM499">
        <v>23</v>
      </c>
      <c r="AN499">
        <v>4</v>
      </c>
      <c r="AO499">
        <v>2</v>
      </c>
      <c r="AP499">
        <v>0</v>
      </c>
      <c r="AQ499">
        <v>0</v>
      </c>
      <c r="AR499">
        <v>0</v>
      </c>
      <c r="AS499">
        <v>0</v>
      </c>
      <c r="AT499">
        <v>0</v>
      </c>
      <c r="AU499">
        <v>0</v>
      </c>
      <c r="AV499">
        <v>0</v>
      </c>
      <c r="AW499">
        <v>0</v>
      </c>
      <c r="AX499">
        <v>0</v>
      </c>
      <c r="AY499">
        <v>0</v>
      </c>
      <c r="AZ499">
        <v>0</v>
      </c>
      <c r="BA499">
        <v>0</v>
      </c>
      <c r="BB499">
        <v>0</v>
      </c>
      <c r="BC499">
        <v>0</v>
      </c>
      <c r="BD499">
        <v>0</v>
      </c>
      <c r="BE499">
        <v>0</v>
      </c>
      <c r="BF499">
        <v>0</v>
      </c>
      <c r="BG499" s="20">
        <v>2</v>
      </c>
      <c r="BH499" s="20">
        <v>1</v>
      </c>
      <c r="BI499" s="20">
        <v>82</v>
      </c>
      <c r="BJ499" s="20">
        <v>12</v>
      </c>
      <c r="BK499" s="20">
        <v>418</v>
      </c>
      <c r="BL499" s="20">
        <v>992</v>
      </c>
      <c r="BM499" s="20">
        <v>516</v>
      </c>
      <c r="BN499" s="20">
        <v>140</v>
      </c>
      <c r="BO499" s="20">
        <v>34</v>
      </c>
      <c r="BP499" s="20">
        <v>4653</v>
      </c>
      <c r="BQ499" s="20">
        <v>1276</v>
      </c>
      <c r="BR499" s="20">
        <v>0</v>
      </c>
      <c r="BS499" s="20">
        <v>118</v>
      </c>
      <c r="BT499" s="20">
        <v>613</v>
      </c>
      <c r="BU499" s="20">
        <v>1025</v>
      </c>
      <c r="BV499" s="20">
        <v>2580</v>
      </c>
    </row>
    <row r="500" spans="1:74" x14ac:dyDescent="0.25">
      <c r="A500" s="20" t="s">
        <v>405</v>
      </c>
      <c r="B500" s="20" t="s">
        <v>631</v>
      </c>
      <c r="C500" s="20" t="s">
        <v>650</v>
      </c>
      <c r="D500" s="1">
        <v>44605</v>
      </c>
      <c r="E500">
        <v>99</v>
      </c>
      <c r="F500">
        <v>2</v>
      </c>
      <c r="G500">
        <v>2</v>
      </c>
      <c r="H500">
        <v>1</v>
      </c>
      <c r="I500">
        <v>1</v>
      </c>
      <c r="J500">
        <v>63</v>
      </c>
      <c r="K500">
        <v>7</v>
      </c>
      <c r="L500">
        <v>4</v>
      </c>
      <c r="M500">
        <v>1</v>
      </c>
      <c r="N500">
        <v>13</v>
      </c>
      <c r="O500">
        <v>11</v>
      </c>
      <c r="P500">
        <v>1</v>
      </c>
      <c r="Q500">
        <v>0</v>
      </c>
      <c r="R500">
        <v>465</v>
      </c>
      <c r="S500">
        <v>349</v>
      </c>
      <c r="T500">
        <v>32</v>
      </c>
      <c r="U500">
        <v>7</v>
      </c>
      <c r="V500">
        <v>1</v>
      </c>
      <c r="W500">
        <v>1264</v>
      </c>
      <c r="X500">
        <v>674</v>
      </c>
      <c r="Y500">
        <v>121</v>
      </c>
      <c r="Z500">
        <v>72</v>
      </c>
      <c r="AA500">
        <v>28</v>
      </c>
      <c r="AB500">
        <v>669</v>
      </c>
      <c r="AC500">
        <v>343</v>
      </c>
      <c r="AD500">
        <v>51</v>
      </c>
      <c r="AE500">
        <v>63</v>
      </c>
      <c r="AF500">
        <v>15</v>
      </c>
      <c r="AG500">
        <v>204</v>
      </c>
      <c r="AH500">
        <v>84</v>
      </c>
      <c r="AI500">
        <v>14</v>
      </c>
      <c r="AJ500">
        <v>24</v>
      </c>
      <c r="AK500">
        <v>10</v>
      </c>
      <c r="AL500">
        <v>42</v>
      </c>
      <c r="AM500">
        <v>23</v>
      </c>
      <c r="AN500">
        <v>4</v>
      </c>
      <c r="AO500">
        <v>2</v>
      </c>
      <c r="AP500">
        <v>0</v>
      </c>
      <c r="AQ500">
        <v>0</v>
      </c>
      <c r="AR500">
        <v>0</v>
      </c>
      <c r="AS500">
        <v>0</v>
      </c>
      <c r="AT500">
        <v>0</v>
      </c>
      <c r="AU500">
        <v>0</v>
      </c>
      <c r="AV500">
        <v>0</v>
      </c>
      <c r="AW500">
        <v>0</v>
      </c>
      <c r="AX500">
        <v>0</v>
      </c>
      <c r="AY500">
        <v>0</v>
      </c>
      <c r="AZ500">
        <v>0</v>
      </c>
      <c r="BA500">
        <v>0</v>
      </c>
      <c r="BB500">
        <v>0</v>
      </c>
      <c r="BC500">
        <v>0</v>
      </c>
      <c r="BD500">
        <v>0</v>
      </c>
      <c r="BE500">
        <v>0</v>
      </c>
      <c r="BF500">
        <v>0</v>
      </c>
      <c r="BG500" s="20">
        <v>2</v>
      </c>
      <c r="BH500" s="20">
        <v>1</v>
      </c>
      <c r="BI500" s="20">
        <v>82</v>
      </c>
      <c r="BJ500" s="20">
        <v>12</v>
      </c>
      <c r="BK500" s="20">
        <v>419</v>
      </c>
      <c r="BL500" s="20">
        <v>995</v>
      </c>
      <c r="BM500" s="20">
        <v>518</v>
      </c>
      <c r="BN500" s="20">
        <v>139</v>
      </c>
      <c r="BO500" s="20">
        <v>34</v>
      </c>
      <c r="BP500" s="20">
        <v>4666</v>
      </c>
      <c r="BQ500" s="20">
        <v>1294</v>
      </c>
      <c r="BR500" s="20">
        <v>0</v>
      </c>
      <c r="BS500" s="20">
        <v>119</v>
      </c>
      <c r="BT500" s="20">
        <v>624</v>
      </c>
      <c r="BU500" s="20">
        <v>1027</v>
      </c>
      <c r="BV500" s="20">
        <v>2585</v>
      </c>
    </row>
    <row r="501" spans="1:74" x14ac:dyDescent="0.25">
      <c r="A501" s="20" t="s">
        <v>405</v>
      </c>
      <c r="B501" s="20" t="s">
        <v>631</v>
      </c>
      <c r="C501" s="20" t="s">
        <v>650</v>
      </c>
      <c r="D501" s="1">
        <v>44613</v>
      </c>
      <c r="E501">
        <v>98</v>
      </c>
      <c r="F501">
        <v>2</v>
      </c>
      <c r="G501">
        <v>2</v>
      </c>
      <c r="H501">
        <v>1</v>
      </c>
      <c r="I501">
        <v>1</v>
      </c>
      <c r="J501">
        <v>63</v>
      </c>
      <c r="K501">
        <v>7</v>
      </c>
      <c r="L501">
        <v>4</v>
      </c>
      <c r="M501">
        <v>1</v>
      </c>
      <c r="N501">
        <v>13</v>
      </c>
      <c r="O501">
        <v>11</v>
      </c>
      <c r="P501">
        <v>1</v>
      </c>
      <c r="Q501">
        <v>0</v>
      </c>
      <c r="R501">
        <v>464</v>
      </c>
      <c r="S501">
        <v>348</v>
      </c>
      <c r="T501">
        <v>32</v>
      </c>
      <c r="U501">
        <v>7</v>
      </c>
      <c r="V501">
        <v>1</v>
      </c>
      <c r="W501">
        <v>1266</v>
      </c>
      <c r="X501">
        <v>678</v>
      </c>
      <c r="Y501">
        <v>120</v>
      </c>
      <c r="Z501">
        <v>74</v>
      </c>
      <c r="AA501">
        <v>26</v>
      </c>
      <c r="AB501">
        <v>668</v>
      </c>
      <c r="AC501">
        <v>343</v>
      </c>
      <c r="AD501">
        <v>50</v>
      </c>
      <c r="AE501">
        <v>63</v>
      </c>
      <c r="AF501">
        <v>16</v>
      </c>
      <c r="AG501">
        <v>207</v>
      </c>
      <c r="AH501">
        <v>85</v>
      </c>
      <c r="AI501">
        <v>14</v>
      </c>
      <c r="AJ501">
        <v>25</v>
      </c>
      <c r="AK501">
        <v>10</v>
      </c>
      <c r="AL501">
        <v>42</v>
      </c>
      <c r="AM501">
        <v>23</v>
      </c>
      <c r="AN501">
        <v>4</v>
      </c>
      <c r="AO501">
        <v>2</v>
      </c>
      <c r="AP501">
        <v>0</v>
      </c>
      <c r="AQ501">
        <v>0</v>
      </c>
      <c r="AR501">
        <v>0</v>
      </c>
      <c r="AS501">
        <v>0</v>
      </c>
      <c r="AT501">
        <v>0</v>
      </c>
      <c r="AU501">
        <v>0</v>
      </c>
      <c r="AV501">
        <v>0</v>
      </c>
      <c r="AW501">
        <v>0</v>
      </c>
      <c r="AX501">
        <v>0</v>
      </c>
      <c r="AY501">
        <v>0</v>
      </c>
      <c r="AZ501">
        <v>0</v>
      </c>
      <c r="BA501">
        <v>0</v>
      </c>
      <c r="BB501">
        <v>0</v>
      </c>
      <c r="BC501">
        <v>0</v>
      </c>
      <c r="BD501">
        <v>0</v>
      </c>
      <c r="BE501">
        <v>0</v>
      </c>
      <c r="BF501">
        <v>0</v>
      </c>
      <c r="BG501" s="20">
        <v>2</v>
      </c>
      <c r="BH501" s="20">
        <v>1</v>
      </c>
      <c r="BI501" s="20">
        <v>81</v>
      </c>
      <c r="BJ501" s="20">
        <v>12</v>
      </c>
      <c r="BK501" s="20">
        <v>418</v>
      </c>
      <c r="BL501" s="20">
        <v>1002</v>
      </c>
      <c r="BM501" s="20">
        <v>517</v>
      </c>
      <c r="BN501" s="20">
        <v>141</v>
      </c>
      <c r="BO501" s="20">
        <v>34</v>
      </c>
      <c r="BP501" s="20">
        <v>4671</v>
      </c>
      <c r="BQ501" s="20">
        <v>1306</v>
      </c>
      <c r="BR501" s="20">
        <v>0</v>
      </c>
      <c r="BS501" s="20">
        <v>118</v>
      </c>
      <c r="BT501" s="20">
        <v>635</v>
      </c>
      <c r="BU501" s="20">
        <v>1026</v>
      </c>
      <c r="BV501" s="20">
        <v>2590</v>
      </c>
    </row>
    <row r="502" spans="1:74" x14ac:dyDescent="0.25">
      <c r="A502" s="20" t="s">
        <v>405</v>
      </c>
      <c r="B502" s="20" t="s">
        <v>470</v>
      </c>
      <c r="C502" s="20" t="s">
        <v>474</v>
      </c>
      <c r="D502" s="1">
        <v>44598</v>
      </c>
      <c r="E502">
        <v>32</v>
      </c>
      <c r="F502">
        <v>1</v>
      </c>
      <c r="G502">
        <v>1</v>
      </c>
      <c r="H502">
        <v>0</v>
      </c>
      <c r="I502">
        <v>0</v>
      </c>
      <c r="J502">
        <v>25</v>
      </c>
      <c r="K502">
        <v>1</v>
      </c>
      <c r="L502">
        <v>0</v>
      </c>
      <c r="M502">
        <v>2</v>
      </c>
      <c r="N502">
        <v>2</v>
      </c>
      <c r="O502">
        <v>1</v>
      </c>
      <c r="P502">
        <v>0</v>
      </c>
      <c r="Q502">
        <v>0</v>
      </c>
      <c r="R502">
        <v>120</v>
      </c>
      <c r="S502">
        <v>90</v>
      </c>
      <c r="T502">
        <v>3</v>
      </c>
      <c r="U502">
        <v>1</v>
      </c>
      <c r="V502">
        <v>2</v>
      </c>
      <c r="W502">
        <v>937</v>
      </c>
      <c r="X502">
        <v>583</v>
      </c>
      <c r="Y502">
        <v>34</v>
      </c>
      <c r="Z502">
        <v>27</v>
      </c>
      <c r="AA502">
        <v>26</v>
      </c>
      <c r="AB502">
        <v>275</v>
      </c>
      <c r="AC502">
        <v>159</v>
      </c>
      <c r="AD502">
        <v>8</v>
      </c>
      <c r="AE502">
        <v>2</v>
      </c>
      <c r="AF502">
        <v>30</v>
      </c>
      <c r="AG502">
        <v>147</v>
      </c>
      <c r="AH502">
        <v>58</v>
      </c>
      <c r="AI502">
        <v>7</v>
      </c>
      <c r="AJ502">
        <v>8</v>
      </c>
      <c r="AK502">
        <v>14</v>
      </c>
      <c r="AL502">
        <v>18</v>
      </c>
      <c r="AM502">
        <v>11</v>
      </c>
      <c r="AN502">
        <v>1</v>
      </c>
      <c r="AO502">
        <v>1</v>
      </c>
      <c r="AP502">
        <v>1</v>
      </c>
      <c r="AQ502">
        <v>0</v>
      </c>
      <c r="AR502">
        <v>0</v>
      </c>
      <c r="AS502">
        <v>0</v>
      </c>
      <c r="AT502">
        <v>0</v>
      </c>
      <c r="AU502">
        <v>0</v>
      </c>
      <c r="AV502">
        <v>0</v>
      </c>
      <c r="AW502">
        <v>0</v>
      </c>
      <c r="AX502">
        <v>0</v>
      </c>
      <c r="AY502">
        <v>0</v>
      </c>
      <c r="AZ502">
        <v>0</v>
      </c>
      <c r="BA502">
        <v>0</v>
      </c>
      <c r="BB502">
        <v>0</v>
      </c>
      <c r="BC502">
        <v>0</v>
      </c>
      <c r="BD502">
        <v>0</v>
      </c>
      <c r="BE502">
        <v>0</v>
      </c>
      <c r="BF502">
        <v>0</v>
      </c>
      <c r="BG502" s="20">
        <v>1</v>
      </c>
      <c r="BH502" s="20">
        <v>0</v>
      </c>
      <c r="BI502" s="20">
        <v>29</v>
      </c>
      <c r="BJ502" s="20">
        <v>1</v>
      </c>
      <c r="BK502" s="20">
        <v>110</v>
      </c>
      <c r="BL502" s="20">
        <v>812</v>
      </c>
      <c r="BM502" s="20">
        <v>225</v>
      </c>
      <c r="BN502" s="20">
        <v>101</v>
      </c>
      <c r="BO502" s="20">
        <v>15</v>
      </c>
      <c r="BP502" s="20">
        <v>2500</v>
      </c>
      <c r="BQ502" s="20">
        <v>809</v>
      </c>
      <c r="BR502" s="20">
        <v>0</v>
      </c>
      <c r="BS502" s="20">
        <v>26</v>
      </c>
      <c r="BT502" s="20">
        <v>41</v>
      </c>
      <c r="BU502" s="20">
        <v>667</v>
      </c>
      <c r="BV502" s="20">
        <v>1571</v>
      </c>
    </row>
    <row r="503" spans="1:74" x14ac:dyDescent="0.25">
      <c r="A503" s="20" t="s">
        <v>405</v>
      </c>
      <c r="B503" s="20" t="s">
        <v>470</v>
      </c>
      <c r="C503" s="20" t="s">
        <v>474</v>
      </c>
      <c r="D503" s="1">
        <v>44605</v>
      </c>
      <c r="E503">
        <v>32</v>
      </c>
      <c r="F503">
        <v>1</v>
      </c>
      <c r="G503">
        <v>1</v>
      </c>
      <c r="H503">
        <v>0</v>
      </c>
      <c r="I503">
        <v>0</v>
      </c>
      <c r="J503">
        <v>25</v>
      </c>
      <c r="K503">
        <v>1</v>
      </c>
      <c r="L503">
        <v>0</v>
      </c>
      <c r="M503">
        <v>2</v>
      </c>
      <c r="N503">
        <v>2</v>
      </c>
      <c r="O503">
        <v>1</v>
      </c>
      <c r="P503">
        <v>0</v>
      </c>
      <c r="Q503">
        <v>0</v>
      </c>
      <c r="R503">
        <v>120</v>
      </c>
      <c r="S503">
        <v>90</v>
      </c>
      <c r="T503">
        <v>3</v>
      </c>
      <c r="U503">
        <v>1</v>
      </c>
      <c r="V503">
        <v>2</v>
      </c>
      <c r="W503">
        <v>939</v>
      </c>
      <c r="X503">
        <v>589</v>
      </c>
      <c r="Y503">
        <v>34</v>
      </c>
      <c r="Z503">
        <v>27</v>
      </c>
      <c r="AA503">
        <v>26</v>
      </c>
      <c r="AB503">
        <v>274</v>
      </c>
      <c r="AC503">
        <v>158</v>
      </c>
      <c r="AD503">
        <v>8</v>
      </c>
      <c r="AE503">
        <v>2</v>
      </c>
      <c r="AF503">
        <v>30</v>
      </c>
      <c r="AG503">
        <v>148</v>
      </c>
      <c r="AH503">
        <v>59</v>
      </c>
      <c r="AI503">
        <v>8</v>
      </c>
      <c r="AJ503">
        <v>7</v>
      </c>
      <c r="AK503">
        <v>15</v>
      </c>
      <c r="AL503">
        <v>18</v>
      </c>
      <c r="AM503">
        <v>11</v>
      </c>
      <c r="AN503">
        <v>1</v>
      </c>
      <c r="AO503">
        <v>1</v>
      </c>
      <c r="AP503">
        <v>1</v>
      </c>
      <c r="AQ503">
        <v>0</v>
      </c>
      <c r="AR503">
        <v>0</v>
      </c>
      <c r="AS503">
        <v>0</v>
      </c>
      <c r="AT503">
        <v>0</v>
      </c>
      <c r="AU503">
        <v>0</v>
      </c>
      <c r="AV503">
        <v>0</v>
      </c>
      <c r="AW503">
        <v>0</v>
      </c>
      <c r="AX503">
        <v>0</v>
      </c>
      <c r="AY503">
        <v>0</v>
      </c>
      <c r="AZ503">
        <v>0</v>
      </c>
      <c r="BA503">
        <v>0</v>
      </c>
      <c r="BB503">
        <v>0</v>
      </c>
      <c r="BC503">
        <v>0</v>
      </c>
      <c r="BD503">
        <v>0</v>
      </c>
      <c r="BE503">
        <v>0</v>
      </c>
      <c r="BF503">
        <v>0</v>
      </c>
      <c r="BG503" s="20">
        <v>1</v>
      </c>
      <c r="BH503" s="20">
        <v>0</v>
      </c>
      <c r="BI503" s="20">
        <v>29</v>
      </c>
      <c r="BJ503" s="20">
        <v>1</v>
      </c>
      <c r="BK503" s="20">
        <v>110</v>
      </c>
      <c r="BL503" s="20">
        <v>814</v>
      </c>
      <c r="BM503" s="20">
        <v>224</v>
      </c>
      <c r="BN503" s="20">
        <v>101</v>
      </c>
      <c r="BO503" s="20">
        <v>15</v>
      </c>
      <c r="BP503" s="20">
        <v>2515</v>
      </c>
      <c r="BQ503" s="20">
        <v>817</v>
      </c>
      <c r="BR503" s="20">
        <v>0</v>
      </c>
      <c r="BS503" s="20">
        <v>27</v>
      </c>
      <c r="BT503" s="20">
        <v>40</v>
      </c>
      <c r="BU503" s="20">
        <v>680</v>
      </c>
      <c r="BV503" s="20">
        <v>1577</v>
      </c>
    </row>
    <row r="504" spans="1:74" x14ac:dyDescent="0.25">
      <c r="A504" s="20" t="s">
        <v>405</v>
      </c>
      <c r="B504" s="20" t="s">
        <v>470</v>
      </c>
      <c r="C504" s="20" t="s">
        <v>474</v>
      </c>
      <c r="D504" s="1">
        <v>44613</v>
      </c>
      <c r="E504">
        <v>32</v>
      </c>
      <c r="F504">
        <v>1</v>
      </c>
      <c r="G504">
        <v>1</v>
      </c>
      <c r="H504">
        <v>0</v>
      </c>
      <c r="I504">
        <v>0</v>
      </c>
      <c r="J504">
        <v>25</v>
      </c>
      <c r="K504">
        <v>1</v>
      </c>
      <c r="L504">
        <v>0</v>
      </c>
      <c r="M504">
        <v>2</v>
      </c>
      <c r="N504">
        <v>2</v>
      </c>
      <c r="O504">
        <v>1</v>
      </c>
      <c r="P504">
        <v>0</v>
      </c>
      <c r="Q504">
        <v>0</v>
      </c>
      <c r="R504">
        <v>120</v>
      </c>
      <c r="S504">
        <v>90</v>
      </c>
      <c r="T504">
        <v>3</v>
      </c>
      <c r="U504">
        <v>1</v>
      </c>
      <c r="V504">
        <v>2</v>
      </c>
      <c r="W504">
        <v>940</v>
      </c>
      <c r="X504">
        <v>591</v>
      </c>
      <c r="Y504">
        <v>34</v>
      </c>
      <c r="Z504">
        <v>26</v>
      </c>
      <c r="AA504">
        <v>25</v>
      </c>
      <c r="AB504">
        <v>274</v>
      </c>
      <c r="AC504">
        <v>161</v>
      </c>
      <c r="AD504">
        <v>8</v>
      </c>
      <c r="AE504">
        <v>2</v>
      </c>
      <c r="AF504">
        <v>30</v>
      </c>
      <c r="AG504">
        <v>149</v>
      </c>
      <c r="AH504">
        <v>61</v>
      </c>
      <c r="AI504">
        <v>8</v>
      </c>
      <c r="AJ504">
        <v>7</v>
      </c>
      <c r="AK504">
        <v>16</v>
      </c>
      <c r="AL504">
        <v>18</v>
      </c>
      <c r="AM504">
        <v>11</v>
      </c>
      <c r="AN504">
        <v>1</v>
      </c>
      <c r="AO504">
        <v>1</v>
      </c>
      <c r="AP504">
        <v>1</v>
      </c>
      <c r="AQ504">
        <v>0</v>
      </c>
      <c r="AR504">
        <v>0</v>
      </c>
      <c r="AS504">
        <v>0</v>
      </c>
      <c r="AT504">
        <v>0</v>
      </c>
      <c r="AU504">
        <v>0</v>
      </c>
      <c r="AV504">
        <v>0</v>
      </c>
      <c r="AW504">
        <v>0</v>
      </c>
      <c r="AX504">
        <v>0</v>
      </c>
      <c r="AY504">
        <v>0</v>
      </c>
      <c r="AZ504">
        <v>0</v>
      </c>
      <c r="BA504">
        <v>0</v>
      </c>
      <c r="BB504">
        <v>0</v>
      </c>
      <c r="BC504">
        <v>0</v>
      </c>
      <c r="BD504">
        <v>0</v>
      </c>
      <c r="BE504">
        <v>0</v>
      </c>
      <c r="BF504">
        <v>0</v>
      </c>
      <c r="BG504" s="20">
        <v>1</v>
      </c>
      <c r="BH504" s="20">
        <v>0</v>
      </c>
      <c r="BI504" s="20">
        <v>29</v>
      </c>
      <c r="BJ504" s="20">
        <v>1</v>
      </c>
      <c r="BK504" s="20">
        <v>110</v>
      </c>
      <c r="BL504" s="20">
        <v>815</v>
      </c>
      <c r="BM504" s="20">
        <v>225</v>
      </c>
      <c r="BN504" s="20">
        <v>101</v>
      </c>
      <c r="BO504" s="20">
        <v>15</v>
      </c>
      <c r="BP504" s="20">
        <v>2526</v>
      </c>
      <c r="BQ504" s="20">
        <v>833</v>
      </c>
      <c r="BR504" s="20">
        <v>0</v>
      </c>
      <c r="BS504" s="20">
        <v>27</v>
      </c>
      <c r="BT504" s="20">
        <v>40</v>
      </c>
      <c r="BU504" s="20">
        <v>683</v>
      </c>
      <c r="BV504" s="20">
        <v>1588</v>
      </c>
    </row>
    <row r="505" spans="1:74" x14ac:dyDescent="0.25">
      <c r="A505" s="20" t="s">
        <v>405</v>
      </c>
      <c r="B505" s="20" t="s">
        <v>470</v>
      </c>
      <c r="C505" s="20" t="s">
        <v>474</v>
      </c>
      <c r="D505" s="1">
        <v>44613</v>
      </c>
      <c r="AB505">
        <v>1</v>
      </c>
      <c r="AF505">
        <v>1</v>
      </c>
      <c r="BG505" s="20"/>
      <c r="BH505" s="20"/>
      <c r="BI505" s="20"/>
      <c r="BJ505" s="20"/>
      <c r="BK505" s="20"/>
      <c r="BL505" s="20"/>
      <c r="BM505" s="20"/>
      <c r="BN505" s="20"/>
      <c r="BO505" s="20"/>
      <c r="BP505" s="20">
        <v>1</v>
      </c>
      <c r="BQ505" s="20"/>
      <c r="BR505" s="20"/>
      <c r="BS505" s="20"/>
      <c r="BT505" s="20"/>
      <c r="BU505" s="20">
        <v>1</v>
      </c>
      <c r="BV505" s="20"/>
    </row>
    <row r="506" spans="1:74" x14ac:dyDescent="0.25">
      <c r="A506" s="20" t="s">
        <v>405</v>
      </c>
      <c r="B506" s="20" t="s">
        <v>459</v>
      </c>
      <c r="C506" s="20" t="s">
        <v>651</v>
      </c>
      <c r="D506" s="1">
        <v>44598</v>
      </c>
      <c r="E506">
        <v>172</v>
      </c>
      <c r="F506">
        <v>1</v>
      </c>
      <c r="G506">
        <v>1</v>
      </c>
      <c r="H506">
        <v>0</v>
      </c>
      <c r="I506">
        <v>0</v>
      </c>
      <c r="J506">
        <v>102</v>
      </c>
      <c r="K506">
        <v>7</v>
      </c>
      <c r="L506">
        <v>16</v>
      </c>
      <c r="M506">
        <v>0</v>
      </c>
      <c r="N506">
        <v>0</v>
      </c>
      <c r="O506">
        <v>0</v>
      </c>
      <c r="P506">
        <v>0</v>
      </c>
      <c r="Q506">
        <v>0</v>
      </c>
      <c r="R506">
        <v>359</v>
      </c>
      <c r="S506">
        <v>269</v>
      </c>
      <c r="T506">
        <v>17</v>
      </c>
      <c r="U506">
        <v>13</v>
      </c>
      <c r="V506">
        <v>2</v>
      </c>
      <c r="W506">
        <v>2194</v>
      </c>
      <c r="X506">
        <v>1239</v>
      </c>
      <c r="Y506">
        <v>116</v>
      </c>
      <c r="Z506">
        <v>214</v>
      </c>
      <c r="AA506">
        <v>15</v>
      </c>
      <c r="AB506">
        <v>1206</v>
      </c>
      <c r="AC506">
        <v>626</v>
      </c>
      <c r="AD506">
        <v>15</v>
      </c>
      <c r="AE506">
        <v>214</v>
      </c>
      <c r="AF506">
        <v>26</v>
      </c>
      <c r="AG506">
        <v>322</v>
      </c>
      <c r="AH506">
        <v>128</v>
      </c>
      <c r="AI506">
        <v>1</v>
      </c>
      <c r="AJ506">
        <v>81</v>
      </c>
      <c r="AK506">
        <v>2</v>
      </c>
      <c r="AL506">
        <v>39</v>
      </c>
      <c r="AM506">
        <v>28</v>
      </c>
      <c r="AN506">
        <v>1</v>
      </c>
      <c r="AO506">
        <v>2</v>
      </c>
      <c r="AP506">
        <v>0</v>
      </c>
      <c r="AQ506">
        <v>0</v>
      </c>
      <c r="AR506">
        <v>0</v>
      </c>
      <c r="AS506">
        <v>0</v>
      </c>
      <c r="AT506">
        <v>0</v>
      </c>
      <c r="AU506">
        <v>0</v>
      </c>
      <c r="AV506">
        <v>0</v>
      </c>
      <c r="AW506">
        <v>0</v>
      </c>
      <c r="AX506">
        <v>0</v>
      </c>
      <c r="AY506">
        <v>0</v>
      </c>
      <c r="AZ506">
        <v>0</v>
      </c>
      <c r="BA506">
        <v>0</v>
      </c>
      <c r="BB506">
        <v>0</v>
      </c>
      <c r="BC506">
        <v>0</v>
      </c>
      <c r="BD506">
        <v>0</v>
      </c>
      <c r="BE506">
        <v>0</v>
      </c>
      <c r="BF506">
        <v>0</v>
      </c>
      <c r="BG506" s="20">
        <v>1</v>
      </c>
      <c r="BH506" s="20">
        <v>0</v>
      </c>
      <c r="BI506" s="20">
        <v>141</v>
      </c>
      <c r="BJ506" s="20">
        <v>0</v>
      </c>
      <c r="BK506" s="20">
        <v>322</v>
      </c>
      <c r="BL506" s="20">
        <v>1757</v>
      </c>
      <c r="BM506" s="20">
        <v>917</v>
      </c>
      <c r="BN506" s="20">
        <v>219</v>
      </c>
      <c r="BO506" s="20">
        <v>35</v>
      </c>
      <c r="BP506" s="20">
        <v>8827</v>
      </c>
      <c r="BQ506" s="20">
        <v>2778</v>
      </c>
      <c r="BR506" s="20">
        <v>0</v>
      </c>
      <c r="BS506" s="20">
        <v>41</v>
      </c>
      <c r="BT506" s="20">
        <v>3250</v>
      </c>
      <c r="BU506" s="20">
        <v>153</v>
      </c>
      <c r="BV506" s="20">
        <v>4930</v>
      </c>
    </row>
    <row r="507" spans="1:74" x14ac:dyDescent="0.25">
      <c r="A507" s="20" t="s">
        <v>405</v>
      </c>
      <c r="B507" s="20" t="s">
        <v>459</v>
      </c>
      <c r="C507" s="20" t="s">
        <v>651</v>
      </c>
      <c r="D507" s="1">
        <v>44605</v>
      </c>
      <c r="E507">
        <v>172</v>
      </c>
      <c r="F507">
        <v>1</v>
      </c>
      <c r="G507">
        <v>1</v>
      </c>
      <c r="H507">
        <v>0</v>
      </c>
      <c r="I507">
        <v>0</v>
      </c>
      <c r="J507">
        <v>102</v>
      </c>
      <c r="K507">
        <v>7</v>
      </c>
      <c r="L507">
        <v>16</v>
      </c>
      <c r="M507">
        <v>0</v>
      </c>
      <c r="N507">
        <v>0</v>
      </c>
      <c r="O507">
        <v>0</v>
      </c>
      <c r="P507">
        <v>0</v>
      </c>
      <c r="Q507">
        <v>0</v>
      </c>
      <c r="R507">
        <v>361</v>
      </c>
      <c r="S507">
        <v>270</v>
      </c>
      <c r="T507">
        <v>18</v>
      </c>
      <c r="U507">
        <v>13</v>
      </c>
      <c r="V507">
        <v>2</v>
      </c>
      <c r="W507">
        <v>2189</v>
      </c>
      <c r="X507">
        <v>1251</v>
      </c>
      <c r="Y507">
        <v>115</v>
      </c>
      <c r="Z507">
        <v>213</v>
      </c>
      <c r="AA507">
        <v>14</v>
      </c>
      <c r="AB507">
        <v>1210</v>
      </c>
      <c r="AC507">
        <v>638</v>
      </c>
      <c r="AD507">
        <v>16</v>
      </c>
      <c r="AE507">
        <v>218</v>
      </c>
      <c r="AF507">
        <v>25</v>
      </c>
      <c r="AG507">
        <v>325</v>
      </c>
      <c r="AH507">
        <v>131</v>
      </c>
      <c r="AI507">
        <v>3</v>
      </c>
      <c r="AJ507">
        <v>79</v>
      </c>
      <c r="AK507">
        <v>1</v>
      </c>
      <c r="AL507">
        <v>41</v>
      </c>
      <c r="AM507">
        <v>28</v>
      </c>
      <c r="AN507">
        <v>1</v>
      </c>
      <c r="AO507">
        <v>2</v>
      </c>
      <c r="AP507">
        <v>0</v>
      </c>
      <c r="AQ507">
        <v>0</v>
      </c>
      <c r="AR507">
        <v>0</v>
      </c>
      <c r="AS507">
        <v>0</v>
      </c>
      <c r="AT507">
        <v>0</v>
      </c>
      <c r="AU507">
        <v>0</v>
      </c>
      <c r="AV507">
        <v>0</v>
      </c>
      <c r="AW507">
        <v>0</v>
      </c>
      <c r="AX507">
        <v>0</v>
      </c>
      <c r="AY507">
        <v>0</v>
      </c>
      <c r="AZ507">
        <v>0</v>
      </c>
      <c r="BA507">
        <v>0</v>
      </c>
      <c r="BB507">
        <v>0</v>
      </c>
      <c r="BC507">
        <v>0</v>
      </c>
      <c r="BD507">
        <v>0</v>
      </c>
      <c r="BE507">
        <v>0</v>
      </c>
      <c r="BF507">
        <v>0</v>
      </c>
      <c r="BG507" s="20">
        <v>1</v>
      </c>
      <c r="BH507" s="20">
        <v>0</v>
      </c>
      <c r="BI507" s="20">
        <v>141</v>
      </c>
      <c r="BJ507" s="20">
        <v>0</v>
      </c>
      <c r="BK507" s="20">
        <v>322</v>
      </c>
      <c r="BL507" s="20">
        <v>1758</v>
      </c>
      <c r="BM507" s="20">
        <v>916</v>
      </c>
      <c r="BN507" s="20">
        <v>223</v>
      </c>
      <c r="BO507" s="20">
        <v>38</v>
      </c>
      <c r="BP507" s="20">
        <v>8832</v>
      </c>
      <c r="BQ507" s="20">
        <v>2825</v>
      </c>
      <c r="BR507" s="20">
        <v>0</v>
      </c>
      <c r="BS507" s="20">
        <v>44</v>
      </c>
      <c r="BT507" s="20">
        <v>3238</v>
      </c>
      <c r="BU507" s="20">
        <v>148</v>
      </c>
      <c r="BV507" s="20">
        <v>4952</v>
      </c>
    </row>
    <row r="508" spans="1:74" x14ac:dyDescent="0.25">
      <c r="A508" s="20" t="s">
        <v>405</v>
      </c>
      <c r="B508" s="20" t="s">
        <v>459</v>
      </c>
      <c r="C508" s="20" t="s">
        <v>651</v>
      </c>
      <c r="D508" s="1">
        <v>44613</v>
      </c>
      <c r="E508">
        <v>172</v>
      </c>
      <c r="F508">
        <v>1</v>
      </c>
      <c r="G508">
        <v>1</v>
      </c>
      <c r="H508">
        <v>0</v>
      </c>
      <c r="I508">
        <v>0</v>
      </c>
      <c r="J508">
        <v>103</v>
      </c>
      <c r="K508">
        <v>7</v>
      </c>
      <c r="L508">
        <v>15</v>
      </c>
      <c r="M508">
        <v>0</v>
      </c>
      <c r="N508">
        <v>0</v>
      </c>
      <c r="O508">
        <v>0</v>
      </c>
      <c r="P508">
        <v>0</v>
      </c>
      <c r="Q508">
        <v>0</v>
      </c>
      <c r="R508">
        <v>365</v>
      </c>
      <c r="S508">
        <v>272</v>
      </c>
      <c r="T508">
        <v>17</v>
      </c>
      <c r="U508">
        <v>13</v>
      </c>
      <c r="V508">
        <v>5</v>
      </c>
      <c r="W508">
        <v>2188</v>
      </c>
      <c r="X508">
        <v>1260</v>
      </c>
      <c r="Y508">
        <v>113</v>
      </c>
      <c r="Z508">
        <v>210</v>
      </c>
      <c r="AA508">
        <v>15</v>
      </c>
      <c r="AB508">
        <v>1225</v>
      </c>
      <c r="AC508">
        <v>644</v>
      </c>
      <c r="AD508">
        <v>15</v>
      </c>
      <c r="AE508">
        <v>217</v>
      </c>
      <c r="AF508">
        <v>33</v>
      </c>
      <c r="AG508">
        <v>324</v>
      </c>
      <c r="AH508">
        <v>131</v>
      </c>
      <c r="AI508">
        <v>3</v>
      </c>
      <c r="AJ508">
        <v>79</v>
      </c>
      <c r="AK508">
        <v>1</v>
      </c>
      <c r="AL508">
        <v>41</v>
      </c>
      <c r="AM508">
        <v>28</v>
      </c>
      <c r="AN508">
        <v>1</v>
      </c>
      <c r="AO508">
        <v>2</v>
      </c>
      <c r="AP508">
        <v>0</v>
      </c>
      <c r="AQ508">
        <v>0</v>
      </c>
      <c r="AR508">
        <v>0</v>
      </c>
      <c r="AS508">
        <v>0</v>
      </c>
      <c r="AT508">
        <v>0</v>
      </c>
      <c r="AU508">
        <v>0</v>
      </c>
      <c r="AV508">
        <v>0</v>
      </c>
      <c r="AW508">
        <v>0</v>
      </c>
      <c r="AX508">
        <v>0</v>
      </c>
      <c r="AY508">
        <v>0</v>
      </c>
      <c r="AZ508">
        <v>0</v>
      </c>
      <c r="BA508">
        <v>0</v>
      </c>
      <c r="BB508">
        <v>0</v>
      </c>
      <c r="BC508">
        <v>0</v>
      </c>
      <c r="BD508">
        <v>0</v>
      </c>
      <c r="BE508">
        <v>0</v>
      </c>
      <c r="BF508">
        <v>0</v>
      </c>
      <c r="BG508" s="20">
        <v>1</v>
      </c>
      <c r="BH508" s="20">
        <v>0</v>
      </c>
      <c r="BI508" s="20">
        <v>142</v>
      </c>
      <c r="BJ508" s="20">
        <v>0</v>
      </c>
      <c r="BK508" s="20">
        <v>324</v>
      </c>
      <c r="BL508" s="20">
        <v>1765</v>
      </c>
      <c r="BM508" s="20">
        <v>920</v>
      </c>
      <c r="BN508" s="20">
        <v>222</v>
      </c>
      <c r="BO508" s="20">
        <v>38</v>
      </c>
      <c r="BP508" s="20">
        <v>8900</v>
      </c>
      <c r="BQ508" s="20">
        <v>2858</v>
      </c>
      <c r="BR508" s="20">
        <v>0</v>
      </c>
      <c r="BS508" s="20">
        <v>43</v>
      </c>
      <c r="BT508" s="20">
        <v>3227</v>
      </c>
      <c r="BU508" s="20">
        <v>207</v>
      </c>
      <c r="BV508" s="20">
        <v>4976</v>
      </c>
    </row>
    <row r="509" spans="1:74" x14ac:dyDescent="0.25">
      <c r="A509" s="20" t="s">
        <v>405</v>
      </c>
      <c r="B509" s="20" t="s">
        <v>461</v>
      </c>
      <c r="C509" s="20" t="s">
        <v>652</v>
      </c>
      <c r="D509" s="1">
        <v>44598</v>
      </c>
      <c r="E509">
        <v>163</v>
      </c>
      <c r="F509">
        <v>8</v>
      </c>
      <c r="G509">
        <v>8</v>
      </c>
      <c r="H509">
        <v>1</v>
      </c>
      <c r="I509">
        <v>1</v>
      </c>
      <c r="J509">
        <v>106</v>
      </c>
      <c r="K509">
        <v>4</v>
      </c>
      <c r="L509">
        <v>12</v>
      </c>
      <c r="M509">
        <v>6</v>
      </c>
      <c r="N509">
        <v>2</v>
      </c>
      <c r="O509">
        <v>2</v>
      </c>
      <c r="P509">
        <v>0</v>
      </c>
      <c r="Q509">
        <v>0</v>
      </c>
      <c r="R509">
        <v>612</v>
      </c>
      <c r="S509">
        <v>444</v>
      </c>
      <c r="T509">
        <v>23</v>
      </c>
      <c r="U509">
        <v>51</v>
      </c>
      <c r="V509">
        <v>10</v>
      </c>
      <c r="W509">
        <v>1909</v>
      </c>
      <c r="X509">
        <v>1038</v>
      </c>
      <c r="Y509">
        <v>17</v>
      </c>
      <c r="Z509">
        <v>272</v>
      </c>
      <c r="AA509">
        <v>75</v>
      </c>
      <c r="AB509">
        <v>1033</v>
      </c>
      <c r="AC509">
        <v>525</v>
      </c>
      <c r="AD509">
        <v>9</v>
      </c>
      <c r="AE509">
        <v>50</v>
      </c>
      <c r="AF509">
        <v>183</v>
      </c>
      <c r="AG509">
        <v>239</v>
      </c>
      <c r="AH509">
        <v>108</v>
      </c>
      <c r="AI509">
        <v>5</v>
      </c>
      <c r="AJ509">
        <v>8</v>
      </c>
      <c r="AK509">
        <v>36</v>
      </c>
      <c r="AL509">
        <v>83</v>
      </c>
      <c r="AM509">
        <v>60</v>
      </c>
      <c r="AN509">
        <v>3</v>
      </c>
      <c r="AO509">
        <v>4</v>
      </c>
      <c r="AP509">
        <v>2</v>
      </c>
      <c r="AQ509">
        <v>0</v>
      </c>
      <c r="AR509">
        <v>0</v>
      </c>
      <c r="AS509">
        <v>0</v>
      </c>
      <c r="AT509">
        <v>0</v>
      </c>
      <c r="AU509">
        <v>0</v>
      </c>
      <c r="AV509">
        <v>0</v>
      </c>
      <c r="AW509">
        <v>0</v>
      </c>
      <c r="AX509">
        <v>0</v>
      </c>
      <c r="AY509">
        <v>0</v>
      </c>
      <c r="AZ509">
        <v>0</v>
      </c>
      <c r="BA509">
        <v>0</v>
      </c>
      <c r="BB509">
        <v>0</v>
      </c>
      <c r="BC509">
        <v>0</v>
      </c>
      <c r="BD509">
        <v>0</v>
      </c>
      <c r="BE509">
        <v>0</v>
      </c>
      <c r="BF509">
        <v>0</v>
      </c>
      <c r="BG509" s="20">
        <v>8</v>
      </c>
      <c r="BH509" s="20">
        <v>1</v>
      </c>
      <c r="BI509" s="20">
        <v>136</v>
      </c>
      <c r="BJ509" s="20">
        <v>2</v>
      </c>
      <c r="BK509" s="20">
        <v>512</v>
      </c>
      <c r="BL509" s="20">
        <v>1468</v>
      </c>
      <c r="BM509" s="20">
        <v>747</v>
      </c>
      <c r="BN509" s="20">
        <v>180</v>
      </c>
      <c r="BO509" s="20">
        <v>72</v>
      </c>
      <c r="BP509" s="20">
        <v>6528</v>
      </c>
      <c r="BQ509" s="20">
        <v>1822</v>
      </c>
      <c r="BR509" s="20">
        <v>0</v>
      </c>
      <c r="BS509" s="20">
        <v>49</v>
      </c>
      <c r="BT509" s="20">
        <v>138</v>
      </c>
      <c r="BU509" s="20">
        <v>2573</v>
      </c>
      <c r="BV509" s="20">
        <v>3436</v>
      </c>
    </row>
    <row r="510" spans="1:74" x14ac:dyDescent="0.25">
      <c r="A510" s="20" t="s">
        <v>405</v>
      </c>
      <c r="B510" s="20" t="s">
        <v>461</v>
      </c>
      <c r="C510" s="20" t="s">
        <v>652</v>
      </c>
      <c r="D510" s="1">
        <v>44605</v>
      </c>
      <c r="E510">
        <v>163</v>
      </c>
      <c r="F510">
        <v>8</v>
      </c>
      <c r="G510">
        <v>8</v>
      </c>
      <c r="H510">
        <v>1</v>
      </c>
      <c r="I510">
        <v>1</v>
      </c>
      <c r="J510">
        <v>107</v>
      </c>
      <c r="K510">
        <v>4</v>
      </c>
      <c r="L510">
        <v>12</v>
      </c>
      <c r="M510">
        <v>6</v>
      </c>
      <c r="N510">
        <v>2</v>
      </c>
      <c r="O510">
        <v>2</v>
      </c>
      <c r="P510">
        <v>0</v>
      </c>
      <c r="Q510">
        <v>0</v>
      </c>
      <c r="R510">
        <v>615</v>
      </c>
      <c r="S510">
        <v>446</v>
      </c>
      <c r="T510">
        <v>23</v>
      </c>
      <c r="U510">
        <v>51</v>
      </c>
      <c r="V510">
        <v>11</v>
      </c>
      <c r="W510">
        <v>1912</v>
      </c>
      <c r="X510">
        <v>1048</v>
      </c>
      <c r="Y510">
        <v>17</v>
      </c>
      <c r="Z510">
        <v>270</v>
      </c>
      <c r="AA510">
        <v>74</v>
      </c>
      <c r="AB510">
        <v>1034</v>
      </c>
      <c r="AC510">
        <v>527</v>
      </c>
      <c r="AD510">
        <v>9</v>
      </c>
      <c r="AE510">
        <v>50</v>
      </c>
      <c r="AF510">
        <v>184</v>
      </c>
      <c r="AG510">
        <v>239</v>
      </c>
      <c r="AH510">
        <v>108</v>
      </c>
      <c r="AI510">
        <v>5</v>
      </c>
      <c r="AJ510">
        <v>8</v>
      </c>
      <c r="AK510">
        <v>36</v>
      </c>
      <c r="AL510">
        <v>82</v>
      </c>
      <c r="AM510">
        <v>61</v>
      </c>
      <c r="AN510">
        <v>3</v>
      </c>
      <c r="AO510">
        <v>4</v>
      </c>
      <c r="AP510">
        <v>2</v>
      </c>
      <c r="AQ510">
        <v>0</v>
      </c>
      <c r="AR510">
        <v>0</v>
      </c>
      <c r="AS510">
        <v>0</v>
      </c>
      <c r="AT510">
        <v>0</v>
      </c>
      <c r="AU510">
        <v>0</v>
      </c>
      <c r="AV510">
        <v>0</v>
      </c>
      <c r="AW510">
        <v>0</v>
      </c>
      <c r="AX510">
        <v>0</v>
      </c>
      <c r="AY510">
        <v>0</v>
      </c>
      <c r="AZ510">
        <v>0</v>
      </c>
      <c r="BA510">
        <v>0</v>
      </c>
      <c r="BB510">
        <v>0</v>
      </c>
      <c r="BC510">
        <v>0</v>
      </c>
      <c r="BD510">
        <v>0</v>
      </c>
      <c r="BE510">
        <v>0</v>
      </c>
      <c r="BF510">
        <v>0</v>
      </c>
      <c r="BG510" s="20">
        <v>8</v>
      </c>
      <c r="BH510" s="20">
        <v>1</v>
      </c>
      <c r="BI510" s="20">
        <v>137</v>
      </c>
      <c r="BJ510" s="20">
        <v>2</v>
      </c>
      <c r="BK510" s="20">
        <v>514</v>
      </c>
      <c r="BL510" s="20">
        <v>1474</v>
      </c>
      <c r="BM510" s="20">
        <v>747</v>
      </c>
      <c r="BN510" s="20">
        <v>181</v>
      </c>
      <c r="BO510" s="20">
        <v>71</v>
      </c>
      <c r="BP510" s="20">
        <v>6546</v>
      </c>
      <c r="BQ510" s="20">
        <v>1842</v>
      </c>
      <c r="BR510" s="20">
        <v>0</v>
      </c>
      <c r="BS510" s="20">
        <v>49</v>
      </c>
      <c r="BT510" s="20">
        <v>138</v>
      </c>
      <c r="BU510" s="20">
        <v>2589</v>
      </c>
      <c r="BV510" s="20">
        <v>3440</v>
      </c>
    </row>
    <row r="511" spans="1:74" x14ac:dyDescent="0.25">
      <c r="A511" s="20" t="s">
        <v>405</v>
      </c>
      <c r="B511" s="20" t="s">
        <v>461</v>
      </c>
      <c r="C511" s="20" t="s">
        <v>652</v>
      </c>
      <c r="D511" s="1">
        <v>44613</v>
      </c>
      <c r="E511">
        <v>164</v>
      </c>
      <c r="F511">
        <v>8</v>
      </c>
      <c r="G511">
        <v>8</v>
      </c>
      <c r="H511">
        <v>1</v>
      </c>
      <c r="I511">
        <v>1</v>
      </c>
      <c r="J511">
        <v>108</v>
      </c>
      <c r="K511">
        <v>4</v>
      </c>
      <c r="L511">
        <v>12</v>
      </c>
      <c r="M511">
        <v>7</v>
      </c>
      <c r="N511">
        <v>2</v>
      </c>
      <c r="O511">
        <v>2</v>
      </c>
      <c r="P511">
        <v>0</v>
      </c>
      <c r="Q511">
        <v>0</v>
      </c>
      <c r="R511">
        <v>615</v>
      </c>
      <c r="S511">
        <v>448</v>
      </c>
      <c r="T511">
        <v>23</v>
      </c>
      <c r="U511">
        <v>51</v>
      </c>
      <c r="V511">
        <v>11</v>
      </c>
      <c r="W511">
        <v>1909</v>
      </c>
      <c r="X511">
        <v>1050</v>
      </c>
      <c r="Y511">
        <v>17</v>
      </c>
      <c r="Z511">
        <v>266</v>
      </c>
      <c r="AA511">
        <v>75</v>
      </c>
      <c r="AB511">
        <v>1036</v>
      </c>
      <c r="AC511">
        <v>530</v>
      </c>
      <c r="AD511">
        <v>9</v>
      </c>
      <c r="AE511">
        <v>51</v>
      </c>
      <c r="AF511">
        <v>184</v>
      </c>
      <c r="AG511">
        <v>241</v>
      </c>
      <c r="AH511">
        <v>110</v>
      </c>
      <c r="AI511">
        <v>5</v>
      </c>
      <c r="AJ511">
        <v>8</v>
      </c>
      <c r="AK511">
        <v>36</v>
      </c>
      <c r="AL511">
        <v>82</v>
      </c>
      <c r="AM511">
        <v>61</v>
      </c>
      <c r="AN511">
        <v>3</v>
      </c>
      <c r="AO511">
        <v>4</v>
      </c>
      <c r="AP511">
        <v>2</v>
      </c>
      <c r="AQ511">
        <v>0</v>
      </c>
      <c r="AR511">
        <v>0</v>
      </c>
      <c r="AS511">
        <v>0</v>
      </c>
      <c r="AT511">
        <v>0</v>
      </c>
      <c r="AU511">
        <v>0</v>
      </c>
      <c r="AV511">
        <v>0</v>
      </c>
      <c r="AW511">
        <v>0</v>
      </c>
      <c r="AX511">
        <v>0</v>
      </c>
      <c r="AY511">
        <v>0</v>
      </c>
      <c r="AZ511">
        <v>0</v>
      </c>
      <c r="BA511">
        <v>0</v>
      </c>
      <c r="BB511">
        <v>0</v>
      </c>
      <c r="BC511">
        <v>0</v>
      </c>
      <c r="BD511">
        <v>0</v>
      </c>
      <c r="BE511">
        <v>0</v>
      </c>
      <c r="BF511">
        <v>0</v>
      </c>
      <c r="BG511" s="20">
        <v>8</v>
      </c>
      <c r="BH511" s="20">
        <v>1</v>
      </c>
      <c r="BI511" s="20">
        <v>138</v>
      </c>
      <c r="BJ511" s="20">
        <v>2</v>
      </c>
      <c r="BK511" s="20">
        <v>515</v>
      </c>
      <c r="BL511" s="20">
        <v>1473</v>
      </c>
      <c r="BM511" s="20">
        <v>748</v>
      </c>
      <c r="BN511" s="20">
        <v>184</v>
      </c>
      <c r="BO511" s="20">
        <v>71</v>
      </c>
      <c r="BP511" s="20">
        <v>6551</v>
      </c>
      <c r="BQ511" s="20">
        <v>1862</v>
      </c>
      <c r="BR511" s="20">
        <v>0</v>
      </c>
      <c r="BS511" s="20">
        <v>49</v>
      </c>
      <c r="BT511" s="20">
        <v>138</v>
      </c>
      <c r="BU511" s="20">
        <v>2585</v>
      </c>
      <c r="BV511" s="20">
        <v>3448</v>
      </c>
    </row>
    <row r="512" spans="1:74" x14ac:dyDescent="0.25">
      <c r="A512" s="20" t="s">
        <v>475</v>
      </c>
      <c r="B512" s="20" t="s">
        <v>476</v>
      </c>
      <c r="C512" s="20" t="s">
        <v>653</v>
      </c>
      <c r="D512" s="1">
        <v>44598</v>
      </c>
      <c r="E512">
        <v>81</v>
      </c>
      <c r="F512">
        <v>3</v>
      </c>
      <c r="G512">
        <v>3</v>
      </c>
      <c r="H512">
        <v>0</v>
      </c>
      <c r="I512">
        <v>0</v>
      </c>
      <c r="J512">
        <v>66</v>
      </c>
      <c r="K512">
        <v>4</v>
      </c>
      <c r="L512">
        <v>2</v>
      </c>
      <c r="M512">
        <v>1</v>
      </c>
      <c r="N512">
        <v>0</v>
      </c>
      <c r="O512">
        <v>0</v>
      </c>
      <c r="P512">
        <v>0</v>
      </c>
      <c r="Q512">
        <v>0</v>
      </c>
      <c r="R512">
        <v>359</v>
      </c>
      <c r="S512">
        <v>307</v>
      </c>
      <c r="T512">
        <v>19</v>
      </c>
      <c r="U512">
        <v>7</v>
      </c>
      <c r="V512">
        <v>3</v>
      </c>
      <c r="W512">
        <v>577</v>
      </c>
      <c r="X512">
        <v>381</v>
      </c>
      <c r="Y512">
        <v>18</v>
      </c>
      <c r="Z512">
        <v>54</v>
      </c>
      <c r="AA512">
        <v>9</v>
      </c>
      <c r="AB512">
        <v>670</v>
      </c>
      <c r="AC512">
        <v>491</v>
      </c>
      <c r="AD512">
        <v>5</v>
      </c>
      <c r="AE512">
        <v>75</v>
      </c>
      <c r="AF512">
        <v>19</v>
      </c>
      <c r="AG512">
        <v>72</v>
      </c>
      <c r="AH512">
        <v>44</v>
      </c>
      <c r="AI512">
        <v>0</v>
      </c>
      <c r="AJ512">
        <v>9</v>
      </c>
      <c r="AK512">
        <v>2</v>
      </c>
      <c r="AL512">
        <v>31</v>
      </c>
      <c r="AM512">
        <v>30</v>
      </c>
      <c r="AN512">
        <v>0</v>
      </c>
      <c r="AO512">
        <v>0</v>
      </c>
      <c r="AP512">
        <v>0</v>
      </c>
      <c r="AQ512">
        <v>0</v>
      </c>
      <c r="AR512">
        <v>0</v>
      </c>
      <c r="AS512">
        <v>0</v>
      </c>
      <c r="AT512">
        <v>0</v>
      </c>
      <c r="AU512">
        <v>0</v>
      </c>
      <c r="AV512">
        <v>0</v>
      </c>
      <c r="AW512">
        <v>0</v>
      </c>
      <c r="AX512">
        <v>0</v>
      </c>
      <c r="AY512">
        <v>0</v>
      </c>
      <c r="AZ512">
        <v>0</v>
      </c>
      <c r="BA512">
        <v>0</v>
      </c>
      <c r="BB512">
        <v>0</v>
      </c>
      <c r="BC512">
        <v>0</v>
      </c>
      <c r="BD512">
        <v>0</v>
      </c>
      <c r="BE512">
        <v>0</v>
      </c>
      <c r="BF512">
        <v>0</v>
      </c>
      <c r="BG512" s="20">
        <v>3</v>
      </c>
      <c r="BH512" s="20">
        <v>0</v>
      </c>
      <c r="BI512" s="20">
        <v>73</v>
      </c>
      <c r="BJ512" s="20">
        <v>0</v>
      </c>
      <c r="BK512" s="20">
        <v>327</v>
      </c>
      <c r="BL512" s="20">
        <v>475</v>
      </c>
      <c r="BM512" s="20">
        <v>564</v>
      </c>
      <c r="BN512" s="20">
        <v>60</v>
      </c>
      <c r="BO512" s="20">
        <v>31</v>
      </c>
      <c r="BP512" s="20">
        <v>2484</v>
      </c>
      <c r="BQ512" s="20">
        <v>1368</v>
      </c>
      <c r="BR512" s="20">
        <v>0</v>
      </c>
      <c r="BS512" s="20">
        <v>23</v>
      </c>
      <c r="BT512" s="20">
        <v>420</v>
      </c>
      <c r="BU512" s="20">
        <v>116</v>
      </c>
      <c r="BV512" s="20">
        <v>1840</v>
      </c>
    </row>
    <row r="513" spans="1:74" x14ac:dyDescent="0.25">
      <c r="A513" s="20" t="s">
        <v>475</v>
      </c>
      <c r="B513" s="20" t="s">
        <v>476</v>
      </c>
      <c r="C513" s="20" t="s">
        <v>653</v>
      </c>
      <c r="D513" s="1">
        <v>44605</v>
      </c>
      <c r="E513">
        <v>81</v>
      </c>
      <c r="F513">
        <v>3</v>
      </c>
      <c r="G513">
        <v>3</v>
      </c>
      <c r="H513">
        <v>0</v>
      </c>
      <c r="I513">
        <v>0</v>
      </c>
      <c r="J513">
        <v>65</v>
      </c>
      <c r="K513">
        <v>4</v>
      </c>
      <c r="L513">
        <v>2</v>
      </c>
      <c r="M513">
        <v>1</v>
      </c>
      <c r="N513">
        <v>0</v>
      </c>
      <c r="O513">
        <v>0</v>
      </c>
      <c r="P513">
        <v>0</v>
      </c>
      <c r="Q513">
        <v>0</v>
      </c>
      <c r="R513">
        <v>358</v>
      </c>
      <c r="S513">
        <v>306</v>
      </c>
      <c r="T513">
        <v>19</v>
      </c>
      <c r="U513">
        <v>7</v>
      </c>
      <c r="V513">
        <v>4</v>
      </c>
      <c r="W513">
        <v>580</v>
      </c>
      <c r="X513">
        <v>384</v>
      </c>
      <c r="Y513">
        <v>18</v>
      </c>
      <c r="Z513">
        <v>55</v>
      </c>
      <c r="AA513">
        <v>9</v>
      </c>
      <c r="AB513">
        <v>673</v>
      </c>
      <c r="AC513">
        <v>497</v>
      </c>
      <c r="AD513">
        <v>5</v>
      </c>
      <c r="AE513">
        <v>75</v>
      </c>
      <c r="AF513">
        <v>18</v>
      </c>
      <c r="AG513">
        <v>72</v>
      </c>
      <c r="AH513">
        <v>44</v>
      </c>
      <c r="AI513">
        <v>0</v>
      </c>
      <c r="AJ513">
        <v>9</v>
      </c>
      <c r="AK513">
        <v>2</v>
      </c>
      <c r="AL513">
        <v>32</v>
      </c>
      <c r="AM513">
        <v>30</v>
      </c>
      <c r="AN513">
        <v>0</v>
      </c>
      <c r="AO513">
        <v>0</v>
      </c>
      <c r="AP513">
        <v>0</v>
      </c>
      <c r="AQ513">
        <v>0</v>
      </c>
      <c r="AR513">
        <v>0</v>
      </c>
      <c r="AS513">
        <v>0</v>
      </c>
      <c r="AT513">
        <v>0</v>
      </c>
      <c r="AU513">
        <v>0</v>
      </c>
      <c r="AV513">
        <v>0</v>
      </c>
      <c r="AW513">
        <v>0</v>
      </c>
      <c r="AX513">
        <v>0</v>
      </c>
      <c r="AY513">
        <v>0</v>
      </c>
      <c r="AZ513">
        <v>0</v>
      </c>
      <c r="BA513">
        <v>0</v>
      </c>
      <c r="BB513">
        <v>0</v>
      </c>
      <c r="BC513">
        <v>0</v>
      </c>
      <c r="BD513">
        <v>0</v>
      </c>
      <c r="BE513">
        <v>0</v>
      </c>
      <c r="BF513">
        <v>0</v>
      </c>
      <c r="BG513" s="20">
        <v>3</v>
      </c>
      <c r="BH513" s="20">
        <v>0</v>
      </c>
      <c r="BI513" s="20">
        <v>73</v>
      </c>
      <c r="BJ513" s="20">
        <v>0</v>
      </c>
      <c r="BK513" s="20">
        <v>325</v>
      </c>
      <c r="BL513" s="20">
        <v>477</v>
      </c>
      <c r="BM513" s="20">
        <v>568</v>
      </c>
      <c r="BN513" s="20">
        <v>60</v>
      </c>
      <c r="BO513" s="20">
        <v>32</v>
      </c>
      <c r="BP513" s="20">
        <v>2492</v>
      </c>
      <c r="BQ513" s="20">
        <v>1381</v>
      </c>
      <c r="BR513" s="20">
        <v>0</v>
      </c>
      <c r="BS513" s="20">
        <v>24</v>
      </c>
      <c r="BT513" s="20">
        <v>420</v>
      </c>
      <c r="BU513" s="20">
        <v>118</v>
      </c>
      <c r="BV513" s="20">
        <v>1848</v>
      </c>
    </row>
    <row r="514" spans="1:74" x14ac:dyDescent="0.25">
      <c r="A514" s="20" t="s">
        <v>475</v>
      </c>
      <c r="B514" s="20" t="s">
        <v>476</v>
      </c>
      <c r="C514" s="20" t="s">
        <v>653</v>
      </c>
      <c r="D514" s="1">
        <v>44613</v>
      </c>
      <c r="E514">
        <v>81</v>
      </c>
      <c r="F514">
        <v>3</v>
      </c>
      <c r="G514">
        <v>3</v>
      </c>
      <c r="H514">
        <v>0</v>
      </c>
      <c r="I514">
        <v>0</v>
      </c>
      <c r="J514">
        <v>65</v>
      </c>
      <c r="K514">
        <v>4</v>
      </c>
      <c r="L514">
        <v>2</v>
      </c>
      <c r="M514">
        <v>1</v>
      </c>
      <c r="N514">
        <v>0</v>
      </c>
      <c r="O514">
        <v>0</v>
      </c>
      <c r="P514">
        <v>0</v>
      </c>
      <c r="Q514">
        <v>0</v>
      </c>
      <c r="R514">
        <v>360</v>
      </c>
      <c r="S514">
        <v>308</v>
      </c>
      <c r="T514">
        <v>19</v>
      </c>
      <c r="U514">
        <v>7</v>
      </c>
      <c r="V514">
        <v>2</v>
      </c>
      <c r="W514">
        <v>580</v>
      </c>
      <c r="X514">
        <v>386</v>
      </c>
      <c r="Y514">
        <v>18</v>
      </c>
      <c r="Z514">
        <v>55</v>
      </c>
      <c r="AA514">
        <v>8</v>
      </c>
      <c r="AB514">
        <v>676</v>
      </c>
      <c r="AC514">
        <v>501</v>
      </c>
      <c r="AD514">
        <v>5</v>
      </c>
      <c r="AE514">
        <v>76</v>
      </c>
      <c r="AF514">
        <v>19</v>
      </c>
      <c r="AG514">
        <v>73</v>
      </c>
      <c r="AH514">
        <v>45</v>
      </c>
      <c r="AI514">
        <v>0</v>
      </c>
      <c r="AJ514">
        <v>9</v>
      </c>
      <c r="AK514">
        <v>2</v>
      </c>
      <c r="AL514">
        <v>32</v>
      </c>
      <c r="AM514">
        <v>30</v>
      </c>
      <c r="AN514">
        <v>0</v>
      </c>
      <c r="AO514">
        <v>0</v>
      </c>
      <c r="AP514">
        <v>0</v>
      </c>
      <c r="AQ514">
        <v>0</v>
      </c>
      <c r="AR514">
        <v>0</v>
      </c>
      <c r="AS514">
        <v>0</v>
      </c>
      <c r="AT514">
        <v>0</v>
      </c>
      <c r="AU514">
        <v>0</v>
      </c>
      <c r="AV514">
        <v>0</v>
      </c>
      <c r="AW514">
        <v>0</v>
      </c>
      <c r="AX514">
        <v>0</v>
      </c>
      <c r="AY514">
        <v>0</v>
      </c>
      <c r="AZ514">
        <v>0</v>
      </c>
      <c r="BA514">
        <v>0</v>
      </c>
      <c r="BB514">
        <v>0</v>
      </c>
      <c r="BC514">
        <v>0</v>
      </c>
      <c r="BD514">
        <v>0</v>
      </c>
      <c r="BE514">
        <v>0</v>
      </c>
      <c r="BF514">
        <v>0</v>
      </c>
      <c r="BG514" s="20">
        <v>3</v>
      </c>
      <c r="BH514" s="20">
        <v>0</v>
      </c>
      <c r="BI514" s="20">
        <v>73</v>
      </c>
      <c r="BJ514" s="20">
        <v>0</v>
      </c>
      <c r="BK514" s="20">
        <v>328</v>
      </c>
      <c r="BL514" s="20">
        <v>479</v>
      </c>
      <c r="BM514" s="20">
        <v>570</v>
      </c>
      <c r="BN514" s="20">
        <v>61</v>
      </c>
      <c r="BO514" s="20">
        <v>32</v>
      </c>
      <c r="BP514" s="20">
        <v>2493</v>
      </c>
      <c r="BQ514" s="20">
        <v>1390</v>
      </c>
      <c r="BR514" s="20">
        <v>0</v>
      </c>
      <c r="BS514" s="20">
        <v>24</v>
      </c>
      <c r="BT514" s="20">
        <v>416</v>
      </c>
      <c r="BU514" s="20">
        <v>122</v>
      </c>
      <c r="BV514" s="20">
        <v>1851</v>
      </c>
    </row>
    <row r="515" spans="1:74" x14ac:dyDescent="0.25">
      <c r="A515" s="20" t="s">
        <v>475</v>
      </c>
      <c r="B515" s="20" t="s">
        <v>481</v>
      </c>
      <c r="C515" s="20" t="s">
        <v>654</v>
      </c>
      <c r="D515" s="1">
        <v>44598</v>
      </c>
      <c r="E515">
        <v>72</v>
      </c>
      <c r="F515">
        <v>0</v>
      </c>
      <c r="G515">
        <v>0</v>
      </c>
      <c r="H515">
        <v>0</v>
      </c>
      <c r="I515">
        <v>0</v>
      </c>
      <c r="J515">
        <v>55</v>
      </c>
      <c r="K515">
        <v>2</v>
      </c>
      <c r="L515">
        <v>3</v>
      </c>
      <c r="M515">
        <v>0</v>
      </c>
      <c r="N515">
        <v>3</v>
      </c>
      <c r="O515">
        <v>2</v>
      </c>
      <c r="P515">
        <v>0</v>
      </c>
      <c r="Q515">
        <v>0</v>
      </c>
      <c r="R515">
        <v>264</v>
      </c>
      <c r="S515">
        <v>213</v>
      </c>
      <c r="T515">
        <v>9</v>
      </c>
      <c r="U515">
        <v>12</v>
      </c>
      <c r="V515">
        <v>0</v>
      </c>
      <c r="W515">
        <v>900</v>
      </c>
      <c r="X515">
        <v>523</v>
      </c>
      <c r="Y515">
        <v>21</v>
      </c>
      <c r="Z515">
        <v>106</v>
      </c>
      <c r="AA515">
        <v>7</v>
      </c>
      <c r="AB515">
        <v>508</v>
      </c>
      <c r="AC515">
        <v>274</v>
      </c>
      <c r="AD515">
        <v>8</v>
      </c>
      <c r="AE515">
        <v>86</v>
      </c>
      <c r="AF515">
        <v>29</v>
      </c>
      <c r="AG515">
        <v>144</v>
      </c>
      <c r="AH515">
        <v>65</v>
      </c>
      <c r="AI515">
        <v>1</v>
      </c>
      <c r="AJ515">
        <v>18</v>
      </c>
      <c r="AK515">
        <v>1</v>
      </c>
      <c r="AL515">
        <v>20</v>
      </c>
      <c r="AM515">
        <v>15</v>
      </c>
      <c r="AN515">
        <v>2</v>
      </c>
      <c r="AO515">
        <v>0</v>
      </c>
      <c r="AP515">
        <v>0</v>
      </c>
      <c r="AQ515">
        <v>0</v>
      </c>
      <c r="AR515">
        <v>0</v>
      </c>
      <c r="AS515">
        <v>0</v>
      </c>
      <c r="AT515">
        <v>0</v>
      </c>
      <c r="AU515">
        <v>0</v>
      </c>
      <c r="AV515">
        <v>0</v>
      </c>
      <c r="AW515">
        <v>0</v>
      </c>
      <c r="AX515">
        <v>0</v>
      </c>
      <c r="AY515">
        <v>0</v>
      </c>
      <c r="AZ515">
        <v>0</v>
      </c>
      <c r="BA515">
        <v>0</v>
      </c>
      <c r="BB515">
        <v>0</v>
      </c>
      <c r="BC515">
        <v>0</v>
      </c>
      <c r="BD515">
        <v>0</v>
      </c>
      <c r="BE515">
        <v>0</v>
      </c>
      <c r="BF515">
        <v>0</v>
      </c>
      <c r="BG515" s="20">
        <v>0</v>
      </c>
      <c r="BH515" s="20">
        <v>0</v>
      </c>
      <c r="BI515" s="20">
        <v>65</v>
      </c>
      <c r="BJ515" s="20">
        <v>3</v>
      </c>
      <c r="BK515" s="20">
        <v>235</v>
      </c>
      <c r="BL515" s="20">
        <v>727</v>
      </c>
      <c r="BM515" s="20">
        <v>372</v>
      </c>
      <c r="BN515" s="20">
        <v>116</v>
      </c>
      <c r="BO515" s="20">
        <v>17</v>
      </c>
      <c r="BP515" s="20">
        <v>3379</v>
      </c>
      <c r="BQ515" s="20">
        <v>1186</v>
      </c>
      <c r="BR515" s="20">
        <v>0</v>
      </c>
      <c r="BS515" s="20">
        <v>24</v>
      </c>
      <c r="BT515" s="20">
        <v>788</v>
      </c>
      <c r="BU515" s="20">
        <v>334</v>
      </c>
      <c r="BV515" s="20">
        <v>2078</v>
      </c>
    </row>
    <row r="516" spans="1:74" x14ac:dyDescent="0.25">
      <c r="A516" s="20" t="s">
        <v>475</v>
      </c>
      <c r="B516" s="20" t="s">
        <v>481</v>
      </c>
      <c r="C516" s="20" t="s">
        <v>654</v>
      </c>
      <c r="D516" s="1">
        <v>44605</v>
      </c>
      <c r="E516">
        <v>73</v>
      </c>
      <c r="F516">
        <v>0</v>
      </c>
      <c r="G516">
        <v>0</v>
      </c>
      <c r="H516">
        <v>0</v>
      </c>
      <c r="I516">
        <v>0</v>
      </c>
      <c r="J516">
        <v>56</v>
      </c>
      <c r="K516">
        <v>2</v>
      </c>
      <c r="L516">
        <v>3</v>
      </c>
      <c r="M516">
        <v>0</v>
      </c>
      <c r="N516">
        <v>3</v>
      </c>
      <c r="O516">
        <v>2</v>
      </c>
      <c r="P516">
        <v>0</v>
      </c>
      <c r="Q516">
        <v>0</v>
      </c>
      <c r="R516">
        <v>264</v>
      </c>
      <c r="S516">
        <v>213</v>
      </c>
      <c r="T516">
        <v>9</v>
      </c>
      <c r="U516">
        <v>12</v>
      </c>
      <c r="V516">
        <v>0</v>
      </c>
      <c r="W516">
        <v>901</v>
      </c>
      <c r="X516">
        <v>526</v>
      </c>
      <c r="Y516">
        <v>20</v>
      </c>
      <c r="Z516">
        <v>107</v>
      </c>
      <c r="AA516">
        <v>8</v>
      </c>
      <c r="AB516">
        <v>509</v>
      </c>
      <c r="AC516">
        <v>272</v>
      </c>
      <c r="AD516">
        <v>8</v>
      </c>
      <c r="AE516">
        <v>87</v>
      </c>
      <c r="AF516">
        <v>32</v>
      </c>
      <c r="AG516">
        <v>141</v>
      </c>
      <c r="AH516">
        <v>66</v>
      </c>
      <c r="AI516">
        <v>1</v>
      </c>
      <c r="AJ516">
        <v>17</v>
      </c>
      <c r="AK516">
        <v>0</v>
      </c>
      <c r="AL516">
        <v>20</v>
      </c>
      <c r="AM516">
        <v>15</v>
      </c>
      <c r="AN516">
        <v>2</v>
      </c>
      <c r="AO516">
        <v>0</v>
      </c>
      <c r="AP516">
        <v>0</v>
      </c>
      <c r="AQ516">
        <v>0</v>
      </c>
      <c r="AR516">
        <v>0</v>
      </c>
      <c r="AS516">
        <v>0</v>
      </c>
      <c r="AT516">
        <v>0</v>
      </c>
      <c r="AU516">
        <v>0</v>
      </c>
      <c r="AV516">
        <v>0</v>
      </c>
      <c r="AW516">
        <v>0</v>
      </c>
      <c r="AX516">
        <v>0</v>
      </c>
      <c r="AY516">
        <v>0</v>
      </c>
      <c r="AZ516">
        <v>0</v>
      </c>
      <c r="BA516">
        <v>0</v>
      </c>
      <c r="BB516">
        <v>0</v>
      </c>
      <c r="BC516">
        <v>0</v>
      </c>
      <c r="BD516">
        <v>0</v>
      </c>
      <c r="BE516">
        <v>0</v>
      </c>
      <c r="BF516">
        <v>0</v>
      </c>
      <c r="BG516" s="20">
        <v>0</v>
      </c>
      <c r="BH516" s="20">
        <v>0</v>
      </c>
      <c r="BI516" s="20">
        <v>66</v>
      </c>
      <c r="BJ516" s="20">
        <v>3</v>
      </c>
      <c r="BK516" s="20">
        <v>235</v>
      </c>
      <c r="BL516" s="20">
        <v>728</v>
      </c>
      <c r="BM516" s="20">
        <v>369</v>
      </c>
      <c r="BN516" s="20">
        <v>116</v>
      </c>
      <c r="BO516" s="20">
        <v>17</v>
      </c>
      <c r="BP516" s="20">
        <v>3376</v>
      </c>
      <c r="BQ516" s="20">
        <v>1193</v>
      </c>
      <c r="BR516" s="20">
        <v>0</v>
      </c>
      <c r="BS516" s="20">
        <v>24</v>
      </c>
      <c r="BT516" s="20">
        <v>788</v>
      </c>
      <c r="BU516" s="20">
        <v>332</v>
      </c>
      <c r="BV516" s="20">
        <v>2081</v>
      </c>
    </row>
    <row r="517" spans="1:74" x14ac:dyDescent="0.25">
      <c r="A517" s="20" t="s">
        <v>475</v>
      </c>
      <c r="B517" s="20" t="s">
        <v>481</v>
      </c>
      <c r="C517" s="20" t="s">
        <v>654</v>
      </c>
      <c r="D517" s="1">
        <v>44613</v>
      </c>
      <c r="E517">
        <v>73</v>
      </c>
      <c r="F517">
        <v>0</v>
      </c>
      <c r="G517">
        <v>0</v>
      </c>
      <c r="H517">
        <v>0</v>
      </c>
      <c r="I517">
        <v>0</v>
      </c>
      <c r="J517">
        <v>56</v>
      </c>
      <c r="K517">
        <v>2</v>
      </c>
      <c r="L517">
        <v>3</v>
      </c>
      <c r="M517">
        <v>0</v>
      </c>
      <c r="N517">
        <v>3</v>
      </c>
      <c r="O517">
        <v>2</v>
      </c>
      <c r="P517">
        <v>0</v>
      </c>
      <c r="Q517">
        <v>0</v>
      </c>
      <c r="R517">
        <v>263</v>
      </c>
      <c r="S517">
        <v>212</v>
      </c>
      <c r="T517">
        <v>9</v>
      </c>
      <c r="U517">
        <v>12</v>
      </c>
      <c r="V517">
        <v>0</v>
      </c>
      <c r="W517">
        <v>902</v>
      </c>
      <c r="X517">
        <v>527</v>
      </c>
      <c r="Y517">
        <v>20</v>
      </c>
      <c r="Z517">
        <v>110</v>
      </c>
      <c r="AA517">
        <v>6</v>
      </c>
      <c r="AB517">
        <v>513</v>
      </c>
      <c r="AC517">
        <v>279</v>
      </c>
      <c r="AD517">
        <v>8</v>
      </c>
      <c r="AE517">
        <v>91</v>
      </c>
      <c r="AF517">
        <v>29</v>
      </c>
      <c r="AG517">
        <v>141</v>
      </c>
      <c r="AH517">
        <v>66</v>
      </c>
      <c r="AI517">
        <v>1</v>
      </c>
      <c r="AJ517">
        <v>18</v>
      </c>
      <c r="AK517">
        <v>0</v>
      </c>
      <c r="AL517">
        <v>20</v>
      </c>
      <c r="AM517">
        <v>15</v>
      </c>
      <c r="AN517">
        <v>2</v>
      </c>
      <c r="AO517">
        <v>0</v>
      </c>
      <c r="AP517">
        <v>0</v>
      </c>
      <c r="AQ517">
        <v>0</v>
      </c>
      <c r="AR517">
        <v>0</v>
      </c>
      <c r="AS517">
        <v>0</v>
      </c>
      <c r="AT517">
        <v>0</v>
      </c>
      <c r="AU517">
        <v>0</v>
      </c>
      <c r="AV517">
        <v>0</v>
      </c>
      <c r="AW517">
        <v>0</v>
      </c>
      <c r="AX517">
        <v>0</v>
      </c>
      <c r="AY517">
        <v>0</v>
      </c>
      <c r="AZ517">
        <v>0</v>
      </c>
      <c r="BA517">
        <v>0</v>
      </c>
      <c r="BB517">
        <v>0</v>
      </c>
      <c r="BC517">
        <v>0</v>
      </c>
      <c r="BD517">
        <v>0</v>
      </c>
      <c r="BE517">
        <v>0</v>
      </c>
      <c r="BF517">
        <v>0</v>
      </c>
      <c r="BG517" s="20">
        <v>0</v>
      </c>
      <c r="BH517" s="20">
        <v>0</v>
      </c>
      <c r="BI517" s="20">
        <v>66</v>
      </c>
      <c r="BJ517" s="20">
        <v>3</v>
      </c>
      <c r="BK517" s="20">
        <v>234</v>
      </c>
      <c r="BL517" s="20">
        <v>729</v>
      </c>
      <c r="BM517" s="20">
        <v>372</v>
      </c>
      <c r="BN517" s="20">
        <v>115</v>
      </c>
      <c r="BO517" s="20">
        <v>17</v>
      </c>
      <c r="BP517" s="20">
        <v>3379</v>
      </c>
      <c r="BQ517" s="20">
        <v>1206</v>
      </c>
      <c r="BR517" s="20">
        <v>0</v>
      </c>
      <c r="BS517" s="20">
        <v>24</v>
      </c>
      <c r="BT517" s="20">
        <v>800</v>
      </c>
      <c r="BU517" s="20">
        <v>325</v>
      </c>
      <c r="BV517" s="20">
        <v>2086</v>
      </c>
    </row>
    <row r="518" spans="1:74" x14ac:dyDescent="0.25">
      <c r="A518" s="20" t="s">
        <v>475</v>
      </c>
      <c r="B518" s="20" t="s">
        <v>476</v>
      </c>
      <c r="C518" s="20" t="s">
        <v>477</v>
      </c>
      <c r="D518" s="1">
        <v>44613</v>
      </c>
      <c r="E518">
        <v>80</v>
      </c>
      <c r="F518">
        <v>1</v>
      </c>
      <c r="G518">
        <v>1</v>
      </c>
      <c r="H518">
        <v>1</v>
      </c>
      <c r="I518">
        <v>1</v>
      </c>
      <c r="J518">
        <v>65</v>
      </c>
      <c r="K518">
        <v>1</v>
      </c>
      <c r="L518">
        <v>8</v>
      </c>
      <c r="M518">
        <v>1</v>
      </c>
      <c r="N518">
        <v>6</v>
      </c>
      <c r="O518">
        <v>6</v>
      </c>
      <c r="R518">
        <v>631</v>
      </c>
      <c r="S518">
        <v>557</v>
      </c>
      <c r="T518">
        <v>23</v>
      </c>
      <c r="U518">
        <v>14</v>
      </c>
      <c r="V518">
        <v>7</v>
      </c>
      <c r="W518">
        <v>698</v>
      </c>
      <c r="X518">
        <v>75</v>
      </c>
      <c r="Y518">
        <v>12</v>
      </c>
      <c r="Z518">
        <v>64</v>
      </c>
      <c r="AA518">
        <v>24</v>
      </c>
      <c r="AB518">
        <v>1191</v>
      </c>
      <c r="AC518">
        <v>926</v>
      </c>
      <c r="AD518">
        <v>9</v>
      </c>
      <c r="AE518">
        <v>88</v>
      </c>
      <c r="AF518">
        <v>33</v>
      </c>
      <c r="AG518">
        <v>143</v>
      </c>
      <c r="AH518">
        <v>92</v>
      </c>
      <c r="AJ518">
        <v>17</v>
      </c>
      <c r="AK518">
        <v>3</v>
      </c>
      <c r="AL518">
        <v>31</v>
      </c>
      <c r="AM518">
        <v>8</v>
      </c>
      <c r="AN518">
        <v>1</v>
      </c>
      <c r="BD518">
        <v>1</v>
      </c>
      <c r="BG518" s="20">
        <v>1</v>
      </c>
      <c r="BH518" s="20">
        <v>1</v>
      </c>
      <c r="BI518" s="20">
        <v>70</v>
      </c>
      <c r="BJ518" s="20">
        <v>5</v>
      </c>
      <c r="BK518" s="20">
        <v>583</v>
      </c>
      <c r="BL518" s="20">
        <v>591</v>
      </c>
      <c r="BM518" s="20">
        <v>1048</v>
      </c>
      <c r="BN518" s="20">
        <v>121</v>
      </c>
      <c r="BO518" s="20">
        <v>29</v>
      </c>
      <c r="BP518" s="20">
        <v>4401</v>
      </c>
      <c r="BQ518" s="20">
        <v>2532</v>
      </c>
      <c r="BR518" s="20">
        <v>1</v>
      </c>
      <c r="BS518" s="20">
        <v>31</v>
      </c>
      <c r="BT518" s="20">
        <v>708</v>
      </c>
      <c r="BU518" s="20">
        <v>208</v>
      </c>
      <c r="BV518" s="20">
        <v>3342</v>
      </c>
    </row>
    <row r="519" spans="1:74" x14ac:dyDescent="0.25">
      <c r="A519" s="20" t="s">
        <v>475</v>
      </c>
      <c r="B519" s="20" t="s">
        <v>478</v>
      </c>
      <c r="C519" s="20" t="s">
        <v>655</v>
      </c>
      <c r="D519" s="1">
        <v>44598</v>
      </c>
      <c r="E519">
        <v>83</v>
      </c>
      <c r="F519">
        <v>0</v>
      </c>
      <c r="G519">
        <v>0</v>
      </c>
      <c r="H519">
        <v>0</v>
      </c>
      <c r="I519">
        <v>0</v>
      </c>
      <c r="J519">
        <v>50</v>
      </c>
      <c r="K519">
        <v>5</v>
      </c>
      <c r="L519">
        <v>7</v>
      </c>
      <c r="M519">
        <v>1</v>
      </c>
      <c r="N519">
        <v>0</v>
      </c>
      <c r="O519">
        <v>0</v>
      </c>
      <c r="P519">
        <v>0</v>
      </c>
      <c r="Q519">
        <v>0</v>
      </c>
      <c r="R519">
        <v>201</v>
      </c>
      <c r="S519">
        <v>143</v>
      </c>
      <c r="T519">
        <v>12</v>
      </c>
      <c r="U519">
        <v>6</v>
      </c>
      <c r="V519">
        <v>1</v>
      </c>
      <c r="W519">
        <v>739</v>
      </c>
      <c r="X519">
        <v>371</v>
      </c>
      <c r="Y519">
        <v>10</v>
      </c>
      <c r="Z519">
        <v>120</v>
      </c>
      <c r="AA519">
        <v>7</v>
      </c>
      <c r="AB519">
        <v>404</v>
      </c>
      <c r="AC519">
        <v>194</v>
      </c>
      <c r="AD519">
        <v>1</v>
      </c>
      <c r="AE519">
        <v>72</v>
      </c>
      <c r="AF519">
        <v>26</v>
      </c>
      <c r="AG519">
        <v>62</v>
      </c>
      <c r="AH519">
        <v>24</v>
      </c>
      <c r="AI519">
        <v>0</v>
      </c>
      <c r="AJ519">
        <v>16</v>
      </c>
      <c r="AK519">
        <v>0</v>
      </c>
      <c r="AL519">
        <v>8</v>
      </c>
      <c r="AM519">
        <v>6</v>
      </c>
      <c r="AN519">
        <v>0</v>
      </c>
      <c r="AO519">
        <v>0</v>
      </c>
      <c r="AP519">
        <v>0</v>
      </c>
      <c r="AQ519">
        <v>0</v>
      </c>
      <c r="AR519">
        <v>0</v>
      </c>
      <c r="AS519">
        <v>0</v>
      </c>
      <c r="AT519">
        <v>0</v>
      </c>
      <c r="AU519">
        <v>0</v>
      </c>
      <c r="AV519">
        <v>0</v>
      </c>
      <c r="AW519">
        <v>0</v>
      </c>
      <c r="AX519">
        <v>0</v>
      </c>
      <c r="AY519">
        <v>0</v>
      </c>
      <c r="AZ519">
        <v>0</v>
      </c>
      <c r="BA519">
        <v>0</v>
      </c>
      <c r="BB519">
        <v>0</v>
      </c>
      <c r="BC519">
        <v>0</v>
      </c>
      <c r="BD519">
        <v>0</v>
      </c>
      <c r="BE519">
        <v>0</v>
      </c>
      <c r="BF519">
        <v>0</v>
      </c>
      <c r="BG519" s="20">
        <v>0</v>
      </c>
      <c r="BH519" s="20">
        <v>0</v>
      </c>
      <c r="BI519" s="20">
        <v>68</v>
      </c>
      <c r="BJ519" s="20">
        <v>0</v>
      </c>
      <c r="BK519" s="20">
        <v>179</v>
      </c>
      <c r="BL519" s="20">
        <v>570</v>
      </c>
      <c r="BM519" s="20">
        <v>294</v>
      </c>
      <c r="BN519" s="20">
        <v>44</v>
      </c>
      <c r="BO519" s="20">
        <v>7</v>
      </c>
      <c r="BP519" s="20">
        <v>2607</v>
      </c>
      <c r="BQ519" s="20">
        <v>677</v>
      </c>
      <c r="BR519" s="20">
        <v>0</v>
      </c>
      <c r="BS519" s="20">
        <v>16</v>
      </c>
      <c r="BT519" s="20">
        <v>766</v>
      </c>
      <c r="BU519" s="20">
        <v>157</v>
      </c>
      <c r="BV519" s="20">
        <v>1511</v>
      </c>
    </row>
    <row r="520" spans="1:74" x14ac:dyDescent="0.25">
      <c r="A520" s="20" t="s">
        <v>475</v>
      </c>
      <c r="B520" s="20" t="s">
        <v>478</v>
      </c>
      <c r="C520" s="20" t="s">
        <v>655</v>
      </c>
      <c r="D520" s="1">
        <v>44605</v>
      </c>
      <c r="E520">
        <v>84</v>
      </c>
      <c r="F520">
        <v>0</v>
      </c>
      <c r="G520">
        <v>0</v>
      </c>
      <c r="H520">
        <v>0</v>
      </c>
      <c r="I520">
        <v>0</v>
      </c>
      <c r="J520">
        <v>51</v>
      </c>
      <c r="K520">
        <v>5</v>
      </c>
      <c r="L520">
        <v>8</v>
      </c>
      <c r="M520">
        <v>1</v>
      </c>
      <c r="N520">
        <v>0</v>
      </c>
      <c r="O520">
        <v>0</v>
      </c>
      <c r="P520">
        <v>0</v>
      </c>
      <c r="Q520">
        <v>0</v>
      </c>
      <c r="R520">
        <v>204</v>
      </c>
      <c r="S520">
        <v>147</v>
      </c>
      <c r="T520">
        <v>13</v>
      </c>
      <c r="U520">
        <v>6</v>
      </c>
      <c r="V520">
        <v>0</v>
      </c>
      <c r="W520">
        <v>734</v>
      </c>
      <c r="X520">
        <v>373</v>
      </c>
      <c r="Y520">
        <v>10</v>
      </c>
      <c r="Z520">
        <v>120</v>
      </c>
      <c r="AA520">
        <v>6</v>
      </c>
      <c r="AB520">
        <v>398</v>
      </c>
      <c r="AC520">
        <v>192</v>
      </c>
      <c r="AD520">
        <v>1</v>
      </c>
      <c r="AE520">
        <v>69</v>
      </c>
      <c r="AF520">
        <v>26</v>
      </c>
      <c r="AG520">
        <v>63</v>
      </c>
      <c r="AH520">
        <v>24</v>
      </c>
      <c r="AI520">
        <v>0</v>
      </c>
      <c r="AJ520">
        <v>16</v>
      </c>
      <c r="AK520">
        <v>0</v>
      </c>
      <c r="AL520">
        <v>8</v>
      </c>
      <c r="AM520">
        <v>6</v>
      </c>
      <c r="AN520">
        <v>0</v>
      </c>
      <c r="AO520">
        <v>0</v>
      </c>
      <c r="AP520">
        <v>0</v>
      </c>
      <c r="AQ520">
        <v>0</v>
      </c>
      <c r="AR520">
        <v>0</v>
      </c>
      <c r="AS520">
        <v>0</v>
      </c>
      <c r="AT520">
        <v>0</v>
      </c>
      <c r="AU520">
        <v>0</v>
      </c>
      <c r="AV520">
        <v>0</v>
      </c>
      <c r="AW520">
        <v>0</v>
      </c>
      <c r="AX520">
        <v>0</v>
      </c>
      <c r="AY520">
        <v>0</v>
      </c>
      <c r="AZ520">
        <v>0</v>
      </c>
      <c r="BA520">
        <v>0</v>
      </c>
      <c r="BB520">
        <v>0</v>
      </c>
      <c r="BC520">
        <v>0</v>
      </c>
      <c r="BD520">
        <v>0</v>
      </c>
      <c r="BE520">
        <v>0</v>
      </c>
      <c r="BF520">
        <v>0</v>
      </c>
      <c r="BG520" s="20">
        <v>0</v>
      </c>
      <c r="BH520" s="20">
        <v>0</v>
      </c>
      <c r="BI520" s="20">
        <v>68</v>
      </c>
      <c r="BJ520" s="20">
        <v>0</v>
      </c>
      <c r="BK520" s="20">
        <v>182</v>
      </c>
      <c r="BL520" s="20">
        <v>568</v>
      </c>
      <c r="BM520" s="20">
        <v>292</v>
      </c>
      <c r="BN520" s="20">
        <v>44</v>
      </c>
      <c r="BO520" s="20">
        <v>7</v>
      </c>
      <c r="BP520" s="20">
        <v>2595</v>
      </c>
      <c r="BQ520" s="20">
        <v>681</v>
      </c>
      <c r="BR520" s="20">
        <v>0</v>
      </c>
      <c r="BS520" s="20">
        <v>16</v>
      </c>
      <c r="BT520" s="20">
        <v>757</v>
      </c>
      <c r="BU520" s="20">
        <v>155</v>
      </c>
      <c r="BV520" s="20">
        <v>1510</v>
      </c>
    </row>
    <row r="521" spans="1:74" x14ac:dyDescent="0.25">
      <c r="A521" s="20" t="s">
        <v>475</v>
      </c>
      <c r="B521" s="20" t="s">
        <v>478</v>
      </c>
      <c r="C521" s="20" t="s">
        <v>655</v>
      </c>
      <c r="D521" s="1">
        <v>44613</v>
      </c>
      <c r="E521">
        <v>84</v>
      </c>
      <c r="F521">
        <v>0</v>
      </c>
      <c r="G521">
        <v>0</v>
      </c>
      <c r="H521">
        <v>0</v>
      </c>
      <c r="I521">
        <v>0</v>
      </c>
      <c r="J521">
        <v>51</v>
      </c>
      <c r="K521">
        <v>5</v>
      </c>
      <c r="L521">
        <v>8</v>
      </c>
      <c r="M521">
        <v>1</v>
      </c>
      <c r="N521">
        <v>0</v>
      </c>
      <c r="O521">
        <v>0</v>
      </c>
      <c r="P521">
        <v>0</v>
      </c>
      <c r="Q521">
        <v>0</v>
      </c>
      <c r="R521">
        <v>206</v>
      </c>
      <c r="S521">
        <v>148</v>
      </c>
      <c r="T521">
        <v>13</v>
      </c>
      <c r="U521">
        <v>6</v>
      </c>
      <c r="V521">
        <v>0</v>
      </c>
      <c r="W521">
        <v>733</v>
      </c>
      <c r="X521">
        <v>374</v>
      </c>
      <c r="Y521">
        <v>10</v>
      </c>
      <c r="Z521">
        <v>119</v>
      </c>
      <c r="AA521">
        <v>6</v>
      </c>
      <c r="AB521">
        <v>397</v>
      </c>
      <c r="AC521">
        <v>194</v>
      </c>
      <c r="AD521">
        <v>2</v>
      </c>
      <c r="AE521">
        <v>69</v>
      </c>
      <c r="AF521">
        <v>24</v>
      </c>
      <c r="AG521">
        <v>63</v>
      </c>
      <c r="AH521">
        <v>24</v>
      </c>
      <c r="AI521">
        <v>0</v>
      </c>
      <c r="AJ521">
        <v>16</v>
      </c>
      <c r="AK521">
        <v>0</v>
      </c>
      <c r="AL521">
        <v>8</v>
      </c>
      <c r="AM521">
        <v>6</v>
      </c>
      <c r="AN521">
        <v>0</v>
      </c>
      <c r="AO521">
        <v>0</v>
      </c>
      <c r="AP521">
        <v>0</v>
      </c>
      <c r="AQ521">
        <v>0</v>
      </c>
      <c r="AR521">
        <v>0</v>
      </c>
      <c r="AS521">
        <v>0</v>
      </c>
      <c r="AT521">
        <v>0</v>
      </c>
      <c r="AU521">
        <v>0</v>
      </c>
      <c r="AV521">
        <v>0</v>
      </c>
      <c r="AW521">
        <v>0</v>
      </c>
      <c r="AX521">
        <v>0</v>
      </c>
      <c r="AY521">
        <v>0</v>
      </c>
      <c r="AZ521">
        <v>0</v>
      </c>
      <c r="BA521">
        <v>0</v>
      </c>
      <c r="BB521">
        <v>0</v>
      </c>
      <c r="BC521">
        <v>0</v>
      </c>
      <c r="BD521">
        <v>0</v>
      </c>
      <c r="BE521">
        <v>0</v>
      </c>
      <c r="BF521">
        <v>0</v>
      </c>
      <c r="BG521" s="20">
        <v>0</v>
      </c>
      <c r="BH521" s="20">
        <v>0</v>
      </c>
      <c r="BI521" s="20">
        <v>68</v>
      </c>
      <c r="BJ521" s="20">
        <v>0</v>
      </c>
      <c r="BK521" s="20">
        <v>183</v>
      </c>
      <c r="BL521" s="20">
        <v>568</v>
      </c>
      <c r="BM521" s="20">
        <v>294</v>
      </c>
      <c r="BN521" s="20">
        <v>44</v>
      </c>
      <c r="BO521" s="20">
        <v>7</v>
      </c>
      <c r="BP521" s="20">
        <v>2595</v>
      </c>
      <c r="BQ521" s="20">
        <v>686</v>
      </c>
      <c r="BR521" s="20">
        <v>0</v>
      </c>
      <c r="BS521" s="20">
        <v>17</v>
      </c>
      <c r="BT521" s="20">
        <v>757</v>
      </c>
      <c r="BU521" s="20">
        <v>153</v>
      </c>
      <c r="BV521" s="20">
        <v>1514</v>
      </c>
    </row>
    <row r="522" spans="1:74" x14ac:dyDescent="0.25">
      <c r="A522" s="20" t="s">
        <v>475</v>
      </c>
      <c r="B522" s="20" t="s">
        <v>478</v>
      </c>
      <c r="C522" s="20" t="s">
        <v>479</v>
      </c>
      <c r="D522" s="1">
        <v>44598</v>
      </c>
      <c r="E522">
        <v>108</v>
      </c>
      <c r="F522">
        <v>0</v>
      </c>
      <c r="G522">
        <v>0</v>
      </c>
      <c r="H522">
        <v>4</v>
      </c>
      <c r="I522">
        <v>3</v>
      </c>
      <c r="J522">
        <v>79</v>
      </c>
      <c r="K522">
        <v>0</v>
      </c>
      <c r="L522">
        <v>4</v>
      </c>
      <c r="M522">
        <v>2</v>
      </c>
      <c r="N522">
        <v>102</v>
      </c>
      <c r="O522">
        <v>75</v>
      </c>
      <c r="P522">
        <v>4</v>
      </c>
      <c r="Q522">
        <v>4</v>
      </c>
      <c r="R522">
        <v>533</v>
      </c>
      <c r="S522">
        <v>432</v>
      </c>
      <c r="T522">
        <v>9</v>
      </c>
      <c r="U522">
        <v>30</v>
      </c>
      <c r="V522">
        <v>1</v>
      </c>
      <c r="W522">
        <v>1476</v>
      </c>
      <c r="X522">
        <v>891</v>
      </c>
      <c r="Y522">
        <v>14</v>
      </c>
      <c r="Z522">
        <v>173</v>
      </c>
      <c r="AA522">
        <v>18</v>
      </c>
      <c r="AB522">
        <v>1130</v>
      </c>
      <c r="AC522">
        <v>711</v>
      </c>
      <c r="AD522">
        <v>5</v>
      </c>
      <c r="AE522">
        <v>185</v>
      </c>
      <c r="AF522">
        <v>7</v>
      </c>
      <c r="AG522">
        <v>185</v>
      </c>
      <c r="AH522">
        <v>85</v>
      </c>
      <c r="AI522">
        <v>0</v>
      </c>
      <c r="AJ522">
        <v>23</v>
      </c>
      <c r="AK522">
        <v>10</v>
      </c>
      <c r="AL522">
        <v>83</v>
      </c>
      <c r="AM522">
        <v>66</v>
      </c>
      <c r="AN522">
        <v>3</v>
      </c>
      <c r="AO522">
        <v>0</v>
      </c>
      <c r="AP522">
        <v>0</v>
      </c>
      <c r="AQ522">
        <v>0</v>
      </c>
      <c r="AR522">
        <v>0</v>
      </c>
      <c r="AS522">
        <v>0</v>
      </c>
      <c r="AT522">
        <v>0</v>
      </c>
      <c r="AU522">
        <v>0</v>
      </c>
      <c r="AV522">
        <v>0</v>
      </c>
      <c r="AW522">
        <v>0</v>
      </c>
      <c r="AX522">
        <v>1</v>
      </c>
      <c r="AY522">
        <v>0</v>
      </c>
      <c r="AZ522">
        <v>0</v>
      </c>
      <c r="BA522">
        <v>0</v>
      </c>
      <c r="BB522">
        <v>0</v>
      </c>
      <c r="BC522">
        <v>0</v>
      </c>
      <c r="BD522">
        <v>0</v>
      </c>
      <c r="BE522">
        <v>0</v>
      </c>
      <c r="BF522">
        <v>0</v>
      </c>
      <c r="BG522" s="20">
        <v>0</v>
      </c>
      <c r="BH522" s="20">
        <v>3</v>
      </c>
      <c r="BI522" s="20">
        <v>100</v>
      </c>
      <c r="BJ522" s="20">
        <v>89</v>
      </c>
      <c r="BK522" s="20">
        <v>486</v>
      </c>
      <c r="BL522" s="20">
        <v>1223</v>
      </c>
      <c r="BM522" s="20">
        <v>911</v>
      </c>
      <c r="BN522" s="20">
        <v>145</v>
      </c>
      <c r="BO522" s="20">
        <v>78</v>
      </c>
      <c r="BP522" s="20">
        <v>5451</v>
      </c>
      <c r="BQ522" s="20">
        <v>2088</v>
      </c>
      <c r="BR522" s="20">
        <v>0</v>
      </c>
      <c r="BS522" s="20">
        <v>30</v>
      </c>
      <c r="BT522" s="20">
        <v>1237</v>
      </c>
      <c r="BU522" s="20">
        <v>250</v>
      </c>
      <c r="BV522" s="20">
        <v>3672</v>
      </c>
    </row>
    <row r="523" spans="1:74" x14ac:dyDescent="0.25">
      <c r="A523" s="20" t="s">
        <v>475</v>
      </c>
      <c r="B523" s="20" t="s">
        <v>478</v>
      </c>
      <c r="C523" s="20" t="s">
        <v>479</v>
      </c>
      <c r="D523" s="1">
        <v>44605</v>
      </c>
      <c r="E523">
        <v>108</v>
      </c>
      <c r="F523">
        <v>0</v>
      </c>
      <c r="G523">
        <v>0</v>
      </c>
      <c r="H523">
        <v>4</v>
      </c>
      <c r="I523">
        <v>3</v>
      </c>
      <c r="J523">
        <v>80</v>
      </c>
      <c r="K523">
        <v>0</v>
      </c>
      <c r="L523">
        <v>4</v>
      </c>
      <c r="M523">
        <v>2</v>
      </c>
      <c r="N523">
        <v>102</v>
      </c>
      <c r="O523">
        <v>77</v>
      </c>
      <c r="P523">
        <v>4</v>
      </c>
      <c r="Q523">
        <v>4</v>
      </c>
      <c r="R523">
        <v>534</v>
      </c>
      <c r="S523">
        <v>434</v>
      </c>
      <c r="T523">
        <v>9</v>
      </c>
      <c r="U523">
        <v>30</v>
      </c>
      <c r="V523">
        <v>2</v>
      </c>
      <c r="W523">
        <v>1478</v>
      </c>
      <c r="X523">
        <v>898</v>
      </c>
      <c r="Y523">
        <v>14</v>
      </c>
      <c r="Z523">
        <v>171</v>
      </c>
      <c r="AA523">
        <v>18</v>
      </c>
      <c r="AB523">
        <v>1131</v>
      </c>
      <c r="AC523">
        <v>713</v>
      </c>
      <c r="AD523">
        <v>5</v>
      </c>
      <c r="AE523">
        <v>184</v>
      </c>
      <c r="AF523">
        <v>8</v>
      </c>
      <c r="AG523">
        <v>187</v>
      </c>
      <c r="AH523">
        <v>86</v>
      </c>
      <c r="AI523">
        <v>0</v>
      </c>
      <c r="AJ523">
        <v>23</v>
      </c>
      <c r="AK523">
        <v>11</v>
      </c>
      <c r="AL523">
        <v>81</v>
      </c>
      <c r="AM523">
        <v>65</v>
      </c>
      <c r="AN523">
        <v>3</v>
      </c>
      <c r="AO523">
        <v>0</v>
      </c>
      <c r="AP523">
        <v>0</v>
      </c>
      <c r="AQ523">
        <v>0</v>
      </c>
      <c r="AR523">
        <v>0</v>
      </c>
      <c r="AS523">
        <v>0</v>
      </c>
      <c r="AT523">
        <v>0</v>
      </c>
      <c r="AU523">
        <v>0</v>
      </c>
      <c r="AV523">
        <v>0</v>
      </c>
      <c r="AW523">
        <v>0</v>
      </c>
      <c r="AX523">
        <v>1</v>
      </c>
      <c r="AY523">
        <v>0</v>
      </c>
      <c r="AZ523">
        <v>0</v>
      </c>
      <c r="BA523">
        <v>0</v>
      </c>
      <c r="BB523">
        <v>0</v>
      </c>
      <c r="BC523">
        <v>0</v>
      </c>
      <c r="BD523">
        <v>0</v>
      </c>
      <c r="BE523">
        <v>0</v>
      </c>
      <c r="BF523">
        <v>0</v>
      </c>
      <c r="BG523" s="20">
        <v>0</v>
      </c>
      <c r="BH523" s="20">
        <v>3</v>
      </c>
      <c r="BI523" s="20">
        <v>100</v>
      </c>
      <c r="BJ523" s="20">
        <v>89</v>
      </c>
      <c r="BK523" s="20">
        <v>486</v>
      </c>
      <c r="BL523" s="20">
        <v>1226</v>
      </c>
      <c r="BM523" s="20">
        <v>913</v>
      </c>
      <c r="BN523" s="20">
        <v>146</v>
      </c>
      <c r="BO523" s="20">
        <v>76</v>
      </c>
      <c r="BP523" s="20">
        <v>5466</v>
      </c>
      <c r="BQ523" s="20">
        <v>2112</v>
      </c>
      <c r="BR523" s="20">
        <v>0</v>
      </c>
      <c r="BS523" s="20">
        <v>30</v>
      </c>
      <c r="BT523" s="20">
        <v>1226</v>
      </c>
      <c r="BU523" s="20">
        <v>273</v>
      </c>
      <c r="BV523" s="20">
        <v>3678</v>
      </c>
    </row>
    <row r="524" spans="1:74" x14ac:dyDescent="0.25">
      <c r="A524" s="20" t="s">
        <v>475</v>
      </c>
      <c r="B524" s="20" t="s">
        <v>478</v>
      </c>
      <c r="C524" s="20" t="s">
        <v>479</v>
      </c>
      <c r="D524" s="1">
        <v>44613</v>
      </c>
      <c r="E524">
        <v>109</v>
      </c>
      <c r="F524">
        <v>0</v>
      </c>
      <c r="G524">
        <v>0</v>
      </c>
      <c r="H524">
        <v>4</v>
      </c>
      <c r="I524">
        <v>3</v>
      </c>
      <c r="J524">
        <v>81</v>
      </c>
      <c r="K524">
        <v>0</v>
      </c>
      <c r="L524">
        <v>4</v>
      </c>
      <c r="M524">
        <v>2</v>
      </c>
      <c r="N524">
        <v>101</v>
      </c>
      <c r="O524">
        <v>76</v>
      </c>
      <c r="P524">
        <v>4</v>
      </c>
      <c r="Q524">
        <v>4</v>
      </c>
      <c r="R524">
        <v>533</v>
      </c>
      <c r="S524">
        <v>434</v>
      </c>
      <c r="T524">
        <v>9</v>
      </c>
      <c r="U524">
        <v>30</v>
      </c>
      <c r="V524">
        <v>0</v>
      </c>
      <c r="W524">
        <v>1479</v>
      </c>
      <c r="X524">
        <v>900</v>
      </c>
      <c r="Y524">
        <v>14</v>
      </c>
      <c r="Z524">
        <v>173</v>
      </c>
      <c r="AA524">
        <v>19</v>
      </c>
      <c r="AB524">
        <v>1129</v>
      </c>
      <c r="AC524">
        <v>714</v>
      </c>
      <c r="AD524">
        <v>5</v>
      </c>
      <c r="AE524">
        <v>182</v>
      </c>
      <c r="AF524">
        <v>9</v>
      </c>
      <c r="AG524">
        <v>189</v>
      </c>
      <c r="AH524">
        <v>86</v>
      </c>
      <c r="AI524">
        <v>0</v>
      </c>
      <c r="AJ524">
        <v>23</v>
      </c>
      <c r="AK524">
        <v>11</v>
      </c>
      <c r="AL524">
        <v>80</v>
      </c>
      <c r="AM524">
        <v>64</v>
      </c>
      <c r="AN524">
        <v>3</v>
      </c>
      <c r="AO524">
        <v>0</v>
      </c>
      <c r="AP524">
        <v>0</v>
      </c>
      <c r="AQ524">
        <v>0</v>
      </c>
      <c r="AR524">
        <v>0</v>
      </c>
      <c r="AS524">
        <v>0</v>
      </c>
      <c r="AT524">
        <v>0</v>
      </c>
      <c r="AU524">
        <v>0</v>
      </c>
      <c r="AV524">
        <v>0</v>
      </c>
      <c r="AW524">
        <v>0</v>
      </c>
      <c r="AX524">
        <v>1</v>
      </c>
      <c r="AY524">
        <v>0</v>
      </c>
      <c r="AZ524">
        <v>0</v>
      </c>
      <c r="BA524">
        <v>0</v>
      </c>
      <c r="BB524">
        <v>0</v>
      </c>
      <c r="BC524">
        <v>0</v>
      </c>
      <c r="BD524">
        <v>0</v>
      </c>
      <c r="BE524">
        <v>0</v>
      </c>
      <c r="BF524">
        <v>0</v>
      </c>
      <c r="BG524" s="20">
        <v>0</v>
      </c>
      <c r="BH524" s="20">
        <v>3</v>
      </c>
      <c r="BI524" s="20">
        <v>101</v>
      </c>
      <c r="BJ524" s="20">
        <v>88</v>
      </c>
      <c r="BK524" s="20">
        <v>488</v>
      </c>
      <c r="BL524" s="20">
        <v>1222</v>
      </c>
      <c r="BM524" s="20">
        <v>912</v>
      </c>
      <c r="BN524" s="20">
        <v>149</v>
      </c>
      <c r="BO524" s="20">
        <v>75</v>
      </c>
      <c r="BP524" s="20">
        <v>5476</v>
      </c>
      <c r="BQ524" s="20">
        <v>2133</v>
      </c>
      <c r="BR524" s="20">
        <v>0</v>
      </c>
      <c r="BS524" s="20">
        <v>30</v>
      </c>
      <c r="BT524" s="20">
        <v>1219</v>
      </c>
      <c r="BU524" s="20">
        <v>275</v>
      </c>
      <c r="BV524" s="20">
        <v>3691</v>
      </c>
    </row>
    <row r="525" spans="1:74" x14ac:dyDescent="0.25">
      <c r="A525" s="20" t="s">
        <v>475</v>
      </c>
      <c r="B525" s="20" t="s">
        <v>478</v>
      </c>
      <c r="C525" s="20" t="s">
        <v>479</v>
      </c>
      <c r="D525" s="1">
        <v>44613</v>
      </c>
      <c r="E525">
        <v>1</v>
      </c>
      <c r="F525">
        <v>1</v>
      </c>
      <c r="W525">
        <v>1</v>
      </c>
      <c r="Z525">
        <v>1</v>
      </c>
      <c r="BG525" s="20">
        <v>1</v>
      </c>
      <c r="BH525" s="20"/>
      <c r="BI525" s="20">
        <v>1</v>
      </c>
      <c r="BJ525" s="20"/>
      <c r="BK525" s="20"/>
      <c r="BL525" s="20"/>
      <c r="BM525" s="20"/>
      <c r="BN525" s="20"/>
      <c r="BO525" s="20"/>
      <c r="BP525" s="20">
        <v>1</v>
      </c>
      <c r="BQ525" s="20"/>
      <c r="BR525" s="20"/>
      <c r="BS525" s="20"/>
      <c r="BT525" s="20"/>
      <c r="BU525" s="20"/>
      <c r="BV525" s="20"/>
    </row>
    <row r="526" spans="1:74" x14ac:dyDescent="0.25">
      <c r="A526" s="20" t="s">
        <v>475</v>
      </c>
      <c r="B526" s="20" t="s">
        <v>476</v>
      </c>
      <c r="C526" s="20" t="s">
        <v>656</v>
      </c>
      <c r="D526" s="1">
        <v>44598</v>
      </c>
      <c r="E526">
        <v>159</v>
      </c>
      <c r="F526">
        <v>4</v>
      </c>
      <c r="G526">
        <v>4</v>
      </c>
      <c r="H526">
        <v>0</v>
      </c>
      <c r="I526">
        <v>0</v>
      </c>
      <c r="J526">
        <v>114</v>
      </c>
      <c r="K526">
        <v>10</v>
      </c>
      <c r="L526">
        <v>7</v>
      </c>
      <c r="M526">
        <v>0</v>
      </c>
      <c r="N526">
        <v>3</v>
      </c>
      <c r="O526">
        <v>3</v>
      </c>
      <c r="P526">
        <v>0</v>
      </c>
      <c r="Q526">
        <v>0</v>
      </c>
      <c r="R526">
        <v>928</v>
      </c>
      <c r="S526">
        <v>816</v>
      </c>
      <c r="T526">
        <v>47</v>
      </c>
      <c r="U526">
        <v>13</v>
      </c>
      <c r="V526">
        <v>2</v>
      </c>
      <c r="W526">
        <v>1462</v>
      </c>
      <c r="X526">
        <v>981</v>
      </c>
      <c r="Y526">
        <v>61</v>
      </c>
      <c r="Z526">
        <v>89</v>
      </c>
      <c r="AA526">
        <v>20</v>
      </c>
      <c r="AB526">
        <v>1505</v>
      </c>
      <c r="AC526">
        <v>1020</v>
      </c>
      <c r="AD526">
        <v>87</v>
      </c>
      <c r="AE526">
        <v>91</v>
      </c>
      <c r="AF526">
        <v>31</v>
      </c>
      <c r="AG526">
        <v>257</v>
      </c>
      <c r="AH526">
        <v>126</v>
      </c>
      <c r="AI526">
        <v>18</v>
      </c>
      <c r="AJ526">
        <v>12</v>
      </c>
      <c r="AK526">
        <v>14</v>
      </c>
      <c r="AL526">
        <v>74</v>
      </c>
      <c r="AM526">
        <v>64</v>
      </c>
      <c r="AN526">
        <v>5</v>
      </c>
      <c r="AO526">
        <v>0</v>
      </c>
      <c r="AP526">
        <v>0</v>
      </c>
      <c r="AQ526">
        <v>0</v>
      </c>
      <c r="AR526">
        <v>0</v>
      </c>
      <c r="AS526">
        <v>0</v>
      </c>
      <c r="AT526">
        <v>0</v>
      </c>
      <c r="AU526">
        <v>0</v>
      </c>
      <c r="AV526">
        <v>0</v>
      </c>
      <c r="AW526">
        <v>0</v>
      </c>
      <c r="AX526">
        <v>0</v>
      </c>
      <c r="AY526">
        <v>0</v>
      </c>
      <c r="AZ526">
        <v>0</v>
      </c>
      <c r="BA526">
        <v>0</v>
      </c>
      <c r="BB526">
        <v>0</v>
      </c>
      <c r="BC526">
        <v>0</v>
      </c>
      <c r="BD526">
        <v>0</v>
      </c>
      <c r="BE526">
        <v>0</v>
      </c>
      <c r="BF526">
        <v>0</v>
      </c>
      <c r="BG526" s="20">
        <v>4</v>
      </c>
      <c r="BH526" s="20">
        <v>0</v>
      </c>
      <c r="BI526" s="20">
        <v>138</v>
      </c>
      <c r="BJ526" s="20">
        <v>3</v>
      </c>
      <c r="BK526" s="20">
        <v>856</v>
      </c>
      <c r="BL526" s="20">
        <v>1255</v>
      </c>
      <c r="BM526" s="20">
        <v>1267</v>
      </c>
      <c r="BN526" s="20">
        <v>202</v>
      </c>
      <c r="BO526" s="20">
        <v>68</v>
      </c>
      <c r="BP526" s="20">
        <v>6051</v>
      </c>
      <c r="BQ526" s="20">
        <v>2693</v>
      </c>
      <c r="BR526" s="20">
        <v>0</v>
      </c>
      <c r="BS526" s="20">
        <v>182</v>
      </c>
      <c r="BT526" s="20">
        <v>1039</v>
      </c>
      <c r="BU526" s="20">
        <v>306</v>
      </c>
      <c r="BV526" s="20">
        <v>4279</v>
      </c>
    </row>
    <row r="527" spans="1:74" x14ac:dyDescent="0.25">
      <c r="A527" s="20" t="s">
        <v>475</v>
      </c>
      <c r="B527" s="20" t="s">
        <v>476</v>
      </c>
      <c r="C527" s="20" t="s">
        <v>656</v>
      </c>
      <c r="D527" s="1">
        <v>44605</v>
      </c>
      <c r="E527">
        <v>160</v>
      </c>
      <c r="F527">
        <v>4</v>
      </c>
      <c r="G527">
        <v>4</v>
      </c>
      <c r="H527">
        <v>0</v>
      </c>
      <c r="I527">
        <v>0</v>
      </c>
      <c r="J527">
        <v>114</v>
      </c>
      <c r="K527">
        <v>11</v>
      </c>
      <c r="L527">
        <v>7</v>
      </c>
      <c r="M527">
        <v>0</v>
      </c>
      <c r="N527">
        <v>3</v>
      </c>
      <c r="O527">
        <v>3</v>
      </c>
      <c r="P527">
        <v>0</v>
      </c>
      <c r="Q527">
        <v>0</v>
      </c>
      <c r="R527">
        <v>928</v>
      </c>
      <c r="S527">
        <v>818</v>
      </c>
      <c r="T527">
        <v>45</v>
      </c>
      <c r="U527">
        <v>13</v>
      </c>
      <c r="V527">
        <v>2</v>
      </c>
      <c r="W527">
        <v>1466</v>
      </c>
      <c r="X527">
        <v>991</v>
      </c>
      <c r="Y527">
        <v>60</v>
      </c>
      <c r="Z527">
        <v>89</v>
      </c>
      <c r="AA527">
        <v>21</v>
      </c>
      <c r="AB527">
        <v>1501</v>
      </c>
      <c r="AC527">
        <v>1031</v>
      </c>
      <c r="AD527">
        <v>87</v>
      </c>
      <c r="AE527">
        <v>90</v>
      </c>
      <c r="AF527">
        <v>31</v>
      </c>
      <c r="AG527">
        <v>259</v>
      </c>
      <c r="AH527">
        <v>131</v>
      </c>
      <c r="AI527">
        <v>17</v>
      </c>
      <c r="AJ527">
        <v>13</v>
      </c>
      <c r="AK527">
        <v>14</v>
      </c>
      <c r="AL527">
        <v>74</v>
      </c>
      <c r="AM527">
        <v>64</v>
      </c>
      <c r="AN527">
        <v>5</v>
      </c>
      <c r="AO527">
        <v>0</v>
      </c>
      <c r="AP527">
        <v>0</v>
      </c>
      <c r="AQ527">
        <v>0</v>
      </c>
      <c r="AR527">
        <v>0</v>
      </c>
      <c r="AS527">
        <v>0</v>
      </c>
      <c r="AT527">
        <v>0</v>
      </c>
      <c r="AU527">
        <v>0</v>
      </c>
      <c r="AV527">
        <v>0</v>
      </c>
      <c r="AW527">
        <v>0</v>
      </c>
      <c r="AX527">
        <v>0</v>
      </c>
      <c r="AY527">
        <v>0</v>
      </c>
      <c r="AZ527">
        <v>0</v>
      </c>
      <c r="BA527">
        <v>0</v>
      </c>
      <c r="BB527">
        <v>0</v>
      </c>
      <c r="BC527">
        <v>0</v>
      </c>
      <c r="BD527">
        <v>0</v>
      </c>
      <c r="BE527">
        <v>0</v>
      </c>
      <c r="BF527">
        <v>0</v>
      </c>
      <c r="BG527" s="20">
        <v>4</v>
      </c>
      <c r="BH527" s="20">
        <v>0</v>
      </c>
      <c r="BI527" s="20">
        <v>138</v>
      </c>
      <c r="BJ527" s="20">
        <v>3</v>
      </c>
      <c r="BK527" s="20">
        <v>858</v>
      </c>
      <c r="BL527" s="20">
        <v>1261</v>
      </c>
      <c r="BM527" s="20">
        <v>1268</v>
      </c>
      <c r="BN527" s="20">
        <v>204</v>
      </c>
      <c r="BO527" s="20">
        <v>68</v>
      </c>
      <c r="BP527" s="20">
        <v>6051</v>
      </c>
      <c r="BQ527" s="20">
        <v>2739</v>
      </c>
      <c r="BR527" s="20">
        <v>0</v>
      </c>
      <c r="BS527" s="20">
        <v>179</v>
      </c>
      <c r="BT527" s="20">
        <v>1036</v>
      </c>
      <c r="BU527" s="20">
        <v>313</v>
      </c>
      <c r="BV527" s="20">
        <v>4289</v>
      </c>
    </row>
    <row r="528" spans="1:74" x14ac:dyDescent="0.25">
      <c r="A528" s="20" t="s">
        <v>475</v>
      </c>
      <c r="B528" s="20" t="s">
        <v>476</v>
      </c>
      <c r="C528" s="20" t="s">
        <v>656</v>
      </c>
      <c r="D528" s="1">
        <v>44613</v>
      </c>
      <c r="E528">
        <v>162</v>
      </c>
      <c r="F528">
        <v>4</v>
      </c>
      <c r="G528">
        <v>4</v>
      </c>
      <c r="H528">
        <v>0</v>
      </c>
      <c r="I528">
        <v>0</v>
      </c>
      <c r="J528">
        <v>114</v>
      </c>
      <c r="K528">
        <v>11</v>
      </c>
      <c r="L528">
        <v>8</v>
      </c>
      <c r="M528">
        <v>0</v>
      </c>
      <c r="N528">
        <v>3</v>
      </c>
      <c r="O528">
        <v>3</v>
      </c>
      <c r="P528">
        <v>0</v>
      </c>
      <c r="Q528">
        <v>0</v>
      </c>
      <c r="R528">
        <v>927</v>
      </c>
      <c r="S528">
        <v>818</v>
      </c>
      <c r="T528">
        <v>45</v>
      </c>
      <c r="U528">
        <v>13</v>
      </c>
      <c r="V528">
        <v>2</v>
      </c>
      <c r="W528">
        <v>1466</v>
      </c>
      <c r="X528">
        <v>995</v>
      </c>
      <c r="Y528">
        <v>59</v>
      </c>
      <c r="Z528">
        <v>88</v>
      </c>
      <c r="AA528">
        <v>19</v>
      </c>
      <c r="AB528">
        <v>1501</v>
      </c>
      <c r="AC528">
        <v>1037</v>
      </c>
      <c r="AD528">
        <v>86</v>
      </c>
      <c r="AE528">
        <v>88</v>
      </c>
      <c r="AF528">
        <v>30</v>
      </c>
      <c r="AG528">
        <v>259</v>
      </c>
      <c r="AH528">
        <v>134</v>
      </c>
      <c r="AI528">
        <v>17</v>
      </c>
      <c r="AJ528">
        <v>13</v>
      </c>
      <c r="AK528">
        <v>14</v>
      </c>
      <c r="AL528">
        <v>73</v>
      </c>
      <c r="AM528">
        <v>63</v>
      </c>
      <c r="AN528">
        <v>5</v>
      </c>
      <c r="AO528">
        <v>0</v>
      </c>
      <c r="AP528">
        <v>0</v>
      </c>
      <c r="AQ528">
        <v>0</v>
      </c>
      <c r="AR528">
        <v>0</v>
      </c>
      <c r="AS528">
        <v>0</v>
      </c>
      <c r="AT528">
        <v>0</v>
      </c>
      <c r="AU528">
        <v>0</v>
      </c>
      <c r="AV528">
        <v>0</v>
      </c>
      <c r="AW528">
        <v>0</v>
      </c>
      <c r="AX528">
        <v>0</v>
      </c>
      <c r="AY528">
        <v>0</v>
      </c>
      <c r="AZ528">
        <v>0</v>
      </c>
      <c r="BA528">
        <v>0</v>
      </c>
      <c r="BB528">
        <v>0</v>
      </c>
      <c r="BC528">
        <v>0</v>
      </c>
      <c r="BD528">
        <v>0</v>
      </c>
      <c r="BE528">
        <v>0</v>
      </c>
      <c r="BF528">
        <v>0</v>
      </c>
      <c r="BG528" s="20">
        <v>4</v>
      </c>
      <c r="BH528" s="20">
        <v>0</v>
      </c>
      <c r="BI528" s="20">
        <v>139</v>
      </c>
      <c r="BJ528" s="20">
        <v>3</v>
      </c>
      <c r="BK528" s="20">
        <v>857</v>
      </c>
      <c r="BL528" s="20">
        <v>1264</v>
      </c>
      <c r="BM528" s="20">
        <v>1272</v>
      </c>
      <c r="BN528" s="20">
        <v>205</v>
      </c>
      <c r="BO528" s="20">
        <v>67</v>
      </c>
      <c r="BP528" s="20">
        <v>6052</v>
      </c>
      <c r="BQ528" s="20">
        <v>2756</v>
      </c>
      <c r="BR528" s="20">
        <v>0</v>
      </c>
      <c r="BS528" s="20">
        <v>178</v>
      </c>
      <c r="BT528" s="20">
        <v>1024</v>
      </c>
      <c r="BU528" s="20">
        <v>320</v>
      </c>
      <c r="BV528" s="20">
        <v>4300</v>
      </c>
    </row>
    <row r="529" spans="1:74" x14ac:dyDescent="0.25">
      <c r="A529" s="20" t="s">
        <v>475</v>
      </c>
      <c r="B529" s="20" t="s">
        <v>481</v>
      </c>
      <c r="C529" s="20" t="s">
        <v>657</v>
      </c>
      <c r="D529" s="1">
        <v>44598</v>
      </c>
      <c r="E529">
        <v>58</v>
      </c>
      <c r="F529">
        <v>1</v>
      </c>
      <c r="G529">
        <v>1</v>
      </c>
      <c r="H529">
        <v>0</v>
      </c>
      <c r="I529">
        <v>0</v>
      </c>
      <c r="J529">
        <v>45</v>
      </c>
      <c r="K529">
        <v>2</v>
      </c>
      <c r="L529">
        <v>1</v>
      </c>
      <c r="M529">
        <v>0</v>
      </c>
      <c r="N529">
        <v>4</v>
      </c>
      <c r="O529">
        <v>4</v>
      </c>
      <c r="P529">
        <v>0</v>
      </c>
      <c r="Q529">
        <v>0</v>
      </c>
      <c r="R529">
        <v>314</v>
      </c>
      <c r="S529">
        <v>269</v>
      </c>
      <c r="T529">
        <v>7</v>
      </c>
      <c r="U529">
        <v>13</v>
      </c>
      <c r="V529">
        <v>3</v>
      </c>
      <c r="W529">
        <v>762</v>
      </c>
      <c r="X529">
        <v>466</v>
      </c>
      <c r="Y529">
        <v>7</v>
      </c>
      <c r="Z529">
        <v>56</v>
      </c>
      <c r="AA529">
        <v>14</v>
      </c>
      <c r="AB529">
        <v>536</v>
      </c>
      <c r="AC529">
        <v>327</v>
      </c>
      <c r="AD529">
        <v>2</v>
      </c>
      <c r="AE529">
        <v>59</v>
      </c>
      <c r="AF529">
        <v>25</v>
      </c>
      <c r="AG529">
        <v>90</v>
      </c>
      <c r="AH529">
        <v>36</v>
      </c>
      <c r="AI529">
        <v>1</v>
      </c>
      <c r="AJ529">
        <v>13</v>
      </c>
      <c r="AK529">
        <v>0</v>
      </c>
      <c r="AL529">
        <v>33</v>
      </c>
      <c r="AM529">
        <v>27</v>
      </c>
      <c r="AN529">
        <v>0</v>
      </c>
      <c r="AO529">
        <v>0</v>
      </c>
      <c r="AP529">
        <v>0</v>
      </c>
      <c r="AQ529">
        <v>0</v>
      </c>
      <c r="AR529">
        <v>0</v>
      </c>
      <c r="AS529">
        <v>0</v>
      </c>
      <c r="AT529">
        <v>0</v>
      </c>
      <c r="AU529">
        <v>0</v>
      </c>
      <c r="AV529">
        <v>0</v>
      </c>
      <c r="AW529">
        <v>0</v>
      </c>
      <c r="AX529">
        <v>0</v>
      </c>
      <c r="AY529">
        <v>0</v>
      </c>
      <c r="AZ529">
        <v>0</v>
      </c>
      <c r="BA529">
        <v>0</v>
      </c>
      <c r="BB529">
        <v>0</v>
      </c>
      <c r="BC529">
        <v>0</v>
      </c>
      <c r="BD529">
        <v>0</v>
      </c>
      <c r="BE529">
        <v>0</v>
      </c>
      <c r="BF529">
        <v>0</v>
      </c>
      <c r="BG529" s="20">
        <v>1</v>
      </c>
      <c r="BH529" s="20">
        <v>0</v>
      </c>
      <c r="BI529" s="20">
        <v>54</v>
      </c>
      <c r="BJ529" s="20">
        <v>4</v>
      </c>
      <c r="BK529" s="20">
        <v>290</v>
      </c>
      <c r="BL529" s="20">
        <v>671</v>
      </c>
      <c r="BM529" s="20">
        <v>438</v>
      </c>
      <c r="BN529" s="20">
        <v>66</v>
      </c>
      <c r="BO529" s="20">
        <v>33</v>
      </c>
      <c r="BP529" s="20">
        <v>2860</v>
      </c>
      <c r="BQ529" s="20">
        <v>1073</v>
      </c>
      <c r="BR529" s="20">
        <v>0</v>
      </c>
      <c r="BS529" s="20">
        <v>14</v>
      </c>
      <c r="BT529" s="20">
        <v>476</v>
      </c>
      <c r="BU529" s="20">
        <v>301</v>
      </c>
      <c r="BV529" s="20">
        <v>1933</v>
      </c>
    </row>
    <row r="530" spans="1:74" x14ac:dyDescent="0.25">
      <c r="A530" s="20" t="s">
        <v>475</v>
      </c>
      <c r="B530" s="20" t="s">
        <v>481</v>
      </c>
      <c r="C530" s="20" t="s">
        <v>657</v>
      </c>
      <c r="D530" s="1">
        <v>44605</v>
      </c>
      <c r="E530">
        <v>59</v>
      </c>
      <c r="F530">
        <v>1</v>
      </c>
      <c r="G530">
        <v>1</v>
      </c>
      <c r="H530">
        <v>0</v>
      </c>
      <c r="I530">
        <v>0</v>
      </c>
      <c r="J530">
        <v>45</v>
      </c>
      <c r="K530">
        <v>2</v>
      </c>
      <c r="L530">
        <v>1</v>
      </c>
      <c r="M530">
        <v>0</v>
      </c>
      <c r="N530">
        <v>4</v>
      </c>
      <c r="O530">
        <v>4</v>
      </c>
      <c r="P530">
        <v>0</v>
      </c>
      <c r="Q530">
        <v>0</v>
      </c>
      <c r="R530">
        <v>314</v>
      </c>
      <c r="S530">
        <v>269</v>
      </c>
      <c r="T530">
        <v>7</v>
      </c>
      <c r="U530">
        <v>13</v>
      </c>
      <c r="V530">
        <v>3</v>
      </c>
      <c r="W530">
        <v>763</v>
      </c>
      <c r="X530">
        <v>472</v>
      </c>
      <c r="Y530">
        <v>7</v>
      </c>
      <c r="Z530">
        <v>55</v>
      </c>
      <c r="AA530">
        <v>15</v>
      </c>
      <c r="AB530">
        <v>535</v>
      </c>
      <c r="AC530">
        <v>329</v>
      </c>
      <c r="AD530">
        <v>2</v>
      </c>
      <c r="AE530">
        <v>59</v>
      </c>
      <c r="AF530">
        <v>23</v>
      </c>
      <c r="AG530">
        <v>91</v>
      </c>
      <c r="AH530">
        <v>37</v>
      </c>
      <c r="AI530">
        <v>1</v>
      </c>
      <c r="AJ530">
        <v>13</v>
      </c>
      <c r="AK530">
        <v>0</v>
      </c>
      <c r="AL530">
        <v>33</v>
      </c>
      <c r="AM530">
        <v>27</v>
      </c>
      <c r="AN530">
        <v>0</v>
      </c>
      <c r="AO530">
        <v>0</v>
      </c>
      <c r="AP530">
        <v>0</v>
      </c>
      <c r="AQ530">
        <v>0</v>
      </c>
      <c r="AR530">
        <v>0</v>
      </c>
      <c r="AS530">
        <v>0</v>
      </c>
      <c r="AT530">
        <v>0</v>
      </c>
      <c r="AU530">
        <v>0</v>
      </c>
      <c r="AV530">
        <v>0</v>
      </c>
      <c r="AW530">
        <v>0</v>
      </c>
      <c r="AX530">
        <v>0</v>
      </c>
      <c r="AY530">
        <v>0</v>
      </c>
      <c r="AZ530">
        <v>0</v>
      </c>
      <c r="BA530">
        <v>0</v>
      </c>
      <c r="BB530">
        <v>0</v>
      </c>
      <c r="BC530">
        <v>0</v>
      </c>
      <c r="BD530">
        <v>0</v>
      </c>
      <c r="BE530">
        <v>0</v>
      </c>
      <c r="BF530">
        <v>0</v>
      </c>
      <c r="BG530" s="20">
        <v>1</v>
      </c>
      <c r="BH530" s="20">
        <v>0</v>
      </c>
      <c r="BI530" s="20">
        <v>55</v>
      </c>
      <c r="BJ530" s="20">
        <v>4</v>
      </c>
      <c r="BK530" s="20">
        <v>290</v>
      </c>
      <c r="BL530" s="20">
        <v>672</v>
      </c>
      <c r="BM530" s="20">
        <v>438</v>
      </c>
      <c r="BN530" s="20">
        <v>68</v>
      </c>
      <c r="BO530" s="20">
        <v>33</v>
      </c>
      <c r="BP530" s="20">
        <v>2859</v>
      </c>
      <c r="BQ530" s="20">
        <v>1081</v>
      </c>
      <c r="BR530" s="20">
        <v>0</v>
      </c>
      <c r="BS530" s="20">
        <v>15</v>
      </c>
      <c r="BT530" s="20">
        <v>476</v>
      </c>
      <c r="BU530" s="20">
        <v>298</v>
      </c>
      <c r="BV530" s="20">
        <v>1933</v>
      </c>
    </row>
    <row r="531" spans="1:74" x14ac:dyDescent="0.25">
      <c r="A531" s="20" t="s">
        <v>475</v>
      </c>
      <c r="B531" s="20" t="s">
        <v>481</v>
      </c>
      <c r="C531" s="20" t="s">
        <v>657</v>
      </c>
      <c r="D531" s="1">
        <v>44613</v>
      </c>
      <c r="AG531">
        <v>1</v>
      </c>
      <c r="BG531" s="20"/>
      <c r="BH531" s="20"/>
      <c r="BI531" s="20"/>
      <c r="BJ531" s="20"/>
      <c r="BK531" s="20"/>
      <c r="BL531" s="20"/>
      <c r="BM531" s="20"/>
      <c r="BN531" s="20">
        <v>1</v>
      </c>
      <c r="BO531" s="20"/>
      <c r="BP531" s="20">
        <v>1</v>
      </c>
      <c r="BQ531" s="20"/>
      <c r="BR531" s="20"/>
      <c r="BS531" s="20"/>
      <c r="BT531" s="20"/>
      <c r="BU531" s="20"/>
      <c r="BV531" s="20">
        <v>1</v>
      </c>
    </row>
    <row r="532" spans="1:74" x14ac:dyDescent="0.25">
      <c r="A532" s="20" t="s">
        <v>475</v>
      </c>
      <c r="B532" s="20" t="s">
        <v>481</v>
      </c>
      <c r="C532" s="20" t="s">
        <v>657</v>
      </c>
      <c r="D532" s="1">
        <v>44613</v>
      </c>
      <c r="E532">
        <v>60</v>
      </c>
      <c r="F532">
        <v>1</v>
      </c>
      <c r="G532">
        <v>1</v>
      </c>
      <c r="H532">
        <v>0</v>
      </c>
      <c r="I532">
        <v>0</v>
      </c>
      <c r="J532">
        <v>45</v>
      </c>
      <c r="K532">
        <v>2</v>
      </c>
      <c r="L532">
        <v>1</v>
      </c>
      <c r="M532">
        <v>0</v>
      </c>
      <c r="N532">
        <v>4</v>
      </c>
      <c r="O532">
        <v>4</v>
      </c>
      <c r="P532">
        <v>0</v>
      </c>
      <c r="Q532">
        <v>0</v>
      </c>
      <c r="R532">
        <v>315</v>
      </c>
      <c r="S532">
        <v>269</v>
      </c>
      <c r="T532">
        <v>7</v>
      </c>
      <c r="U532">
        <v>13</v>
      </c>
      <c r="V532">
        <v>3</v>
      </c>
      <c r="W532">
        <v>760</v>
      </c>
      <c r="X532">
        <v>476</v>
      </c>
      <c r="Y532">
        <v>7</v>
      </c>
      <c r="Z532">
        <v>54</v>
      </c>
      <c r="AA532">
        <v>15</v>
      </c>
      <c r="AB532">
        <v>538</v>
      </c>
      <c r="AC532">
        <v>330</v>
      </c>
      <c r="AD532">
        <v>2</v>
      </c>
      <c r="AE532">
        <v>60</v>
      </c>
      <c r="AF532">
        <v>27</v>
      </c>
      <c r="AG532">
        <v>91</v>
      </c>
      <c r="AH532">
        <v>38</v>
      </c>
      <c r="AI532">
        <v>1</v>
      </c>
      <c r="AJ532">
        <v>12</v>
      </c>
      <c r="AK532">
        <v>0</v>
      </c>
      <c r="AL532">
        <v>33</v>
      </c>
      <c r="AM532">
        <v>27</v>
      </c>
      <c r="AN532">
        <v>0</v>
      </c>
      <c r="AO532">
        <v>0</v>
      </c>
      <c r="AP532">
        <v>0</v>
      </c>
      <c r="AQ532">
        <v>0</v>
      </c>
      <c r="AR532">
        <v>0</v>
      </c>
      <c r="AS532">
        <v>0</v>
      </c>
      <c r="AT532">
        <v>0</v>
      </c>
      <c r="AU532">
        <v>0</v>
      </c>
      <c r="AV532">
        <v>0</v>
      </c>
      <c r="AW532">
        <v>0</v>
      </c>
      <c r="AX532">
        <v>0</v>
      </c>
      <c r="AY532">
        <v>0</v>
      </c>
      <c r="AZ532">
        <v>0</v>
      </c>
      <c r="BA532">
        <v>0</v>
      </c>
      <c r="BB532">
        <v>0</v>
      </c>
      <c r="BC532">
        <v>0</v>
      </c>
      <c r="BD532">
        <v>0</v>
      </c>
      <c r="BE532">
        <v>0</v>
      </c>
      <c r="BF532">
        <v>0</v>
      </c>
      <c r="BG532" s="20">
        <v>1</v>
      </c>
      <c r="BH532" s="20">
        <v>0</v>
      </c>
      <c r="BI532" s="20">
        <v>55</v>
      </c>
      <c r="BJ532" s="20">
        <v>4</v>
      </c>
      <c r="BK532" s="20">
        <v>291</v>
      </c>
      <c r="BL532" s="20">
        <v>670</v>
      </c>
      <c r="BM532" s="20">
        <v>436</v>
      </c>
      <c r="BN532" s="20">
        <v>68</v>
      </c>
      <c r="BO532" s="20">
        <v>33</v>
      </c>
      <c r="BP532" s="20">
        <v>2858</v>
      </c>
      <c r="BQ532" s="20">
        <v>1098</v>
      </c>
      <c r="BR532" s="20">
        <v>0</v>
      </c>
      <c r="BS532" s="20">
        <v>15</v>
      </c>
      <c r="BT532" s="20">
        <v>472</v>
      </c>
      <c r="BU532" s="20">
        <v>300</v>
      </c>
      <c r="BV532" s="20">
        <v>1934</v>
      </c>
    </row>
    <row r="533" spans="1:74" x14ac:dyDescent="0.25">
      <c r="A533" s="20" t="s">
        <v>475</v>
      </c>
      <c r="B533" s="20" t="s">
        <v>478</v>
      </c>
      <c r="C533" s="20" t="s">
        <v>480</v>
      </c>
      <c r="D533" s="1">
        <v>44598</v>
      </c>
      <c r="E533">
        <v>110</v>
      </c>
      <c r="F533">
        <v>1</v>
      </c>
      <c r="G533">
        <v>1</v>
      </c>
      <c r="H533">
        <v>1</v>
      </c>
      <c r="I533">
        <v>1</v>
      </c>
      <c r="J533">
        <v>77</v>
      </c>
      <c r="K533">
        <v>1</v>
      </c>
      <c r="L533">
        <v>8</v>
      </c>
      <c r="M533">
        <v>2</v>
      </c>
      <c r="N533">
        <v>8</v>
      </c>
      <c r="O533">
        <v>7</v>
      </c>
      <c r="P533">
        <v>0</v>
      </c>
      <c r="Q533">
        <v>0</v>
      </c>
      <c r="R533">
        <v>501</v>
      </c>
      <c r="S533">
        <v>419</v>
      </c>
      <c r="T533">
        <v>19</v>
      </c>
      <c r="U533">
        <v>19</v>
      </c>
      <c r="V533">
        <v>6</v>
      </c>
      <c r="W533">
        <v>1165</v>
      </c>
      <c r="X533">
        <v>695</v>
      </c>
      <c r="Y533">
        <v>16</v>
      </c>
      <c r="Z533">
        <v>147</v>
      </c>
      <c r="AA533">
        <v>31</v>
      </c>
      <c r="AB533">
        <v>950</v>
      </c>
      <c r="AC533">
        <v>553</v>
      </c>
      <c r="AD533">
        <v>5</v>
      </c>
      <c r="AE533">
        <v>141</v>
      </c>
      <c r="AF533">
        <v>67</v>
      </c>
      <c r="AG533">
        <v>155</v>
      </c>
      <c r="AH533">
        <v>71</v>
      </c>
      <c r="AI533">
        <v>3</v>
      </c>
      <c r="AJ533">
        <v>25</v>
      </c>
      <c r="AK533">
        <v>4</v>
      </c>
      <c r="AL533">
        <v>53</v>
      </c>
      <c r="AM533">
        <v>47</v>
      </c>
      <c r="AN533">
        <v>1</v>
      </c>
      <c r="AO533">
        <v>0</v>
      </c>
      <c r="AP533">
        <v>0</v>
      </c>
      <c r="AQ533">
        <v>0</v>
      </c>
      <c r="AR533">
        <v>0</v>
      </c>
      <c r="AS533">
        <v>0</v>
      </c>
      <c r="AT533">
        <v>0</v>
      </c>
      <c r="AU533">
        <v>0</v>
      </c>
      <c r="AV533">
        <v>0</v>
      </c>
      <c r="AW533">
        <v>0</v>
      </c>
      <c r="AX533">
        <v>0</v>
      </c>
      <c r="AY533">
        <v>0</v>
      </c>
      <c r="AZ533">
        <v>0</v>
      </c>
      <c r="BA533">
        <v>0</v>
      </c>
      <c r="BB533">
        <v>0</v>
      </c>
      <c r="BC533">
        <v>0</v>
      </c>
      <c r="BD533">
        <v>0</v>
      </c>
      <c r="BE533">
        <v>0</v>
      </c>
      <c r="BF533">
        <v>0</v>
      </c>
      <c r="BG533" s="20">
        <v>1</v>
      </c>
      <c r="BH533" s="20">
        <v>1</v>
      </c>
      <c r="BI533" s="20">
        <v>96</v>
      </c>
      <c r="BJ533" s="20">
        <v>8</v>
      </c>
      <c r="BK533" s="20">
        <v>448</v>
      </c>
      <c r="BL533" s="20">
        <v>940</v>
      </c>
      <c r="BM533" s="20">
        <v>715</v>
      </c>
      <c r="BN533" s="20">
        <v>112</v>
      </c>
      <c r="BO533" s="20">
        <v>50</v>
      </c>
      <c r="BP533" s="20">
        <v>4488</v>
      </c>
      <c r="BQ533" s="20">
        <v>1672</v>
      </c>
      <c r="BR533" s="20">
        <v>0</v>
      </c>
      <c r="BS533" s="20">
        <v>24</v>
      </c>
      <c r="BT533" s="20">
        <v>1159</v>
      </c>
      <c r="BU533" s="20">
        <v>308</v>
      </c>
      <c r="BV533" s="20">
        <v>2794</v>
      </c>
    </row>
    <row r="534" spans="1:74" x14ac:dyDescent="0.25">
      <c r="A534" s="20" t="s">
        <v>475</v>
      </c>
      <c r="B534" s="20" t="s">
        <v>478</v>
      </c>
      <c r="C534" s="20" t="s">
        <v>480</v>
      </c>
      <c r="D534" s="1">
        <v>44605</v>
      </c>
      <c r="E534">
        <v>110</v>
      </c>
      <c r="F534">
        <v>1</v>
      </c>
      <c r="G534">
        <v>1</v>
      </c>
      <c r="H534">
        <v>1</v>
      </c>
      <c r="I534">
        <v>1</v>
      </c>
      <c r="J534">
        <v>77</v>
      </c>
      <c r="K534">
        <v>1</v>
      </c>
      <c r="L534">
        <v>8</v>
      </c>
      <c r="M534">
        <v>2</v>
      </c>
      <c r="N534">
        <v>8</v>
      </c>
      <c r="O534">
        <v>7</v>
      </c>
      <c r="P534">
        <v>0</v>
      </c>
      <c r="Q534">
        <v>0</v>
      </c>
      <c r="R534">
        <v>499</v>
      </c>
      <c r="S534">
        <v>418</v>
      </c>
      <c r="T534">
        <v>19</v>
      </c>
      <c r="U534">
        <v>19</v>
      </c>
      <c r="V534">
        <v>6</v>
      </c>
      <c r="W534">
        <v>1166</v>
      </c>
      <c r="X534">
        <v>696</v>
      </c>
      <c r="Y534">
        <v>16</v>
      </c>
      <c r="Z534">
        <v>147</v>
      </c>
      <c r="AA534">
        <v>31</v>
      </c>
      <c r="AB534">
        <v>950</v>
      </c>
      <c r="AC534">
        <v>555</v>
      </c>
      <c r="AD534">
        <v>5</v>
      </c>
      <c r="AE534">
        <v>141</v>
      </c>
      <c r="AF534">
        <v>67</v>
      </c>
      <c r="AG534">
        <v>156</v>
      </c>
      <c r="AH534">
        <v>70</v>
      </c>
      <c r="AI534">
        <v>3</v>
      </c>
      <c r="AJ534">
        <v>25</v>
      </c>
      <c r="AK534">
        <v>4</v>
      </c>
      <c r="AL534">
        <v>53</v>
      </c>
      <c r="AM534">
        <v>47</v>
      </c>
      <c r="AN534">
        <v>1</v>
      </c>
      <c r="AO534">
        <v>0</v>
      </c>
      <c r="AP534">
        <v>0</v>
      </c>
      <c r="AQ534">
        <v>0</v>
      </c>
      <c r="AR534">
        <v>0</v>
      </c>
      <c r="AS534">
        <v>0</v>
      </c>
      <c r="AT534">
        <v>0</v>
      </c>
      <c r="AU534">
        <v>0</v>
      </c>
      <c r="AV534">
        <v>0</v>
      </c>
      <c r="AW534">
        <v>0</v>
      </c>
      <c r="AX534">
        <v>0</v>
      </c>
      <c r="AY534">
        <v>0</v>
      </c>
      <c r="AZ534">
        <v>0</v>
      </c>
      <c r="BA534">
        <v>0</v>
      </c>
      <c r="BB534">
        <v>0</v>
      </c>
      <c r="BC534">
        <v>0</v>
      </c>
      <c r="BD534">
        <v>0</v>
      </c>
      <c r="BE534">
        <v>0</v>
      </c>
      <c r="BF534">
        <v>0</v>
      </c>
      <c r="BG534" s="20">
        <v>1</v>
      </c>
      <c r="BH534" s="20">
        <v>1</v>
      </c>
      <c r="BI534" s="20">
        <v>96</v>
      </c>
      <c r="BJ534" s="20">
        <v>8</v>
      </c>
      <c r="BK534" s="20">
        <v>448</v>
      </c>
      <c r="BL534" s="20">
        <v>943</v>
      </c>
      <c r="BM534" s="20">
        <v>716</v>
      </c>
      <c r="BN534" s="20">
        <v>111</v>
      </c>
      <c r="BO534" s="20">
        <v>50</v>
      </c>
      <c r="BP534" s="20">
        <v>4479</v>
      </c>
      <c r="BQ534" s="20">
        <v>1686</v>
      </c>
      <c r="BR534" s="20">
        <v>0</v>
      </c>
      <c r="BS534" s="20">
        <v>24</v>
      </c>
      <c r="BT534" s="20">
        <v>1150</v>
      </c>
      <c r="BU534" s="20">
        <v>311</v>
      </c>
      <c r="BV534" s="20">
        <v>2794</v>
      </c>
    </row>
    <row r="535" spans="1:74" x14ac:dyDescent="0.25">
      <c r="A535" s="20" t="s">
        <v>475</v>
      </c>
      <c r="B535" s="20" t="s">
        <v>478</v>
      </c>
      <c r="C535" s="20" t="s">
        <v>480</v>
      </c>
      <c r="D535" s="1">
        <v>44613</v>
      </c>
      <c r="E535">
        <v>109</v>
      </c>
      <c r="F535">
        <v>1</v>
      </c>
      <c r="G535">
        <v>1</v>
      </c>
      <c r="H535">
        <v>1</v>
      </c>
      <c r="I535">
        <v>1</v>
      </c>
      <c r="J535">
        <v>76</v>
      </c>
      <c r="K535">
        <v>1</v>
      </c>
      <c r="L535">
        <v>8</v>
      </c>
      <c r="M535">
        <v>2</v>
      </c>
      <c r="N535">
        <v>8</v>
      </c>
      <c r="O535">
        <v>7</v>
      </c>
      <c r="P535">
        <v>0</v>
      </c>
      <c r="Q535">
        <v>0</v>
      </c>
      <c r="R535">
        <v>498</v>
      </c>
      <c r="S535">
        <v>417</v>
      </c>
      <c r="T535">
        <v>19</v>
      </c>
      <c r="U535">
        <v>19</v>
      </c>
      <c r="V535">
        <v>6</v>
      </c>
      <c r="W535">
        <v>1164</v>
      </c>
      <c r="X535">
        <v>698</v>
      </c>
      <c r="Y535">
        <v>16</v>
      </c>
      <c r="Z535">
        <v>145</v>
      </c>
      <c r="AA535">
        <v>30</v>
      </c>
      <c r="AB535">
        <v>944</v>
      </c>
      <c r="AC535">
        <v>559</v>
      </c>
      <c r="AD535">
        <v>5</v>
      </c>
      <c r="AE535">
        <v>138</v>
      </c>
      <c r="AF535">
        <v>67</v>
      </c>
      <c r="AG535">
        <v>156</v>
      </c>
      <c r="AH535">
        <v>72</v>
      </c>
      <c r="AI535">
        <v>2</v>
      </c>
      <c r="AJ535">
        <v>25</v>
      </c>
      <c r="AK535">
        <v>4</v>
      </c>
      <c r="AL535">
        <v>53</v>
      </c>
      <c r="AM535">
        <v>47</v>
      </c>
      <c r="AN535">
        <v>1</v>
      </c>
      <c r="AO535">
        <v>0</v>
      </c>
      <c r="AP535">
        <v>0</v>
      </c>
      <c r="AQ535">
        <v>0</v>
      </c>
      <c r="AR535">
        <v>0</v>
      </c>
      <c r="AS535">
        <v>0</v>
      </c>
      <c r="AT535">
        <v>0</v>
      </c>
      <c r="AU535">
        <v>0</v>
      </c>
      <c r="AV535">
        <v>0</v>
      </c>
      <c r="AW535">
        <v>0</v>
      </c>
      <c r="AX535">
        <v>0</v>
      </c>
      <c r="AY535">
        <v>0</v>
      </c>
      <c r="AZ535">
        <v>0</v>
      </c>
      <c r="BA535">
        <v>0</v>
      </c>
      <c r="BB535">
        <v>0</v>
      </c>
      <c r="BC535">
        <v>0</v>
      </c>
      <c r="BD535">
        <v>0</v>
      </c>
      <c r="BE535">
        <v>0</v>
      </c>
      <c r="BF535">
        <v>0</v>
      </c>
      <c r="BG535" s="20">
        <v>1</v>
      </c>
      <c r="BH535" s="20">
        <v>1</v>
      </c>
      <c r="BI535" s="20">
        <v>95</v>
      </c>
      <c r="BJ535" s="20">
        <v>8</v>
      </c>
      <c r="BK535" s="20">
        <v>448</v>
      </c>
      <c r="BL535" s="20">
        <v>945</v>
      </c>
      <c r="BM535" s="20">
        <v>713</v>
      </c>
      <c r="BN535" s="20">
        <v>114</v>
      </c>
      <c r="BO535" s="20">
        <v>50</v>
      </c>
      <c r="BP535" s="20">
        <v>4467</v>
      </c>
      <c r="BQ535" s="20">
        <v>1706</v>
      </c>
      <c r="BR535" s="20">
        <v>0</v>
      </c>
      <c r="BS535" s="20">
        <v>23</v>
      </c>
      <c r="BT535" s="20">
        <v>1141</v>
      </c>
      <c r="BU535" s="20">
        <v>313</v>
      </c>
      <c r="BV535" s="20">
        <v>2796</v>
      </c>
    </row>
    <row r="536" spans="1:74" x14ac:dyDescent="0.25">
      <c r="A536" s="20" t="s">
        <v>475</v>
      </c>
      <c r="B536" s="20" t="s">
        <v>478</v>
      </c>
      <c r="C536" s="20" t="s">
        <v>480</v>
      </c>
      <c r="D536" s="1">
        <v>44613</v>
      </c>
      <c r="W536">
        <v>2</v>
      </c>
      <c r="AB536">
        <v>3</v>
      </c>
      <c r="AF536">
        <v>1</v>
      </c>
      <c r="BG536" s="20"/>
      <c r="BH536" s="20"/>
      <c r="BI536" s="20"/>
      <c r="BJ536" s="20"/>
      <c r="BK536" s="20"/>
      <c r="BL536" s="20">
        <v>2</v>
      </c>
      <c r="BM536" s="20"/>
      <c r="BN536" s="20"/>
      <c r="BO536" s="20"/>
      <c r="BP536" s="20">
        <v>4</v>
      </c>
      <c r="BQ536" s="20"/>
      <c r="BR536" s="20"/>
      <c r="BS536" s="20"/>
      <c r="BT536" s="20"/>
      <c r="BU536" s="20">
        <v>1</v>
      </c>
      <c r="BV536" s="20">
        <v>1</v>
      </c>
    </row>
    <row r="537" spans="1:74" x14ac:dyDescent="0.25">
      <c r="A537" s="20" t="s">
        <v>475</v>
      </c>
      <c r="B537" s="20" t="s">
        <v>481</v>
      </c>
      <c r="C537" s="20" t="s">
        <v>482</v>
      </c>
      <c r="D537" s="1">
        <v>44598</v>
      </c>
      <c r="E537">
        <v>87</v>
      </c>
      <c r="F537">
        <v>7</v>
      </c>
      <c r="G537">
        <v>6</v>
      </c>
      <c r="H537">
        <v>1</v>
      </c>
      <c r="I537">
        <v>1</v>
      </c>
      <c r="J537">
        <v>67</v>
      </c>
      <c r="K537">
        <v>3</v>
      </c>
      <c r="L537">
        <v>3</v>
      </c>
      <c r="M537">
        <v>3</v>
      </c>
      <c r="N537">
        <v>20</v>
      </c>
      <c r="O537">
        <v>18</v>
      </c>
      <c r="P537">
        <v>0</v>
      </c>
      <c r="Q537">
        <v>0</v>
      </c>
      <c r="R537">
        <v>402</v>
      </c>
      <c r="S537">
        <v>324</v>
      </c>
      <c r="T537">
        <v>13</v>
      </c>
      <c r="U537">
        <v>10</v>
      </c>
      <c r="V537">
        <v>9</v>
      </c>
      <c r="W537">
        <v>1097</v>
      </c>
      <c r="X537">
        <v>632</v>
      </c>
      <c r="Y537">
        <v>15</v>
      </c>
      <c r="Z537">
        <v>106</v>
      </c>
      <c r="AA537">
        <v>30</v>
      </c>
      <c r="AB537">
        <v>638</v>
      </c>
      <c r="AC537">
        <v>356</v>
      </c>
      <c r="AD537">
        <v>5</v>
      </c>
      <c r="AE537">
        <v>105</v>
      </c>
      <c r="AF537">
        <v>27</v>
      </c>
      <c r="AG537">
        <v>201</v>
      </c>
      <c r="AH537">
        <v>86</v>
      </c>
      <c r="AI537">
        <v>1</v>
      </c>
      <c r="AJ537">
        <v>23</v>
      </c>
      <c r="AK537">
        <v>5</v>
      </c>
      <c r="AL537">
        <v>111</v>
      </c>
      <c r="AM537">
        <v>94</v>
      </c>
      <c r="AN537">
        <v>3</v>
      </c>
      <c r="AO537">
        <v>0</v>
      </c>
      <c r="AP537">
        <v>0</v>
      </c>
      <c r="AQ537">
        <v>0</v>
      </c>
      <c r="AR537">
        <v>0</v>
      </c>
      <c r="AS537">
        <v>0</v>
      </c>
      <c r="AT537">
        <v>0</v>
      </c>
      <c r="AU537">
        <v>0</v>
      </c>
      <c r="AV537">
        <v>0</v>
      </c>
      <c r="AW537">
        <v>0</v>
      </c>
      <c r="AX537">
        <v>0</v>
      </c>
      <c r="AY537">
        <v>0</v>
      </c>
      <c r="AZ537">
        <v>0</v>
      </c>
      <c r="BA537">
        <v>0</v>
      </c>
      <c r="BB537">
        <v>0</v>
      </c>
      <c r="BC537">
        <v>0</v>
      </c>
      <c r="BD537">
        <v>0</v>
      </c>
      <c r="BE537">
        <v>0</v>
      </c>
      <c r="BF537">
        <v>0</v>
      </c>
      <c r="BG537" s="20">
        <v>6</v>
      </c>
      <c r="BH537" s="20">
        <v>1</v>
      </c>
      <c r="BI537" s="20">
        <v>76</v>
      </c>
      <c r="BJ537" s="20">
        <v>20</v>
      </c>
      <c r="BK537" s="20">
        <v>366</v>
      </c>
      <c r="BL537" s="20">
        <v>906</v>
      </c>
      <c r="BM537" s="20">
        <v>482</v>
      </c>
      <c r="BN537" s="20">
        <v>158</v>
      </c>
      <c r="BO537" s="20">
        <v>107</v>
      </c>
      <c r="BP537" s="20">
        <v>3568</v>
      </c>
      <c r="BQ537" s="20">
        <v>1194</v>
      </c>
      <c r="BR537" s="20">
        <v>0</v>
      </c>
      <c r="BS537" s="20">
        <v>24</v>
      </c>
      <c r="BT537" s="20">
        <v>787</v>
      </c>
      <c r="BU537" s="20">
        <v>267</v>
      </c>
      <c r="BV537" s="20">
        <v>2310</v>
      </c>
    </row>
    <row r="538" spans="1:74" x14ac:dyDescent="0.25">
      <c r="A538" s="20" t="s">
        <v>475</v>
      </c>
      <c r="B538" s="20" t="s">
        <v>481</v>
      </c>
      <c r="C538" s="20" t="s">
        <v>482</v>
      </c>
      <c r="D538" s="1">
        <v>44605</v>
      </c>
      <c r="E538">
        <v>86</v>
      </c>
      <c r="F538">
        <v>7</v>
      </c>
      <c r="G538">
        <v>6</v>
      </c>
      <c r="H538">
        <v>1</v>
      </c>
      <c r="I538">
        <v>1</v>
      </c>
      <c r="J538">
        <v>66</v>
      </c>
      <c r="K538">
        <v>3</v>
      </c>
      <c r="L538">
        <v>3</v>
      </c>
      <c r="M538">
        <v>3</v>
      </c>
      <c r="N538">
        <v>21</v>
      </c>
      <c r="O538">
        <v>19</v>
      </c>
      <c r="P538">
        <v>0</v>
      </c>
      <c r="Q538">
        <v>0</v>
      </c>
      <c r="R538">
        <v>399</v>
      </c>
      <c r="S538">
        <v>325</v>
      </c>
      <c r="T538">
        <v>13</v>
      </c>
      <c r="U538">
        <v>10</v>
      </c>
      <c r="V538">
        <v>5</v>
      </c>
      <c r="W538">
        <v>1100</v>
      </c>
      <c r="X538">
        <v>640</v>
      </c>
      <c r="Y538">
        <v>15</v>
      </c>
      <c r="Z538">
        <v>106</v>
      </c>
      <c r="AA538">
        <v>30</v>
      </c>
      <c r="AB538">
        <v>638</v>
      </c>
      <c r="AC538">
        <v>357</v>
      </c>
      <c r="AD538">
        <v>5</v>
      </c>
      <c r="AE538">
        <v>106</v>
      </c>
      <c r="AF538">
        <v>27</v>
      </c>
      <c r="AG538">
        <v>199</v>
      </c>
      <c r="AH538">
        <v>85</v>
      </c>
      <c r="AI538">
        <v>1</v>
      </c>
      <c r="AJ538">
        <v>23</v>
      </c>
      <c r="AK538">
        <v>5</v>
      </c>
      <c r="AL538">
        <v>113</v>
      </c>
      <c r="AM538">
        <v>96</v>
      </c>
      <c r="AN538">
        <v>2</v>
      </c>
      <c r="AO538">
        <v>0</v>
      </c>
      <c r="AP538">
        <v>0</v>
      </c>
      <c r="AQ538">
        <v>0</v>
      </c>
      <c r="AR538">
        <v>0</v>
      </c>
      <c r="AS538">
        <v>0</v>
      </c>
      <c r="AT538">
        <v>0</v>
      </c>
      <c r="AU538">
        <v>0</v>
      </c>
      <c r="AV538">
        <v>0</v>
      </c>
      <c r="AW538">
        <v>0</v>
      </c>
      <c r="AX538">
        <v>0</v>
      </c>
      <c r="AY538">
        <v>0</v>
      </c>
      <c r="AZ538">
        <v>0</v>
      </c>
      <c r="BA538">
        <v>0</v>
      </c>
      <c r="BB538">
        <v>0</v>
      </c>
      <c r="BC538">
        <v>0</v>
      </c>
      <c r="BD538">
        <v>0</v>
      </c>
      <c r="BE538">
        <v>0</v>
      </c>
      <c r="BF538">
        <v>0</v>
      </c>
      <c r="BG538" s="20">
        <v>6</v>
      </c>
      <c r="BH538" s="20">
        <v>1</v>
      </c>
      <c r="BI538" s="20">
        <v>75</v>
      </c>
      <c r="BJ538" s="20">
        <v>21</v>
      </c>
      <c r="BK538" s="20">
        <v>366</v>
      </c>
      <c r="BL538" s="20">
        <v>910</v>
      </c>
      <c r="BM538" s="20">
        <v>481</v>
      </c>
      <c r="BN538" s="20">
        <v>156</v>
      </c>
      <c r="BO538" s="20">
        <v>109</v>
      </c>
      <c r="BP538" s="20">
        <v>3562</v>
      </c>
      <c r="BQ538" s="20">
        <v>1205</v>
      </c>
      <c r="BR538" s="20">
        <v>0</v>
      </c>
      <c r="BS538" s="20">
        <v>24</v>
      </c>
      <c r="BT538" s="20">
        <v>788</v>
      </c>
      <c r="BU538" s="20">
        <v>263</v>
      </c>
      <c r="BV538" s="20">
        <v>2308</v>
      </c>
    </row>
    <row r="539" spans="1:74" x14ac:dyDescent="0.25">
      <c r="A539" s="20" t="s">
        <v>475</v>
      </c>
      <c r="B539" s="20" t="s">
        <v>481</v>
      </c>
      <c r="C539" s="20" t="s">
        <v>482</v>
      </c>
      <c r="D539" s="1">
        <v>44613</v>
      </c>
      <c r="W539">
        <v>1</v>
      </c>
      <c r="AA539">
        <v>1</v>
      </c>
      <c r="BG539" s="20"/>
      <c r="BH539" s="20"/>
      <c r="BI539" s="20"/>
      <c r="BJ539" s="20"/>
      <c r="BK539" s="20"/>
      <c r="BL539" s="20"/>
      <c r="BM539" s="20"/>
      <c r="BN539" s="20"/>
      <c r="BO539" s="20"/>
      <c r="BP539" s="20">
        <v>1</v>
      </c>
      <c r="BQ539" s="20"/>
      <c r="BR539" s="20"/>
      <c r="BS539" s="20"/>
      <c r="BT539" s="20"/>
      <c r="BU539" s="20">
        <v>1</v>
      </c>
      <c r="BV539" s="20"/>
    </row>
    <row r="540" spans="1:74" x14ac:dyDescent="0.25">
      <c r="A540" s="20" t="s">
        <v>475</v>
      </c>
      <c r="B540" s="20" t="s">
        <v>481</v>
      </c>
      <c r="C540" s="20" t="s">
        <v>482</v>
      </c>
      <c r="D540" s="1">
        <v>44613</v>
      </c>
      <c r="E540">
        <v>86</v>
      </c>
      <c r="F540">
        <v>7</v>
      </c>
      <c r="G540">
        <v>6</v>
      </c>
      <c r="H540">
        <v>1</v>
      </c>
      <c r="I540">
        <v>1</v>
      </c>
      <c r="J540">
        <v>66</v>
      </c>
      <c r="K540">
        <v>3</v>
      </c>
      <c r="L540">
        <v>3</v>
      </c>
      <c r="M540">
        <v>3</v>
      </c>
      <c r="N540">
        <v>24</v>
      </c>
      <c r="O540">
        <v>21</v>
      </c>
      <c r="P540">
        <v>0</v>
      </c>
      <c r="Q540">
        <v>0</v>
      </c>
      <c r="R540">
        <v>399</v>
      </c>
      <c r="S540">
        <v>327</v>
      </c>
      <c r="T540">
        <v>13</v>
      </c>
      <c r="U540">
        <v>10</v>
      </c>
      <c r="V540">
        <v>5</v>
      </c>
      <c r="W540">
        <v>1089</v>
      </c>
      <c r="X540">
        <v>635</v>
      </c>
      <c r="Y540">
        <v>15</v>
      </c>
      <c r="Z540">
        <v>106</v>
      </c>
      <c r="AA540">
        <v>30</v>
      </c>
      <c r="AB540">
        <v>640</v>
      </c>
      <c r="AC540">
        <v>359</v>
      </c>
      <c r="AD540">
        <v>5</v>
      </c>
      <c r="AE540">
        <v>106</v>
      </c>
      <c r="AF540">
        <v>27</v>
      </c>
      <c r="AG540">
        <v>203</v>
      </c>
      <c r="AH540">
        <v>86</v>
      </c>
      <c r="AI540">
        <v>1</v>
      </c>
      <c r="AJ540">
        <v>22</v>
      </c>
      <c r="AK540">
        <v>6</v>
      </c>
      <c r="AL540">
        <v>113</v>
      </c>
      <c r="AM540">
        <v>96</v>
      </c>
      <c r="AN540">
        <v>2</v>
      </c>
      <c r="AO540">
        <v>0</v>
      </c>
      <c r="AP540">
        <v>0</v>
      </c>
      <c r="AQ540">
        <v>0</v>
      </c>
      <c r="AR540">
        <v>0</v>
      </c>
      <c r="AS540">
        <v>0</v>
      </c>
      <c r="AT540">
        <v>0</v>
      </c>
      <c r="AU540">
        <v>0</v>
      </c>
      <c r="AV540">
        <v>0</v>
      </c>
      <c r="AW540">
        <v>0</v>
      </c>
      <c r="AX540">
        <v>0</v>
      </c>
      <c r="AY540">
        <v>0</v>
      </c>
      <c r="AZ540">
        <v>0</v>
      </c>
      <c r="BA540">
        <v>0</v>
      </c>
      <c r="BB540">
        <v>0</v>
      </c>
      <c r="BC540">
        <v>0</v>
      </c>
      <c r="BD540">
        <v>0</v>
      </c>
      <c r="BE540">
        <v>0</v>
      </c>
      <c r="BF540">
        <v>0</v>
      </c>
      <c r="BG540" s="20">
        <v>6</v>
      </c>
      <c r="BH540" s="20">
        <v>1</v>
      </c>
      <c r="BI540" s="20">
        <v>75</v>
      </c>
      <c r="BJ540" s="20">
        <v>23</v>
      </c>
      <c r="BK540" s="20">
        <v>367</v>
      </c>
      <c r="BL540" s="20">
        <v>900</v>
      </c>
      <c r="BM540" s="20">
        <v>484</v>
      </c>
      <c r="BN540" s="20">
        <v>158</v>
      </c>
      <c r="BO540" s="20">
        <v>109</v>
      </c>
      <c r="BP540" s="20">
        <v>3558</v>
      </c>
      <c r="BQ540" s="20">
        <v>1218</v>
      </c>
      <c r="BR540" s="20">
        <v>0</v>
      </c>
      <c r="BS540" s="20">
        <v>24</v>
      </c>
      <c r="BT540" s="20">
        <v>783</v>
      </c>
      <c r="BU540" s="20">
        <v>263</v>
      </c>
      <c r="BV540" s="20">
        <v>2310</v>
      </c>
    </row>
    <row r="541" spans="1:74" x14ac:dyDescent="0.25">
      <c r="A541" s="20" t="s">
        <v>475</v>
      </c>
      <c r="B541" s="20" t="s">
        <v>489</v>
      </c>
      <c r="C541" s="20" t="s">
        <v>658</v>
      </c>
      <c r="D541" s="1">
        <v>44598</v>
      </c>
      <c r="E541">
        <v>136</v>
      </c>
      <c r="F541">
        <v>2</v>
      </c>
      <c r="G541">
        <v>2</v>
      </c>
      <c r="H541">
        <v>0</v>
      </c>
      <c r="I541">
        <v>0</v>
      </c>
      <c r="J541">
        <v>107</v>
      </c>
      <c r="K541">
        <v>2</v>
      </c>
      <c r="L541">
        <v>2</v>
      </c>
      <c r="M541">
        <v>2</v>
      </c>
      <c r="N541">
        <v>0</v>
      </c>
      <c r="O541">
        <v>0</v>
      </c>
      <c r="P541">
        <v>0</v>
      </c>
      <c r="Q541">
        <v>0</v>
      </c>
      <c r="R541">
        <v>657</v>
      </c>
      <c r="S541">
        <v>556</v>
      </c>
      <c r="T541">
        <v>50</v>
      </c>
      <c r="U541">
        <v>4</v>
      </c>
      <c r="V541">
        <v>4</v>
      </c>
      <c r="W541">
        <v>955</v>
      </c>
      <c r="X541">
        <v>657</v>
      </c>
      <c r="Y541">
        <v>22</v>
      </c>
      <c r="Z541">
        <v>58</v>
      </c>
      <c r="AA541">
        <v>26</v>
      </c>
      <c r="AB541">
        <v>901</v>
      </c>
      <c r="AC541">
        <v>617</v>
      </c>
      <c r="AD541">
        <v>41</v>
      </c>
      <c r="AE541">
        <v>10</v>
      </c>
      <c r="AF541">
        <v>79</v>
      </c>
      <c r="AG541">
        <v>104</v>
      </c>
      <c r="AH541">
        <v>50</v>
      </c>
      <c r="AI541">
        <v>4</v>
      </c>
      <c r="AJ541">
        <v>4</v>
      </c>
      <c r="AK541">
        <v>8</v>
      </c>
      <c r="AL541">
        <v>26</v>
      </c>
      <c r="AM541">
        <v>21</v>
      </c>
      <c r="AN541">
        <v>0</v>
      </c>
      <c r="AO541">
        <v>0</v>
      </c>
      <c r="AP541">
        <v>0</v>
      </c>
      <c r="AQ541">
        <v>0</v>
      </c>
      <c r="AR541">
        <v>0</v>
      </c>
      <c r="AS541">
        <v>0</v>
      </c>
      <c r="AT541">
        <v>0</v>
      </c>
      <c r="AU541">
        <v>0</v>
      </c>
      <c r="AV541">
        <v>0</v>
      </c>
      <c r="AW541">
        <v>0</v>
      </c>
      <c r="AX541">
        <v>0</v>
      </c>
      <c r="AY541">
        <v>0</v>
      </c>
      <c r="AZ541">
        <v>0</v>
      </c>
      <c r="BA541">
        <v>0</v>
      </c>
      <c r="BB541">
        <v>0</v>
      </c>
      <c r="BC541">
        <v>0</v>
      </c>
      <c r="BD541">
        <v>0</v>
      </c>
      <c r="BE541">
        <v>0</v>
      </c>
      <c r="BF541">
        <v>0</v>
      </c>
      <c r="BG541" s="20">
        <v>2</v>
      </c>
      <c r="BH541" s="20">
        <v>0</v>
      </c>
      <c r="BI541" s="20">
        <v>125</v>
      </c>
      <c r="BJ541" s="20">
        <v>0</v>
      </c>
      <c r="BK541" s="20">
        <v>591</v>
      </c>
      <c r="BL541" s="20">
        <v>832</v>
      </c>
      <c r="BM541" s="20">
        <v>761</v>
      </c>
      <c r="BN541" s="20">
        <v>85</v>
      </c>
      <c r="BO541" s="20">
        <v>24</v>
      </c>
      <c r="BP541" s="20">
        <v>3858</v>
      </c>
      <c r="BQ541" s="20">
        <v>1706</v>
      </c>
      <c r="BR541" s="20">
        <v>0</v>
      </c>
      <c r="BS541" s="20">
        <v>111</v>
      </c>
      <c r="BT541" s="20">
        <v>584</v>
      </c>
      <c r="BU541" s="20">
        <v>320</v>
      </c>
      <c r="BV541" s="20">
        <v>2713</v>
      </c>
    </row>
    <row r="542" spans="1:74" x14ac:dyDescent="0.25">
      <c r="A542" s="20" t="s">
        <v>475</v>
      </c>
      <c r="B542" s="20" t="s">
        <v>489</v>
      </c>
      <c r="C542" s="20" t="s">
        <v>658</v>
      </c>
      <c r="D542" s="1">
        <v>44605</v>
      </c>
      <c r="E542">
        <v>136</v>
      </c>
      <c r="F542">
        <v>2</v>
      </c>
      <c r="G542">
        <v>2</v>
      </c>
      <c r="H542">
        <v>0</v>
      </c>
      <c r="I542">
        <v>0</v>
      </c>
      <c r="J542">
        <v>108</v>
      </c>
      <c r="K542">
        <v>2</v>
      </c>
      <c r="L542">
        <v>2</v>
      </c>
      <c r="M542">
        <v>2</v>
      </c>
      <c r="N542">
        <v>0</v>
      </c>
      <c r="O542">
        <v>0</v>
      </c>
      <c r="P542">
        <v>0</v>
      </c>
      <c r="Q542">
        <v>0</v>
      </c>
      <c r="R542">
        <v>655</v>
      </c>
      <c r="S542">
        <v>557</v>
      </c>
      <c r="T542">
        <v>50</v>
      </c>
      <c r="U542">
        <v>4</v>
      </c>
      <c r="V542">
        <v>4</v>
      </c>
      <c r="W542">
        <v>957</v>
      </c>
      <c r="X542">
        <v>661</v>
      </c>
      <c r="Y542">
        <v>22</v>
      </c>
      <c r="Z542">
        <v>57</v>
      </c>
      <c r="AA542">
        <v>25</v>
      </c>
      <c r="AB542">
        <v>902</v>
      </c>
      <c r="AC542">
        <v>624</v>
      </c>
      <c r="AD542">
        <v>41</v>
      </c>
      <c r="AE542">
        <v>11</v>
      </c>
      <c r="AF542">
        <v>78</v>
      </c>
      <c r="AG542">
        <v>105</v>
      </c>
      <c r="AH542">
        <v>51</v>
      </c>
      <c r="AI542">
        <v>4</v>
      </c>
      <c r="AJ542">
        <v>4</v>
      </c>
      <c r="AK542">
        <v>8</v>
      </c>
      <c r="AL542">
        <v>26</v>
      </c>
      <c r="AM542">
        <v>21</v>
      </c>
      <c r="AN542">
        <v>0</v>
      </c>
      <c r="AO542">
        <v>0</v>
      </c>
      <c r="AP542">
        <v>0</v>
      </c>
      <c r="AQ542">
        <v>0</v>
      </c>
      <c r="AR542">
        <v>0</v>
      </c>
      <c r="AS542">
        <v>0</v>
      </c>
      <c r="AT542">
        <v>0</v>
      </c>
      <c r="AU542">
        <v>0</v>
      </c>
      <c r="AV542">
        <v>0</v>
      </c>
      <c r="AW542">
        <v>0</v>
      </c>
      <c r="AX542">
        <v>0</v>
      </c>
      <c r="AY542">
        <v>0</v>
      </c>
      <c r="AZ542">
        <v>0</v>
      </c>
      <c r="BA542">
        <v>0</v>
      </c>
      <c r="BB542">
        <v>0</v>
      </c>
      <c r="BC542">
        <v>0</v>
      </c>
      <c r="BD542">
        <v>0</v>
      </c>
      <c r="BE542">
        <v>0</v>
      </c>
      <c r="BF542">
        <v>0</v>
      </c>
      <c r="BG542" s="20">
        <v>2</v>
      </c>
      <c r="BH542" s="20">
        <v>0</v>
      </c>
      <c r="BI542" s="20">
        <v>125</v>
      </c>
      <c r="BJ542" s="20">
        <v>0</v>
      </c>
      <c r="BK542" s="20">
        <v>591</v>
      </c>
      <c r="BL542" s="20">
        <v>834</v>
      </c>
      <c r="BM542" s="20">
        <v>763</v>
      </c>
      <c r="BN542" s="20">
        <v>87</v>
      </c>
      <c r="BO542" s="20">
        <v>24</v>
      </c>
      <c r="BP542" s="20">
        <v>3847</v>
      </c>
      <c r="BQ542" s="20">
        <v>1723</v>
      </c>
      <c r="BR542" s="20">
        <v>0</v>
      </c>
      <c r="BS542" s="20">
        <v>111</v>
      </c>
      <c r="BT542" s="20">
        <v>574</v>
      </c>
      <c r="BU542" s="20">
        <v>325</v>
      </c>
      <c r="BV542" s="20">
        <v>2721</v>
      </c>
    </row>
    <row r="543" spans="1:74" x14ac:dyDescent="0.25">
      <c r="A543" s="20" t="s">
        <v>475</v>
      </c>
      <c r="B543" s="20" t="s">
        <v>489</v>
      </c>
      <c r="C543" s="20" t="s">
        <v>658</v>
      </c>
      <c r="D543" s="1">
        <v>44613</v>
      </c>
      <c r="E543">
        <v>136</v>
      </c>
      <c r="F543">
        <v>2</v>
      </c>
      <c r="G543">
        <v>2</v>
      </c>
      <c r="H543">
        <v>0</v>
      </c>
      <c r="I543">
        <v>0</v>
      </c>
      <c r="J543">
        <v>108</v>
      </c>
      <c r="K543">
        <v>2</v>
      </c>
      <c r="L543">
        <v>2</v>
      </c>
      <c r="M543">
        <v>2</v>
      </c>
      <c r="N543">
        <v>0</v>
      </c>
      <c r="O543">
        <v>0</v>
      </c>
      <c r="P543">
        <v>0</v>
      </c>
      <c r="Q543">
        <v>0</v>
      </c>
      <c r="R543">
        <v>657</v>
      </c>
      <c r="S543">
        <v>558</v>
      </c>
      <c r="T543">
        <v>50</v>
      </c>
      <c r="U543">
        <v>4</v>
      </c>
      <c r="V543">
        <v>5</v>
      </c>
      <c r="W543">
        <v>961</v>
      </c>
      <c r="X543">
        <v>662</v>
      </c>
      <c r="Y543">
        <v>22</v>
      </c>
      <c r="Z543">
        <v>57</v>
      </c>
      <c r="AA543">
        <v>27</v>
      </c>
      <c r="AB543">
        <v>906</v>
      </c>
      <c r="AC543">
        <v>631</v>
      </c>
      <c r="AD543">
        <v>41</v>
      </c>
      <c r="AE543">
        <v>11</v>
      </c>
      <c r="AF543">
        <v>80</v>
      </c>
      <c r="AG543">
        <v>105</v>
      </c>
      <c r="AH543">
        <v>51</v>
      </c>
      <c r="AI543">
        <v>4</v>
      </c>
      <c r="AJ543">
        <v>4</v>
      </c>
      <c r="AK543">
        <v>8</v>
      </c>
      <c r="AL543">
        <v>26</v>
      </c>
      <c r="AM543">
        <v>21</v>
      </c>
      <c r="AN543">
        <v>0</v>
      </c>
      <c r="AO543">
        <v>0</v>
      </c>
      <c r="AP543">
        <v>0</v>
      </c>
      <c r="AQ543">
        <v>0</v>
      </c>
      <c r="AR543">
        <v>0</v>
      </c>
      <c r="AS543">
        <v>0</v>
      </c>
      <c r="AT543">
        <v>0</v>
      </c>
      <c r="AU543">
        <v>0</v>
      </c>
      <c r="AV543">
        <v>0</v>
      </c>
      <c r="AW543">
        <v>0</v>
      </c>
      <c r="AX543">
        <v>0</v>
      </c>
      <c r="AY543">
        <v>0</v>
      </c>
      <c r="AZ543">
        <v>0</v>
      </c>
      <c r="BA543">
        <v>0</v>
      </c>
      <c r="BB543">
        <v>0</v>
      </c>
      <c r="BC543">
        <v>0</v>
      </c>
      <c r="BD543">
        <v>0</v>
      </c>
      <c r="BE543">
        <v>0</v>
      </c>
      <c r="BF543">
        <v>0</v>
      </c>
      <c r="BG543" s="20">
        <v>2</v>
      </c>
      <c r="BH543" s="20">
        <v>0</v>
      </c>
      <c r="BI543" s="20">
        <v>125</v>
      </c>
      <c r="BJ543" s="20">
        <v>0</v>
      </c>
      <c r="BK543" s="20">
        <v>592</v>
      </c>
      <c r="BL543" s="20">
        <v>837</v>
      </c>
      <c r="BM543" s="20">
        <v>765</v>
      </c>
      <c r="BN543" s="20">
        <v>87</v>
      </c>
      <c r="BO543" s="20">
        <v>24</v>
      </c>
      <c r="BP543" s="20">
        <v>3853</v>
      </c>
      <c r="BQ543" s="20">
        <v>1741</v>
      </c>
      <c r="BR543" s="20">
        <v>0</v>
      </c>
      <c r="BS543" s="20">
        <v>111</v>
      </c>
      <c r="BT543" s="20">
        <v>572</v>
      </c>
      <c r="BU543" s="20">
        <v>331</v>
      </c>
      <c r="BV543" s="20">
        <v>2726</v>
      </c>
    </row>
    <row r="544" spans="1:74" x14ac:dyDescent="0.25">
      <c r="A544" s="20" t="s">
        <v>475</v>
      </c>
      <c r="B544" s="20" t="s">
        <v>476</v>
      </c>
      <c r="C544" s="20" t="s">
        <v>659</v>
      </c>
      <c r="D544" s="1">
        <v>44598</v>
      </c>
      <c r="E544">
        <v>104</v>
      </c>
      <c r="F544">
        <v>2</v>
      </c>
      <c r="G544">
        <v>2</v>
      </c>
      <c r="H544">
        <v>0</v>
      </c>
      <c r="I544">
        <v>0</v>
      </c>
      <c r="J544">
        <v>89</v>
      </c>
      <c r="K544">
        <v>4</v>
      </c>
      <c r="L544">
        <v>0</v>
      </c>
      <c r="M544">
        <v>1</v>
      </c>
      <c r="N544">
        <v>6</v>
      </c>
      <c r="O544">
        <v>3</v>
      </c>
      <c r="P544">
        <v>0</v>
      </c>
      <c r="Q544">
        <v>0</v>
      </c>
      <c r="R544">
        <v>432</v>
      </c>
      <c r="S544">
        <v>397</v>
      </c>
      <c r="T544">
        <v>19</v>
      </c>
      <c r="U544">
        <v>1</v>
      </c>
      <c r="V544">
        <v>2</v>
      </c>
      <c r="W544">
        <v>559</v>
      </c>
      <c r="X544">
        <v>435</v>
      </c>
      <c r="Y544">
        <v>19</v>
      </c>
      <c r="Z544">
        <v>28</v>
      </c>
      <c r="AA544">
        <v>10</v>
      </c>
      <c r="AB544">
        <v>858</v>
      </c>
      <c r="AC544">
        <v>667</v>
      </c>
      <c r="AD544">
        <v>30</v>
      </c>
      <c r="AE544">
        <v>14</v>
      </c>
      <c r="AF544">
        <v>63</v>
      </c>
      <c r="AG544">
        <v>140</v>
      </c>
      <c r="AH544">
        <v>93</v>
      </c>
      <c r="AI544">
        <v>2</v>
      </c>
      <c r="AJ544">
        <v>5</v>
      </c>
      <c r="AK544">
        <v>5</v>
      </c>
      <c r="AL544">
        <v>23</v>
      </c>
      <c r="AM544">
        <v>18</v>
      </c>
      <c r="AN544">
        <v>0</v>
      </c>
      <c r="AO544">
        <v>0</v>
      </c>
      <c r="AP544">
        <v>0</v>
      </c>
      <c r="AQ544">
        <v>0</v>
      </c>
      <c r="AR544">
        <v>0</v>
      </c>
      <c r="AS544">
        <v>0</v>
      </c>
      <c r="AT544">
        <v>0</v>
      </c>
      <c r="AU544">
        <v>0</v>
      </c>
      <c r="AV544">
        <v>0</v>
      </c>
      <c r="AW544">
        <v>0</v>
      </c>
      <c r="AX544">
        <v>0</v>
      </c>
      <c r="AY544">
        <v>0</v>
      </c>
      <c r="AZ544">
        <v>0</v>
      </c>
      <c r="BA544">
        <v>0</v>
      </c>
      <c r="BB544">
        <v>0</v>
      </c>
      <c r="BC544">
        <v>0</v>
      </c>
      <c r="BD544">
        <v>0</v>
      </c>
      <c r="BE544">
        <v>0</v>
      </c>
      <c r="BF544">
        <v>0</v>
      </c>
      <c r="BG544" s="20">
        <v>2</v>
      </c>
      <c r="BH544" s="20">
        <v>0</v>
      </c>
      <c r="BI544" s="20">
        <v>96</v>
      </c>
      <c r="BJ544" s="20">
        <v>6</v>
      </c>
      <c r="BK544" s="20">
        <v>407</v>
      </c>
      <c r="BL544" s="20">
        <v>490</v>
      </c>
      <c r="BM544" s="20">
        <v>737</v>
      </c>
      <c r="BN544" s="20">
        <v>124</v>
      </c>
      <c r="BO544" s="20">
        <v>23</v>
      </c>
      <c r="BP544" s="20">
        <v>2909</v>
      </c>
      <c r="BQ544" s="20">
        <v>1705</v>
      </c>
      <c r="BR544" s="20">
        <v>0</v>
      </c>
      <c r="BS544" s="20">
        <v>55</v>
      </c>
      <c r="BT544" s="20">
        <v>259</v>
      </c>
      <c r="BU544" s="20">
        <v>199</v>
      </c>
      <c r="BV544" s="20">
        <v>2301</v>
      </c>
    </row>
    <row r="545" spans="1:74" x14ac:dyDescent="0.25">
      <c r="A545" s="20" t="s">
        <v>475</v>
      </c>
      <c r="B545" s="20" t="s">
        <v>476</v>
      </c>
      <c r="C545" s="20" t="s">
        <v>659</v>
      </c>
      <c r="D545" s="1">
        <v>44605</v>
      </c>
      <c r="E545">
        <v>103</v>
      </c>
      <c r="F545">
        <v>2</v>
      </c>
      <c r="G545">
        <v>2</v>
      </c>
      <c r="H545">
        <v>0</v>
      </c>
      <c r="I545">
        <v>0</v>
      </c>
      <c r="J545">
        <v>89</v>
      </c>
      <c r="K545">
        <v>4</v>
      </c>
      <c r="L545">
        <v>0</v>
      </c>
      <c r="M545">
        <v>1</v>
      </c>
      <c r="N545">
        <v>6</v>
      </c>
      <c r="O545">
        <v>3</v>
      </c>
      <c r="P545">
        <v>0</v>
      </c>
      <c r="Q545">
        <v>0</v>
      </c>
      <c r="R545">
        <v>431</v>
      </c>
      <c r="S545">
        <v>396</v>
      </c>
      <c r="T545">
        <v>19</v>
      </c>
      <c r="U545">
        <v>1</v>
      </c>
      <c r="V545">
        <v>2</v>
      </c>
      <c r="W545">
        <v>559</v>
      </c>
      <c r="X545">
        <v>437</v>
      </c>
      <c r="Y545">
        <v>19</v>
      </c>
      <c r="Z545">
        <v>27</v>
      </c>
      <c r="AA545">
        <v>10</v>
      </c>
      <c r="AB545">
        <v>858</v>
      </c>
      <c r="AC545">
        <v>667</v>
      </c>
      <c r="AD545">
        <v>30</v>
      </c>
      <c r="AE545">
        <v>14</v>
      </c>
      <c r="AF545">
        <v>63</v>
      </c>
      <c r="AG545">
        <v>142</v>
      </c>
      <c r="AH545">
        <v>94</v>
      </c>
      <c r="AI545">
        <v>2</v>
      </c>
      <c r="AJ545">
        <v>6</v>
      </c>
      <c r="AK545">
        <v>5</v>
      </c>
      <c r="AL545">
        <v>23</v>
      </c>
      <c r="AM545">
        <v>19</v>
      </c>
      <c r="AN545">
        <v>0</v>
      </c>
      <c r="AO545">
        <v>0</v>
      </c>
      <c r="AP545">
        <v>0</v>
      </c>
      <c r="AQ545">
        <v>0</v>
      </c>
      <c r="AR545">
        <v>0</v>
      </c>
      <c r="AS545">
        <v>0</v>
      </c>
      <c r="AT545">
        <v>0</v>
      </c>
      <c r="AU545">
        <v>0</v>
      </c>
      <c r="AV545">
        <v>0</v>
      </c>
      <c r="AW545">
        <v>0</v>
      </c>
      <c r="AX545">
        <v>0</v>
      </c>
      <c r="AY545">
        <v>0</v>
      </c>
      <c r="AZ545">
        <v>0</v>
      </c>
      <c r="BA545">
        <v>0</v>
      </c>
      <c r="BB545">
        <v>0</v>
      </c>
      <c r="BC545">
        <v>0</v>
      </c>
      <c r="BD545">
        <v>0</v>
      </c>
      <c r="BE545">
        <v>0</v>
      </c>
      <c r="BF545">
        <v>0</v>
      </c>
      <c r="BG545" s="20">
        <v>2</v>
      </c>
      <c r="BH545" s="20">
        <v>0</v>
      </c>
      <c r="BI545" s="20">
        <v>96</v>
      </c>
      <c r="BJ545" s="20">
        <v>6</v>
      </c>
      <c r="BK545" s="20">
        <v>406</v>
      </c>
      <c r="BL545" s="20">
        <v>491</v>
      </c>
      <c r="BM545" s="20">
        <v>738</v>
      </c>
      <c r="BN545" s="20">
        <v>125</v>
      </c>
      <c r="BO545" s="20">
        <v>23</v>
      </c>
      <c r="BP545" s="20">
        <v>2912</v>
      </c>
      <c r="BQ545" s="20">
        <v>1719</v>
      </c>
      <c r="BR545" s="20">
        <v>0</v>
      </c>
      <c r="BS545" s="20">
        <v>55</v>
      </c>
      <c r="BT545" s="20">
        <v>260</v>
      </c>
      <c r="BU545" s="20">
        <v>203</v>
      </c>
      <c r="BV545" s="20">
        <v>2305</v>
      </c>
    </row>
    <row r="546" spans="1:74" x14ac:dyDescent="0.25">
      <c r="A546" s="20" t="s">
        <v>475</v>
      </c>
      <c r="B546" s="20" t="s">
        <v>476</v>
      </c>
      <c r="C546" s="20" t="s">
        <v>659</v>
      </c>
      <c r="D546" s="1">
        <v>44613</v>
      </c>
      <c r="E546">
        <v>103</v>
      </c>
      <c r="F546">
        <v>2</v>
      </c>
      <c r="G546">
        <v>2</v>
      </c>
      <c r="H546">
        <v>0</v>
      </c>
      <c r="I546">
        <v>0</v>
      </c>
      <c r="J546">
        <v>89</v>
      </c>
      <c r="K546">
        <v>4</v>
      </c>
      <c r="L546">
        <v>0</v>
      </c>
      <c r="M546">
        <v>1</v>
      </c>
      <c r="N546">
        <v>6</v>
      </c>
      <c r="O546">
        <v>3</v>
      </c>
      <c r="P546">
        <v>0</v>
      </c>
      <c r="Q546">
        <v>0</v>
      </c>
      <c r="R546">
        <v>431</v>
      </c>
      <c r="S546">
        <v>396</v>
      </c>
      <c r="T546">
        <v>19</v>
      </c>
      <c r="U546">
        <v>1</v>
      </c>
      <c r="V546">
        <v>2</v>
      </c>
      <c r="W546">
        <v>560</v>
      </c>
      <c r="X546">
        <v>440</v>
      </c>
      <c r="Y546">
        <v>19</v>
      </c>
      <c r="Z546">
        <v>26</v>
      </c>
      <c r="AA546">
        <v>10</v>
      </c>
      <c r="AB546">
        <v>858</v>
      </c>
      <c r="AC546">
        <v>667</v>
      </c>
      <c r="AD546">
        <v>30</v>
      </c>
      <c r="AE546">
        <v>14</v>
      </c>
      <c r="AF546">
        <v>63</v>
      </c>
      <c r="AG546">
        <v>142</v>
      </c>
      <c r="AH546">
        <v>96</v>
      </c>
      <c r="AI546">
        <v>2</v>
      </c>
      <c r="AJ546">
        <v>6</v>
      </c>
      <c r="AK546">
        <v>5</v>
      </c>
      <c r="AL546">
        <v>23</v>
      </c>
      <c r="AM546">
        <v>19</v>
      </c>
      <c r="AN546">
        <v>0</v>
      </c>
      <c r="AO546">
        <v>0</v>
      </c>
      <c r="AP546">
        <v>0</v>
      </c>
      <c r="AQ546">
        <v>0</v>
      </c>
      <c r="AR546">
        <v>0</v>
      </c>
      <c r="AS546">
        <v>0</v>
      </c>
      <c r="AT546">
        <v>0</v>
      </c>
      <c r="AU546">
        <v>0</v>
      </c>
      <c r="AV546">
        <v>0</v>
      </c>
      <c r="AW546">
        <v>0</v>
      </c>
      <c r="AX546">
        <v>0</v>
      </c>
      <c r="AY546">
        <v>0</v>
      </c>
      <c r="AZ546">
        <v>0</v>
      </c>
      <c r="BA546">
        <v>0</v>
      </c>
      <c r="BB546">
        <v>0</v>
      </c>
      <c r="BC546">
        <v>0</v>
      </c>
      <c r="BD546">
        <v>0</v>
      </c>
      <c r="BE546">
        <v>0</v>
      </c>
      <c r="BF546">
        <v>0</v>
      </c>
      <c r="BG546" s="20">
        <v>2</v>
      </c>
      <c r="BH546" s="20">
        <v>0</v>
      </c>
      <c r="BI546" s="20">
        <v>96</v>
      </c>
      <c r="BJ546" s="20">
        <v>6</v>
      </c>
      <c r="BK546" s="20">
        <v>406</v>
      </c>
      <c r="BL546" s="20">
        <v>492</v>
      </c>
      <c r="BM546" s="20">
        <v>738</v>
      </c>
      <c r="BN546" s="20">
        <v>125</v>
      </c>
      <c r="BO546" s="20">
        <v>23</v>
      </c>
      <c r="BP546" s="20">
        <v>2915</v>
      </c>
      <c r="BQ546" s="20">
        <v>1733</v>
      </c>
      <c r="BR546" s="20">
        <v>0</v>
      </c>
      <c r="BS546" s="20">
        <v>55</v>
      </c>
      <c r="BT546" s="20">
        <v>259</v>
      </c>
      <c r="BU546" s="20">
        <v>204</v>
      </c>
      <c r="BV546" s="20">
        <v>2312</v>
      </c>
    </row>
    <row r="547" spans="1:74" x14ac:dyDescent="0.25">
      <c r="A547" s="20" t="s">
        <v>475</v>
      </c>
      <c r="B547" s="20" t="s">
        <v>489</v>
      </c>
      <c r="C547" s="20" t="s">
        <v>660</v>
      </c>
      <c r="D547" s="1">
        <v>44598</v>
      </c>
      <c r="E547">
        <v>66</v>
      </c>
      <c r="F547">
        <v>0</v>
      </c>
      <c r="G547">
        <v>0</v>
      </c>
      <c r="H547">
        <v>0</v>
      </c>
      <c r="I547">
        <v>0</v>
      </c>
      <c r="J547">
        <v>47</v>
      </c>
      <c r="K547">
        <v>0</v>
      </c>
      <c r="L547">
        <v>6</v>
      </c>
      <c r="M547">
        <v>3</v>
      </c>
      <c r="N547">
        <v>5</v>
      </c>
      <c r="O547">
        <v>2</v>
      </c>
      <c r="P547">
        <v>0</v>
      </c>
      <c r="Q547">
        <v>0</v>
      </c>
      <c r="R547">
        <v>476</v>
      </c>
      <c r="S547">
        <v>390</v>
      </c>
      <c r="T547">
        <v>13</v>
      </c>
      <c r="U547">
        <v>20</v>
      </c>
      <c r="V547">
        <v>16</v>
      </c>
      <c r="W547">
        <v>729</v>
      </c>
      <c r="X547">
        <v>428</v>
      </c>
      <c r="Y547">
        <v>12</v>
      </c>
      <c r="Z547">
        <v>85</v>
      </c>
      <c r="AA547">
        <v>32</v>
      </c>
      <c r="AB547">
        <v>917</v>
      </c>
      <c r="AC547">
        <v>542</v>
      </c>
      <c r="AD547">
        <v>0</v>
      </c>
      <c r="AE547">
        <v>17</v>
      </c>
      <c r="AF547">
        <v>179</v>
      </c>
      <c r="AG547">
        <v>112</v>
      </c>
      <c r="AH547">
        <v>52</v>
      </c>
      <c r="AI547">
        <v>0</v>
      </c>
      <c r="AJ547">
        <v>16</v>
      </c>
      <c r="AK547">
        <v>3</v>
      </c>
      <c r="AL547">
        <v>9</v>
      </c>
      <c r="AM547">
        <v>5</v>
      </c>
      <c r="AN547">
        <v>0</v>
      </c>
      <c r="AO547">
        <v>0</v>
      </c>
      <c r="AP547">
        <v>0</v>
      </c>
      <c r="AQ547">
        <v>0</v>
      </c>
      <c r="AR547">
        <v>0</v>
      </c>
      <c r="AS547">
        <v>0</v>
      </c>
      <c r="AT547">
        <v>0</v>
      </c>
      <c r="AU547">
        <v>0</v>
      </c>
      <c r="AV547">
        <v>0</v>
      </c>
      <c r="AW547">
        <v>0</v>
      </c>
      <c r="AX547">
        <v>0</v>
      </c>
      <c r="AY547">
        <v>0</v>
      </c>
      <c r="AZ547">
        <v>0</v>
      </c>
      <c r="BA547">
        <v>0</v>
      </c>
      <c r="BB547">
        <v>0</v>
      </c>
      <c r="BC547">
        <v>0</v>
      </c>
      <c r="BD547">
        <v>0</v>
      </c>
      <c r="BE547">
        <v>0</v>
      </c>
      <c r="BF547">
        <v>0</v>
      </c>
      <c r="BG547" s="20">
        <v>0</v>
      </c>
      <c r="BH547" s="20">
        <v>0</v>
      </c>
      <c r="BI547" s="20">
        <v>56</v>
      </c>
      <c r="BJ547" s="20">
        <v>3</v>
      </c>
      <c r="BK547" s="20">
        <v>422</v>
      </c>
      <c r="BL547" s="20">
        <v>580</v>
      </c>
      <c r="BM547" s="20">
        <v>705</v>
      </c>
      <c r="BN547" s="20">
        <v>86</v>
      </c>
      <c r="BO547" s="20">
        <v>7</v>
      </c>
      <c r="BP547" s="20">
        <v>4127</v>
      </c>
      <c r="BQ547" s="20">
        <v>1498</v>
      </c>
      <c r="BR547" s="20">
        <v>0</v>
      </c>
      <c r="BS547" s="20">
        <v>15</v>
      </c>
      <c r="BT547" s="20">
        <v>610</v>
      </c>
      <c r="BU547" s="20">
        <v>780</v>
      </c>
      <c r="BV547" s="20">
        <v>2555</v>
      </c>
    </row>
    <row r="548" spans="1:74" x14ac:dyDescent="0.25">
      <c r="A548" s="20" t="s">
        <v>475</v>
      </c>
      <c r="B548" s="20" t="s">
        <v>489</v>
      </c>
      <c r="C548" s="20" t="s">
        <v>660</v>
      </c>
      <c r="D548" s="1">
        <v>44605</v>
      </c>
      <c r="E548">
        <v>65</v>
      </c>
      <c r="F548">
        <v>0</v>
      </c>
      <c r="G548">
        <v>0</v>
      </c>
      <c r="H548">
        <v>0</v>
      </c>
      <c r="I548">
        <v>0</v>
      </c>
      <c r="J548">
        <v>46</v>
      </c>
      <c r="K548">
        <v>0</v>
      </c>
      <c r="L548">
        <v>6</v>
      </c>
      <c r="M548">
        <v>3</v>
      </c>
      <c r="N548">
        <v>5</v>
      </c>
      <c r="O548">
        <v>2</v>
      </c>
      <c r="P548">
        <v>0</v>
      </c>
      <c r="Q548">
        <v>0</v>
      </c>
      <c r="R548">
        <v>474</v>
      </c>
      <c r="S548">
        <v>391</v>
      </c>
      <c r="T548">
        <v>13</v>
      </c>
      <c r="U548">
        <v>19</v>
      </c>
      <c r="V548">
        <v>15</v>
      </c>
      <c r="W548">
        <v>732</v>
      </c>
      <c r="X548">
        <v>431</v>
      </c>
      <c r="Y548">
        <v>12</v>
      </c>
      <c r="Z548">
        <v>85</v>
      </c>
      <c r="AA548">
        <v>31</v>
      </c>
      <c r="AB548">
        <v>913</v>
      </c>
      <c r="AC548">
        <v>545</v>
      </c>
      <c r="AD548">
        <v>0</v>
      </c>
      <c r="AE548">
        <v>17</v>
      </c>
      <c r="AF548">
        <v>178</v>
      </c>
      <c r="AG548">
        <v>111</v>
      </c>
      <c r="AH548">
        <v>52</v>
      </c>
      <c r="AI548">
        <v>0</v>
      </c>
      <c r="AJ548">
        <v>15</v>
      </c>
      <c r="AK548">
        <v>3</v>
      </c>
      <c r="AL548">
        <v>10</v>
      </c>
      <c r="AM548">
        <v>6</v>
      </c>
      <c r="AN548">
        <v>0</v>
      </c>
      <c r="AO548">
        <v>0</v>
      </c>
      <c r="AP548">
        <v>0</v>
      </c>
      <c r="AQ548">
        <v>0</v>
      </c>
      <c r="AR548">
        <v>0</v>
      </c>
      <c r="AS548">
        <v>0</v>
      </c>
      <c r="AT548">
        <v>0</v>
      </c>
      <c r="AU548">
        <v>0</v>
      </c>
      <c r="AV548">
        <v>0</v>
      </c>
      <c r="AW548">
        <v>0</v>
      </c>
      <c r="AX548">
        <v>0</v>
      </c>
      <c r="AY548">
        <v>0</v>
      </c>
      <c r="AZ548">
        <v>0</v>
      </c>
      <c r="BA548">
        <v>0</v>
      </c>
      <c r="BB548">
        <v>0</v>
      </c>
      <c r="BC548">
        <v>0</v>
      </c>
      <c r="BD548">
        <v>0</v>
      </c>
      <c r="BE548">
        <v>0</v>
      </c>
      <c r="BF548">
        <v>0</v>
      </c>
      <c r="BG548" s="20">
        <v>0</v>
      </c>
      <c r="BH548" s="20">
        <v>0</v>
      </c>
      <c r="BI548" s="20">
        <v>55</v>
      </c>
      <c r="BJ548" s="20">
        <v>3</v>
      </c>
      <c r="BK548" s="20">
        <v>422</v>
      </c>
      <c r="BL548" s="20">
        <v>583</v>
      </c>
      <c r="BM548" s="20">
        <v>702</v>
      </c>
      <c r="BN548" s="20">
        <v>86</v>
      </c>
      <c r="BO548" s="20">
        <v>8</v>
      </c>
      <c r="BP548" s="20">
        <v>4118</v>
      </c>
      <c r="BQ548" s="20">
        <v>1515</v>
      </c>
      <c r="BR548" s="20">
        <v>0</v>
      </c>
      <c r="BS548" s="20">
        <v>15</v>
      </c>
      <c r="BT548" s="20">
        <v>603</v>
      </c>
      <c r="BU548" s="20">
        <v>777</v>
      </c>
      <c r="BV548" s="20">
        <v>2562</v>
      </c>
    </row>
    <row r="549" spans="1:74" x14ac:dyDescent="0.25">
      <c r="A549" s="20" t="s">
        <v>475</v>
      </c>
      <c r="B549" s="20" t="s">
        <v>489</v>
      </c>
      <c r="C549" s="20" t="s">
        <v>660</v>
      </c>
      <c r="D549" s="1">
        <v>44613</v>
      </c>
      <c r="E549">
        <v>65</v>
      </c>
      <c r="F549">
        <v>0</v>
      </c>
      <c r="G549">
        <v>0</v>
      </c>
      <c r="H549">
        <v>0</v>
      </c>
      <c r="I549">
        <v>0</v>
      </c>
      <c r="J549">
        <v>46</v>
      </c>
      <c r="K549">
        <v>0</v>
      </c>
      <c r="L549">
        <v>5</v>
      </c>
      <c r="M549">
        <v>3</v>
      </c>
      <c r="N549">
        <v>5</v>
      </c>
      <c r="O549">
        <v>2</v>
      </c>
      <c r="P549">
        <v>0</v>
      </c>
      <c r="Q549">
        <v>0</v>
      </c>
      <c r="R549">
        <v>475</v>
      </c>
      <c r="S549">
        <v>392</v>
      </c>
      <c r="T549">
        <v>13</v>
      </c>
      <c r="U549">
        <v>19</v>
      </c>
      <c r="V549">
        <v>15</v>
      </c>
      <c r="W549">
        <v>736</v>
      </c>
      <c r="X549">
        <v>434</v>
      </c>
      <c r="Y549">
        <v>12</v>
      </c>
      <c r="Z549">
        <v>87</v>
      </c>
      <c r="AA549">
        <v>31</v>
      </c>
      <c r="AB549">
        <v>910</v>
      </c>
      <c r="AC549">
        <v>547</v>
      </c>
      <c r="AD549">
        <v>0</v>
      </c>
      <c r="AE549">
        <v>17</v>
      </c>
      <c r="AF549">
        <v>175</v>
      </c>
      <c r="AG549">
        <v>110</v>
      </c>
      <c r="AH549">
        <v>51</v>
      </c>
      <c r="AI549">
        <v>0</v>
      </c>
      <c r="AJ549">
        <v>16</v>
      </c>
      <c r="AK549">
        <v>3</v>
      </c>
      <c r="AL549">
        <v>10</v>
      </c>
      <c r="AM549">
        <v>6</v>
      </c>
      <c r="AN549">
        <v>0</v>
      </c>
      <c r="AO549">
        <v>0</v>
      </c>
      <c r="AP549">
        <v>0</v>
      </c>
      <c r="AQ549">
        <v>0</v>
      </c>
      <c r="AR549">
        <v>0</v>
      </c>
      <c r="AS549">
        <v>0</v>
      </c>
      <c r="AT549">
        <v>0</v>
      </c>
      <c r="AU549">
        <v>0</v>
      </c>
      <c r="AV549">
        <v>0</v>
      </c>
      <c r="AW549">
        <v>0</v>
      </c>
      <c r="AX549">
        <v>0</v>
      </c>
      <c r="AY549">
        <v>0</v>
      </c>
      <c r="AZ549">
        <v>0</v>
      </c>
      <c r="BA549">
        <v>0</v>
      </c>
      <c r="BB549">
        <v>0</v>
      </c>
      <c r="BC549">
        <v>0</v>
      </c>
      <c r="BD549">
        <v>0</v>
      </c>
      <c r="BE549">
        <v>0</v>
      </c>
      <c r="BF549">
        <v>0</v>
      </c>
      <c r="BG549" s="20">
        <v>0</v>
      </c>
      <c r="BH549" s="20">
        <v>0</v>
      </c>
      <c r="BI549" s="20">
        <v>55</v>
      </c>
      <c r="BJ549" s="20">
        <v>3</v>
      </c>
      <c r="BK549" s="20">
        <v>423</v>
      </c>
      <c r="BL549" s="20">
        <v>585</v>
      </c>
      <c r="BM549" s="20">
        <v>701</v>
      </c>
      <c r="BN549" s="20">
        <v>84</v>
      </c>
      <c r="BO549" s="20">
        <v>8</v>
      </c>
      <c r="BP549" s="20">
        <v>4107</v>
      </c>
      <c r="BQ549" s="20">
        <v>1529</v>
      </c>
      <c r="BR549" s="20">
        <v>0</v>
      </c>
      <c r="BS549" s="20">
        <v>15</v>
      </c>
      <c r="BT549" s="20">
        <v>601</v>
      </c>
      <c r="BU549" s="20">
        <v>774</v>
      </c>
      <c r="BV549" s="20">
        <v>2561</v>
      </c>
    </row>
    <row r="550" spans="1:74" x14ac:dyDescent="0.25">
      <c r="A550" s="20" t="s">
        <v>475</v>
      </c>
      <c r="B550" s="20" t="s">
        <v>489</v>
      </c>
      <c r="C550" s="20" t="s">
        <v>661</v>
      </c>
      <c r="D550" s="1">
        <v>44598</v>
      </c>
      <c r="E550">
        <v>196</v>
      </c>
      <c r="F550">
        <v>4</v>
      </c>
      <c r="G550">
        <v>2</v>
      </c>
      <c r="H550">
        <v>2</v>
      </c>
      <c r="I550">
        <v>2</v>
      </c>
      <c r="J550">
        <v>139</v>
      </c>
      <c r="K550">
        <v>10</v>
      </c>
      <c r="L550">
        <v>16</v>
      </c>
      <c r="M550">
        <v>3</v>
      </c>
      <c r="N550">
        <v>35</v>
      </c>
      <c r="O550">
        <v>31</v>
      </c>
      <c r="P550">
        <v>0</v>
      </c>
      <c r="Q550">
        <v>0</v>
      </c>
      <c r="R550">
        <v>1070</v>
      </c>
      <c r="S550">
        <v>883</v>
      </c>
      <c r="T550">
        <v>91</v>
      </c>
      <c r="U550">
        <v>14</v>
      </c>
      <c r="V550">
        <v>9</v>
      </c>
      <c r="W550">
        <v>1960</v>
      </c>
      <c r="X550">
        <v>1185</v>
      </c>
      <c r="Y550">
        <v>62</v>
      </c>
      <c r="Z550">
        <v>224</v>
      </c>
      <c r="AA550">
        <v>55</v>
      </c>
      <c r="AB550">
        <v>1603</v>
      </c>
      <c r="AC550">
        <v>989</v>
      </c>
      <c r="AD550">
        <v>24</v>
      </c>
      <c r="AE550">
        <v>156</v>
      </c>
      <c r="AF550">
        <v>159</v>
      </c>
      <c r="AG550">
        <v>225</v>
      </c>
      <c r="AH550">
        <v>90</v>
      </c>
      <c r="AI550">
        <v>2</v>
      </c>
      <c r="AJ550">
        <v>37</v>
      </c>
      <c r="AK550">
        <v>6</v>
      </c>
      <c r="AL550">
        <v>54</v>
      </c>
      <c r="AM550">
        <v>48</v>
      </c>
      <c r="AN550">
        <v>2</v>
      </c>
      <c r="AO550">
        <v>0</v>
      </c>
      <c r="AP550">
        <v>0</v>
      </c>
      <c r="AQ550">
        <v>0</v>
      </c>
      <c r="AR550">
        <v>0</v>
      </c>
      <c r="AS550">
        <v>0</v>
      </c>
      <c r="AT550">
        <v>0</v>
      </c>
      <c r="AU550">
        <v>0</v>
      </c>
      <c r="AV550">
        <v>0</v>
      </c>
      <c r="AW550">
        <v>0</v>
      </c>
      <c r="AX550">
        <v>0</v>
      </c>
      <c r="AY550">
        <v>0</v>
      </c>
      <c r="AZ550">
        <v>0</v>
      </c>
      <c r="BA550">
        <v>0</v>
      </c>
      <c r="BB550">
        <v>0</v>
      </c>
      <c r="BC550">
        <v>0</v>
      </c>
      <c r="BD550">
        <v>0</v>
      </c>
      <c r="BE550">
        <v>0</v>
      </c>
      <c r="BF550">
        <v>0</v>
      </c>
      <c r="BG550" s="20">
        <v>4</v>
      </c>
      <c r="BH550" s="20">
        <v>2</v>
      </c>
      <c r="BI550" s="20">
        <v>160</v>
      </c>
      <c r="BJ550" s="20">
        <v>34</v>
      </c>
      <c r="BK550" s="20">
        <v>944</v>
      </c>
      <c r="BL550" s="20">
        <v>1565</v>
      </c>
      <c r="BM550" s="20">
        <v>1233</v>
      </c>
      <c r="BN550" s="20">
        <v>172</v>
      </c>
      <c r="BO550" s="20">
        <v>52</v>
      </c>
      <c r="BP550" s="20">
        <v>7168</v>
      </c>
      <c r="BQ550" s="20">
        <v>2803</v>
      </c>
      <c r="BR550" s="20">
        <v>0</v>
      </c>
      <c r="BS550" s="20">
        <v>150</v>
      </c>
      <c r="BT550" s="20">
        <v>1545</v>
      </c>
      <c r="BU550" s="20">
        <v>655</v>
      </c>
      <c r="BV550" s="20">
        <v>4562</v>
      </c>
    </row>
    <row r="551" spans="1:74" x14ac:dyDescent="0.25">
      <c r="A551" s="20" t="s">
        <v>475</v>
      </c>
      <c r="B551" s="20" t="s">
        <v>489</v>
      </c>
      <c r="C551" s="20" t="s">
        <v>661</v>
      </c>
      <c r="D551" s="1">
        <v>44605</v>
      </c>
      <c r="E551">
        <v>195</v>
      </c>
      <c r="F551">
        <v>4</v>
      </c>
      <c r="G551">
        <v>2</v>
      </c>
      <c r="H551">
        <v>2</v>
      </c>
      <c r="I551">
        <v>2</v>
      </c>
      <c r="J551">
        <v>139</v>
      </c>
      <c r="K551">
        <v>10</v>
      </c>
      <c r="L551">
        <v>16</v>
      </c>
      <c r="M551">
        <v>3</v>
      </c>
      <c r="N551">
        <v>37</v>
      </c>
      <c r="O551">
        <v>32</v>
      </c>
      <c r="P551">
        <v>1</v>
      </c>
      <c r="Q551">
        <v>0</v>
      </c>
      <c r="R551">
        <v>1073</v>
      </c>
      <c r="S551">
        <v>885</v>
      </c>
      <c r="T551">
        <v>91</v>
      </c>
      <c r="U551">
        <v>14</v>
      </c>
      <c r="V551">
        <v>10</v>
      </c>
      <c r="W551">
        <v>1954</v>
      </c>
      <c r="X551">
        <v>1189</v>
      </c>
      <c r="Y551">
        <v>62</v>
      </c>
      <c r="Z551">
        <v>222</v>
      </c>
      <c r="AA551">
        <v>55</v>
      </c>
      <c r="AB551">
        <v>1606</v>
      </c>
      <c r="AC551">
        <v>997</v>
      </c>
      <c r="AD551">
        <v>24</v>
      </c>
      <c r="AE551">
        <v>156</v>
      </c>
      <c r="AF551">
        <v>159</v>
      </c>
      <c r="AG551">
        <v>225</v>
      </c>
      <c r="AH551">
        <v>94</v>
      </c>
      <c r="AI551">
        <v>2</v>
      </c>
      <c r="AJ551">
        <v>37</v>
      </c>
      <c r="AK551">
        <v>6</v>
      </c>
      <c r="AL551">
        <v>55</v>
      </c>
      <c r="AM551">
        <v>49</v>
      </c>
      <c r="AN551">
        <v>2</v>
      </c>
      <c r="AO551">
        <v>0</v>
      </c>
      <c r="AP551">
        <v>0</v>
      </c>
      <c r="AQ551">
        <v>0</v>
      </c>
      <c r="AR551">
        <v>0</v>
      </c>
      <c r="AS551">
        <v>0</v>
      </c>
      <c r="AT551">
        <v>0</v>
      </c>
      <c r="AU551">
        <v>0</v>
      </c>
      <c r="AV551">
        <v>0</v>
      </c>
      <c r="AW551">
        <v>0</v>
      </c>
      <c r="AX551">
        <v>0</v>
      </c>
      <c r="AY551">
        <v>0</v>
      </c>
      <c r="AZ551">
        <v>0</v>
      </c>
      <c r="BA551">
        <v>0</v>
      </c>
      <c r="BB551">
        <v>0</v>
      </c>
      <c r="BC551">
        <v>0</v>
      </c>
      <c r="BD551">
        <v>0</v>
      </c>
      <c r="BE551">
        <v>0</v>
      </c>
      <c r="BF551">
        <v>0</v>
      </c>
      <c r="BG551" s="20">
        <v>4</v>
      </c>
      <c r="BH551" s="20">
        <v>2</v>
      </c>
      <c r="BI551" s="20">
        <v>159</v>
      </c>
      <c r="BJ551" s="20">
        <v>35</v>
      </c>
      <c r="BK551" s="20">
        <v>946</v>
      </c>
      <c r="BL551" s="20">
        <v>1561</v>
      </c>
      <c r="BM551" s="20">
        <v>1237</v>
      </c>
      <c r="BN551" s="20">
        <v>172</v>
      </c>
      <c r="BO551" s="20">
        <v>53</v>
      </c>
      <c r="BP551" s="20">
        <v>7170</v>
      </c>
      <c r="BQ551" s="20">
        <v>2846</v>
      </c>
      <c r="BR551" s="20">
        <v>0</v>
      </c>
      <c r="BS551" s="20">
        <v>151</v>
      </c>
      <c r="BT551" s="20">
        <v>1541</v>
      </c>
      <c r="BU551" s="20">
        <v>658</v>
      </c>
      <c r="BV551" s="20">
        <v>4570</v>
      </c>
    </row>
    <row r="552" spans="1:74" x14ac:dyDescent="0.25">
      <c r="A552" s="20" t="s">
        <v>475</v>
      </c>
      <c r="B552" s="20" t="s">
        <v>489</v>
      </c>
      <c r="C552" s="20" t="s">
        <v>661</v>
      </c>
      <c r="D552" s="1">
        <v>44613</v>
      </c>
      <c r="E552">
        <v>196</v>
      </c>
      <c r="F552">
        <v>5</v>
      </c>
      <c r="G552">
        <v>3</v>
      </c>
      <c r="H552">
        <v>2</v>
      </c>
      <c r="I552">
        <v>2</v>
      </c>
      <c r="J552">
        <v>141</v>
      </c>
      <c r="K552">
        <v>10</v>
      </c>
      <c r="L552">
        <v>15</v>
      </c>
      <c r="M552">
        <v>3</v>
      </c>
      <c r="N552">
        <v>39</v>
      </c>
      <c r="O552">
        <v>34</v>
      </c>
      <c r="P552">
        <v>1</v>
      </c>
      <c r="Q552">
        <v>0</v>
      </c>
      <c r="R552">
        <v>1075</v>
      </c>
      <c r="S552">
        <v>887</v>
      </c>
      <c r="T552">
        <v>92</v>
      </c>
      <c r="U552">
        <v>15</v>
      </c>
      <c r="V552">
        <v>9</v>
      </c>
      <c r="W552">
        <v>1961</v>
      </c>
      <c r="X552">
        <v>1202</v>
      </c>
      <c r="Y552">
        <v>61</v>
      </c>
      <c r="Z552">
        <v>221</v>
      </c>
      <c r="AA552">
        <v>55</v>
      </c>
      <c r="AB552">
        <v>1605</v>
      </c>
      <c r="AC552">
        <v>1000</v>
      </c>
      <c r="AD552">
        <v>24</v>
      </c>
      <c r="AE552">
        <v>156</v>
      </c>
      <c r="AF552">
        <v>158</v>
      </c>
      <c r="AG552">
        <v>229</v>
      </c>
      <c r="AH552">
        <v>99</v>
      </c>
      <c r="AI552">
        <v>2</v>
      </c>
      <c r="AJ552">
        <v>37</v>
      </c>
      <c r="AK552">
        <v>6</v>
      </c>
      <c r="AL552">
        <v>54</v>
      </c>
      <c r="AM552">
        <v>48</v>
      </c>
      <c r="AN552">
        <v>2</v>
      </c>
      <c r="AO552">
        <v>0</v>
      </c>
      <c r="AP552">
        <v>0</v>
      </c>
      <c r="AQ552">
        <v>0</v>
      </c>
      <c r="AR552">
        <v>0</v>
      </c>
      <c r="AS552">
        <v>0</v>
      </c>
      <c r="AT552">
        <v>0</v>
      </c>
      <c r="AU552">
        <v>0</v>
      </c>
      <c r="AV552">
        <v>0</v>
      </c>
      <c r="AW552">
        <v>0</v>
      </c>
      <c r="AX552">
        <v>0</v>
      </c>
      <c r="AY552">
        <v>0</v>
      </c>
      <c r="AZ552">
        <v>0</v>
      </c>
      <c r="BA552">
        <v>0</v>
      </c>
      <c r="BB552">
        <v>0</v>
      </c>
      <c r="BC552">
        <v>0</v>
      </c>
      <c r="BD552">
        <v>0</v>
      </c>
      <c r="BE552">
        <v>0</v>
      </c>
      <c r="BF552">
        <v>0</v>
      </c>
      <c r="BG552" s="20">
        <v>5</v>
      </c>
      <c r="BH552" s="20">
        <v>2</v>
      </c>
      <c r="BI552" s="20">
        <v>161</v>
      </c>
      <c r="BJ552" s="20">
        <v>37</v>
      </c>
      <c r="BK552" s="20">
        <v>947</v>
      </c>
      <c r="BL552" s="20">
        <v>1572</v>
      </c>
      <c r="BM552" s="20">
        <v>1238</v>
      </c>
      <c r="BN552" s="20">
        <v>176</v>
      </c>
      <c r="BO552" s="20">
        <v>52</v>
      </c>
      <c r="BP552" s="20">
        <v>7153</v>
      </c>
      <c r="BQ552" s="20">
        <v>2864</v>
      </c>
      <c r="BR552" s="20">
        <v>0</v>
      </c>
      <c r="BS552" s="20">
        <v>152</v>
      </c>
      <c r="BT552" s="20">
        <v>1533</v>
      </c>
      <c r="BU552" s="20">
        <v>652</v>
      </c>
      <c r="BV552" s="20">
        <v>4574</v>
      </c>
    </row>
    <row r="553" spans="1:74" x14ac:dyDescent="0.25">
      <c r="A553" s="20" t="s">
        <v>475</v>
      </c>
      <c r="B553" s="20" t="s">
        <v>489</v>
      </c>
      <c r="C553" s="20" t="s">
        <v>661</v>
      </c>
      <c r="D553" s="1">
        <v>44613</v>
      </c>
      <c r="R553">
        <v>2</v>
      </c>
      <c r="S553">
        <v>1</v>
      </c>
      <c r="BG553" s="20"/>
      <c r="BH553" s="20"/>
      <c r="BI553" s="20"/>
      <c r="BJ553" s="20"/>
      <c r="BK553" s="20">
        <v>1</v>
      </c>
      <c r="BL553" s="20"/>
      <c r="BM553" s="20"/>
      <c r="BN553" s="20"/>
      <c r="BO553" s="20"/>
      <c r="BP553" s="20"/>
      <c r="BQ553" s="20"/>
      <c r="BR553" s="20"/>
      <c r="BS553" s="20"/>
      <c r="BT553" s="20"/>
      <c r="BU553" s="20"/>
      <c r="BV553" s="20"/>
    </row>
    <row r="554" spans="1:74" x14ac:dyDescent="0.25">
      <c r="A554" s="20" t="s">
        <v>475</v>
      </c>
      <c r="B554" s="20" t="s">
        <v>489</v>
      </c>
      <c r="C554" s="20" t="s">
        <v>662</v>
      </c>
      <c r="D554" s="1">
        <v>44598</v>
      </c>
      <c r="E554">
        <v>46</v>
      </c>
      <c r="F554">
        <v>0</v>
      </c>
      <c r="G554">
        <v>0</v>
      </c>
      <c r="H554">
        <v>1</v>
      </c>
      <c r="I554">
        <v>0</v>
      </c>
      <c r="J554">
        <v>37</v>
      </c>
      <c r="K554">
        <v>3</v>
      </c>
      <c r="L554">
        <v>1</v>
      </c>
      <c r="M554">
        <v>0</v>
      </c>
      <c r="N554">
        <v>2</v>
      </c>
      <c r="O554">
        <v>2</v>
      </c>
      <c r="P554">
        <v>0</v>
      </c>
      <c r="Q554">
        <v>0</v>
      </c>
      <c r="R554">
        <v>354</v>
      </c>
      <c r="S554">
        <v>310</v>
      </c>
      <c r="T554">
        <v>7</v>
      </c>
      <c r="U554">
        <v>10</v>
      </c>
      <c r="V554">
        <v>9</v>
      </c>
      <c r="W554">
        <v>492</v>
      </c>
      <c r="X554">
        <v>312</v>
      </c>
      <c r="Y554">
        <v>11</v>
      </c>
      <c r="Z554">
        <v>36</v>
      </c>
      <c r="AA554">
        <v>15</v>
      </c>
      <c r="AB554">
        <v>449</v>
      </c>
      <c r="AC554">
        <v>311</v>
      </c>
      <c r="AD554">
        <v>13</v>
      </c>
      <c r="AE554">
        <v>11</v>
      </c>
      <c r="AF554">
        <v>41</v>
      </c>
      <c r="AG554">
        <v>82</v>
      </c>
      <c r="AH554">
        <v>37</v>
      </c>
      <c r="AI554">
        <v>4</v>
      </c>
      <c r="AJ554">
        <v>6</v>
      </c>
      <c r="AK554">
        <v>3</v>
      </c>
      <c r="AL554">
        <v>12</v>
      </c>
      <c r="AM554">
        <v>12</v>
      </c>
      <c r="AN554">
        <v>0</v>
      </c>
      <c r="AO554">
        <v>0</v>
      </c>
      <c r="AP554">
        <v>0</v>
      </c>
      <c r="AQ554">
        <v>0</v>
      </c>
      <c r="AR554">
        <v>0</v>
      </c>
      <c r="AS554">
        <v>0</v>
      </c>
      <c r="AT554">
        <v>0</v>
      </c>
      <c r="AU554">
        <v>0</v>
      </c>
      <c r="AV554">
        <v>1</v>
      </c>
      <c r="AW554">
        <v>0</v>
      </c>
      <c r="AX554">
        <v>0</v>
      </c>
      <c r="AY554">
        <v>0</v>
      </c>
      <c r="AZ554">
        <v>0</v>
      </c>
      <c r="BA554">
        <v>0</v>
      </c>
      <c r="BB554">
        <v>0</v>
      </c>
      <c r="BC554">
        <v>0</v>
      </c>
      <c r="BD554">
        <v>0</v>
      </c>
      <c r="BE554">
        <v>0</v>
      </c>
      <c r="BF554">
        <v>0</v>
      </c>
      <c r="BG554" s="20">
        <v>0</v>
      </c>
      <c r="BH554" s="20">
        <v>0</v>
      </c>
      <c r="BI554" s="20">
        <v>38</v>
      </c>
      <c r="BJ554" s="20">
        <v>2</v>
      </c>
      <c r="BK554" s="20">
        <v>324</v>
      </c>
      <c r="BL554" s="20">
        <v>422</v>
      </c>
      <c r="BM554" s="20">
        <v>376</v>
      </c>
      <c r="BN554" s="20">
        <v>67</v>
      </c>
      <c r="BO554" s="20">
        <v>12</v>
      </c>
      <c r="BP554" s="20">
        <v>1838</v>
      </c>
      <c r="BQ554" s="20">
        <v>822</v>
      </c>
      <c r="BR554" s="20">
        <v>0</v>
      </c>
      <c r="BS554" s="20">
        <v>23</v>
      </c>
      <c r="BT554" s="20">
        <v>254</v>
      </c>
      <c r="BU554" s="20">
        <v>177</v>
      </c>
      <c r="BV554" s="20">
        <v>1319</v>
      </c>
    </row>
    <row r="555" spans="1:74" x14ac:dyDescent="0.25">
      <c r="A555" s="20" t="s">
        <v>475</v>
      </c>
      <c r="B555" s="20" t="s">
        <v>489</v>
      </c>
      <c r="C555" s="20" t="s">
        <v>662</v>
      </c>
      <c r="D555" s="1">
        <v>44605</v>
      </c>
      <c r="E555">
        <v>47</v>
      </c>
      <c r="F555">
        <v>0</v>
      </c>
      <c r="G555">
        <v>0</v>
      </c>
      <c r="H555">
        <v>1</v>
      </c>
      <c r="I555">
        <v>0</v>
      </c>
      <c r="J555">
        <v>38</v>
      </c>
      <c r="K555">
        <v>3</v>
      </c>
      <c r="L555">
        <v>1</v>
      </c>
      <c r="M555">
        <v>0</v>
      </c>
      <c r="N555">
        <v>2</v>
      </c>
      <c r="O555">
        <v>2</v>
      </c>
      <c r="P555">
        <v>0</v>
      </c>
      <c r="Q555">
        <v>0</v>
      </c>
      <c r="R555">
        <v>354</v>
      </c>
      <c r="S555">
        <v>311</v>
      </c>
      <c r="T555">
        <v>7</v>
      </c>
      <c r="U555">
        <v>10</v>
      </c>
      <c r="V555">
        <v>9</v>
      </c>
      <c r="W555">
        <v>490</v>
      </c>
      <c r="X555">
        <v>316</v>
      </c>
      <c r="Y555">
        <v>10</v>
      </c>
      <c r="Z555">
        <v>37</v>
      </c>
      <c r="AA555">
        <v>15</v>
      </c>
      <c r="AB555">
        <v>449</v>
      </c>
      <c r="AC555">
        <v>312</v>
      </c>
      <c r="AD555">
        <v>13</v>
      </c>
      <c r="AE555">
        <v>11</v>
      </c>
      <c r="AF555">
        <v>41</v>
      </c>
      <c r="AG555">
        <v>82</v>
      </c>
      <c r="AH555">
        <v>38</v>
      </c>
      <c r="AI555">
        <v>4</v>
      </c>
      <c r="AJ555">
        <v>6</v>
      </c>
      <c r="AK555">
        <v>3</v>
      </c>
      <c r="AL555">
        <v>12</v>
      </c>
      <c r="AM555">
        <v>12</v>
      </c>
      <c r="AN555">
        <v>0</v>
      </c>
      <c r="AO555">
        <v>0</v>
      </c>
      <c r="AP555">
        <v>0</v>
      </c>
      <c r="AQ555">
        <v>0</v>
      </c>
      <c r="AR555">
        <v>0</v>
      </c>
      <c r="AS555">
        <v>0</v>
      </c>
      <c r="AT555">
        <v>0</v>
      </c>
      <c r="AU555">
        <v>0</v>
      </c>
      <c r="AV555">
        <v>1</v>
      </c>
      <c r="AW555">
        <v>0</v>
      </c>
      <c r="AX555">
        <v>0</v>
      </c>
      <c r="AY555">
        <v>0</v>
      </c>
      <c r="AZ555">
        <v>0</v>
      </c>
      <c r="BA555">
        <v>0</v>
      </c>
      <c r="BB555">
        <v>0</v>
      </c>
      <c r="BC555">
        <v>0</v>
      </c>
      <c r="BD555">
        <v>0</v>
      </c>
      <c r="BE555">
        <v>0</v>
      </c>
      <c r="BF555">
        <v>0</v>
      </c>
      <c r="BG555" s="20">
        <v>0</v>
      </c>
      <c r="BH555" s="20">
        <v>0</v>
      </c>
      <c r="BI555" s="20">
        <v>39</v>
      </c>
      <c r="BJ555" s="20">
        <v>2</v>
      </c>
      <c r="BK555" s="20">
        <v>324</v>
      </c>
      <c r="BL555" s="20">
        <v>421</v>
      </c>
      <c r="BM555" s="20">
        <v>376</v>
      </c>
      <c r="BN555" s="20">
        <v>67</v>
      </c>
      <c r="BO555" s="20">
        <v>12</v>
      </c>
      <c r="BP555" s="20">
        <v>1844</v>
      </c>
      <c r="BQ555" s="20">
        <v>831</v>
      </c>
      <c r="BR555" s="20">
        <v>0</v>
      </c>
      <c r="BS555" s="20">
        <v>24</v>
      </c>
      <c r="BT555" s="20">
        <v>253</v>
      </c>
      <c r="BU555" s="20">
        <v>184</v>
      </c>
      <c r="BV555" s="20">
        <v>1319</v>
      </c>
    </row>
    <row r="556" spans="1:74" x14ac:dyDescent="0.25">
      <c r="A556" s="20" t="s">
        <v>475</v>
      </c>
      <c r="B556" s="20" t="s">
        <v>489</v>
      </c>
      <c r="C556" s="20" t="s">
        <v>662</v>
      </c>
      <c r="D556" s="1">
        <v>44613</v>
      </c>
      <c r="W556">
        <v>1</v>
      </c>
      <c r="BG556" s="20"/>
      <c r="BH556" s="20"/>
      <c r="BI556" s="20"/>
      <c r="BJ556" s="20"/>
      <c r="BK556" s="20"/>
      <c r="BL556" s="20">
        <v>1</v>
      </c>
      <c r="BM556" s="20"/>
      <c r="BN556" s="20"/>
      <c r="BO556" s="20"/>
      <c r="BP556" s="20"/>
      <c r="BQ556" s="20"/>
      <c r="BR556" s="20"/>
      <c r="BS556" s="20"/>
      <c r="BT556" s="20"/>
      <c r="BU556" s="20"/>
      <c r="BV556" s="20"/>
    </row>
    <row r="557" spans="1:74" x14ac:dyDescent="0.25">
      <c r="A557" s="20" t="s">
        <v>475</v>
      </c>
      <c r="B557" s="20" t="s">
        <v>489</v>
      </c>
      <c r="C557" s="20" t="s">
        <v>662</v>
      </c>
      <c r="D557" s="1">
        <v>44613</v>
      </c>
      <c r="E557">
        <v>47</v>
      </c>
      <c r="F557">
        <v>0</v>
      </c>
      <c r="G557">
        <v>0</v>
      </c>
      <c r="H557">
        <v>1</v>
      </c>
      <c r="I557">
        <v>0</v>
      </c>
      <c r="J557">
        <v>38</v>
      </c>
      <c r="K557">
        <v>3</v>
      </c>
      <c r="L557">
        <v>1</v>
      </c>
      <c r="M557">
        <v>0</v>
      </c>
      <c r="N557">
        <v>2</v>
      </c>
      <c r="O557">
        <v>2</v>
      </c>
      <c r="P557">
        <v>0</v>
      </c>
      <c r="Q557">
        <v>0</v>
      </c>
      <c r="R557">
        <v>354</v>
      </c>
      <c r="S557">
        <v>311</v>
      </c>
      <c r="T557">
        <v>8</v>
      </c>
      <c r="U557">
        <v>9</v>
      </c>
      <c r="V557">
        <v>9</v>
      </c>
      <c r="W557">
        <v>490</v>
      </c>
      <c r="X557">
        <v>317</v>
      </c>
      <c r="Y557">
        <v>10</v>
      </c>
      <c r="Z557">
        <v>37</v>
      </c>
      <c r="AA557">
        <v>15</v>
      </c>
      <c r="AB557">
        <v>450</v>
      </c>
      <c r="AC557">
        <v>314</v>
      </c>
      <c r="AD557">
        <v>13</v>
      </c>
      <c r="AE557">
        <v>11</v>
      </c>
      <c r="AF557">
        <v>41</v>
      </c>
      <c r="AG557">
        <v>83</v>
      </c>
      <c r="AH557">
        <v>39</v>
      </c>
      <c r="AI557">
        <v>4</v>
      </c>
      <c r="AJ557">
        <v>6</v>
      </c>
      <c r="AK557">
        <v>3</v>
      </c>
      <c r="AL557">
        <v>12</v>
      </c>
      <c r="AM557">
        <v>12</v>
      </c>
      <c r="AN557">
        <v>0</v>
      </c>
      <c r="AO557">
        <v>0</v>
      </c>
      <c r="AP557">
        <v>0</v>
      </c>
      <c r="AQ557">
        <v>0</v>
      </c>
      <c r="AR557">
        <v>0</v>
      </c>
      <c r="AS557">
        <v>0</v>
      </c>
      <c r="AT557">
        <v>0</v>
      </c>
      <c r="AU557">
        <v>0</v>
      </c>
      <c r="AV557">
        <v>1</v>
      </c>
      <c r="AW557">
        <v>0</v>
      </c>
      <c r="AX557">
        <v>0</v>
      </c>
      <c r="AY557">
        <v>0</v>
      </c>
      <c r="AZ557">
        <v>0</v>
      </c>
      <c r="BA557">
        <v>0</v>
      </c>
      <c r="BB557">
        <v>0</v>
      </c>
      <c r="BC557">
        <v>0</v>
      </c>
      <c r="BD557">
        <v>0</v>
      </c>
      <c r="BE557">
        <v>0</v>
      </c>
      <c r="BF557">
        <v>0</v>
      </c>
      <c r="BG557" s="20">
        <v>0</v>
      </c>
      <c r="BH557" s="20">
        <v>0</v>
      </c>
      <c r="BI557" s="20">
        <v>39</v>
      </c>
      <c r="BJ557" s="20">
        <v>2</v>
      </c>
      <c r="BK557" s="20">
        <v>324</v>
      </c>
      <c r="BL557" s="20">
        <v>421</v>
      </c>
      <c r="BM557" s="20">
        <v>378</v>
      </c>
      <c r="BN557" s="20">
        <v>68</v>
      </c>
      <c r="BO557" s="20">
        <v>12</v>
      </c>
      <c r="BP557" s="20">
        <v>1845</v>
      </c>
      <c r="BQ557" s="20">
        <v>839</v>
      </c>
      <c r="BR557" s="20">
        <v>0</v>
      </c>
      <c r="BS557" s="20">
        <v>24</v>
      </c>
      <c r="BT557" s="20">
        <v>253</v>
      </c>
      <c r="BU557" s="20">
        <v>183</v>
      </c>
      <c r="BV557" s="20">
        <v>1328</v>
      </c>
    </row>
    <row r="558" spans="1:74" x14ac:dyDescent="0.25">
      <c r="A558" s="20" t="s">
        <v>475</v>
      </c>
      <c r="B558" s="20" t="s">
        <v>483</v>
      </c>
      <c r="C558" s="20" t="s">
        <v>484</v>
      </c>
      <c r="D558" s="1">
        <v>44598</v>
      </c>
      <c r="E558">
        <v>234</v>
      </c>
      <c r="F558">
        <v>6</v>
      </c>
      <c r="G558">
        <v>4</v>
      </c>
      <c r="H558">
        <v>2</v>
      </c>
      <c r="I558">
        <v>0</v>
      </c>
      <c r="J558">
        <v>193</v>
      </c>
      <c r="K558">
        <v>2</v>
      </c>
      <c r="L558">
        <v>15</v>
      </c>
      <c r="M558">
        <v>1</v>
      </c>
      <c r="N558">
        <v>38</v>
      </c>
      <c r="O558">
        <v>30</v>
      </c>
      <c r="P558">
        <v>2</v>
      </c>
      <c r="Q558">
        <v>0</v>
      </c>
      <c r="R558">
        <v>1382</v>
      </c>
      <c r="S558">
        <v>1207</v>
      </c>
      <c r="T558">
        <v>60</v>
      </c>
      <c r="U558">
        <v>38</v>
      </c>
      <c r="V558">
        <v>8</v>
      </c>
      <c r="W558">
        <v>1759</v>
      </c>
      <c r="X558">
        <v>1164</v>
      </c>
      <c r="Y558">
        <v>30</v>
      </c>
      <c r="Z558">
        <v>163</v>
      </c>
      <c r="AA558">
        <v>42</v>
      </c>
      <c r="AB558">
        <v>2060</v>
      </c>
      <c r="AC558">
        <v>1379</v>
      </c>
      <c r="AD558">
        <v>21</v>
      </c>
      <c r="AE558">
        <v>214</v>
      </c>
      <c r="AF558">
        <v>118</v>
      </c>
      <c r="AG558">
        <v>227</v>
      </c>
      <c r="AH558">
        <v>122</v>
      </c>
      <c r="AI558">
        <v>4</v>
      </c>
      <c r="AJ558">
        <v>30</v>
      </c>
      <c r="AK558">
        <v>4</v>
      </c>
      <c r="AL558">
        <v>129</v>
      </c>
      <c r="AM558">
        <v>108</v>
      </c>
      <c r="AN558">
        <v>4</v>
      </c>
      <c r="AO558">
        <v>2</v>
      </c>
      <c r="AP558">
        <v>1</v>
      </c>
      <c r="AQ558">
        <v>0</v>
      </c>
      <c r="AR558">
        <v>1</v>
      </c>
      <c r="AS558">
        <v>0</v>
      </c>
      <c r="AT558">
        <v>0</v>
      </c>
      <c r="AU558">
        <v>0</v>
      </c>
      <c r="AV558">
        <v>1</v>
      </c>
      <c r="AW558">
        <v>0</v>
      </c>
      <c r="AX558">
        <v>0</v>
      </c>
      <c r="AY558">
        <v>0</v>
      </c>
      <c r="AZ558">
        <v>0</v>
      </c>
      <c r="BA558">
        <v>0</v>
      </c>
      <c r="BB558">
        <v>0</v>
      </c>
      <c r="BC558">
        <v>0</v>
      </c>
      <c r="BD558">
        <v>0</v>
      </c>
      <c r="BE558">
        <v>0</v>
      </c>
      <c r="BF558">
        <v>0</v>
      </c>
      <c r="BG558" s="20">
        <v>5</v>
      </c>
      <c r="BH558" s="20">
        <v>1</v>
      </c>
      <c r="BI558" s="20">
        <v>214</v>
      </c>
      <c r="BJ558" s="20">
        <v>35</v>
      </c>
      <c r="BK558" s="20">
        <v>1265</v>
      </c>
      <c r="BL558" s="20">
        <v>1481</v>
      </c>
      <c r="BM558" s="20">
        <v>1664</v>
      </c>
      <c r="BN558" s="20">
        <v>179</v>
      </c>
      <c r="BO558" s="20">
        <v>120</v>
      </c>
      <c r="BP558" s="20">
        <v>8818</v>
      </c>
      <c r="BQ558" s="20">
        <v>3928</v>
      </c>
      <c r="BR558" s="20">
        <v>0</v>
      </c>
      <c r="BS558" s="20">
        <v>106</v>
      </c>
      <c r="BT558" s="20">
        <v>1808</v>
      </c>
      <c r="BU558" s="20">
        <v>728</v>
      </c>
      <c r="BV558" s="20">
        <v>5848</v>
      </c>
    </row>
    <row r="559" spans="1:74" x14ac:dyDescent="0.25">
      <c r="A559" s="20" t="s">
        <v>475</v>
      </c>
      <c r="B559" s="20" t="s">
        <v>483</v>
      </c>
      <c r="C559" s="20" t="s">
        <v>484</v>
      </c>
      <c r="D559" s="1">
        <v>44605</v>
      </c>
      <c r="E559">
        <v>234</v>
      </c>
      <c r="F559">
        <v>6</v>
      </c>
      <c r="G559">
        <v>4</v>
      </c>
      <c r="H559">
        <v>2</v>
      </c>
      <c r="I559">
        <v>0</v>
      </c>
      <c r="J559">
        <v>193</v>
      </c>
      <c r="K559">
        <v>2</v>
      </c>
      <c r="L559">
        <v>15</v>
      </c>
      <c r="M559">
        <v>1</v>
      </c>
      <c r="N559">
        <v>39</v>
      </c>
      <c r="O559">
        <v>30</v>
      </c>
      <c r="P559">
        <v>2</v>
      </c>
      <c r="Q559">
        <v>0</v>
      </c>
      <c r="R559">
        <v>1384</v>
      </c>
      <c r="S559">
        <v>1210</v>
      </c>
      <c r="T559">
        <v>60</v>
      </c>
      <c r="U559">
        <v>38</v>
      </c>
      <c r="V559">
        <v>9</v>
      </c>
      <c r="W559">
        <v>1763</v>
      </c>
      <c r="X559">
        <v>1174</v>
      </c>
      <c r="Y559">
        <v>30</v>
      </c>
      <c r="Z559">
        <v>163</v>
      </c>
      <c r="AA559">
        <v>39</v>
      </c>
      <c r="AB559">
        <v>2069</v>
      </c>
      <c r="AC559">
        <v>1385</v>
      </c>
      <c r="AD559">
        <v>21</v>
      </c>
      <c r="AE559">
        <v>215</v>
      </c>
      <c r="AF559">
        <v>122</v>
      </c>
      <c r="AG559">
        <v>228</v>
      </c>
      <c r="AH559">
        <v>124</v>
      </c>
      <c r="AI559">
        <v>4</v>
      </c>
      <c r="AJ559">
        <v>30</v>
      </c>
      <c r="AK559">
        <v>4</v>
      </c>
      <c r="AL559">
        <v>129</v>
      </c>
      <c r="AM559">
        <v>108</v>
      </c>
      <c r="AN559">
        <v>4</v>
      </c>
      <c r="AO559">
        <v>2</v>
      </c>
      <c r="AP559">
        <v>1</v>
      </c>
      <c r="AQ559">
        <v>0</v>
      </c>
      <c r="AR559">
        <v>1</v>
      </c>
      <c r="AS559">
        <v>0</v>
      </c>
      <c r="AT559">
        <v>0</v>
      </c>
      <c r="AU559">
        <v>0</v>
      </c>
      <c r="AV559">
        <v>1</v>
      </c>
      <c r="AW559">
        <v>0</v>
      </c>
      <c r="AX559">
        <v>0</v>
      </c>
      <c r="AY559">
        <v>0</v>
      </c>
      <c r="AZ559">
        <v>0</v>
      </c>
      <c r="BA559">
        <v>0</v>
      </c>
      <c r="BB559">
        <v>0</v>
      </c>
      <c r="BC559">
        <v>0</v>
      </c>
      <c r="BD559">
        <v>0</v>
      </c>
      <c r="BE559">
        <v>0</v>
      </c>
      <c r="BF559">
        <v>0</v>
      </c>
      <c r="BG559" s="20">
        <v>5</v>
      </c>
      <c r="BH559" s="20">
        <v>1</v>
      </c>
      <c r="BI559" s="20">
        <v>214</v>
      </c>
      <c r="BJ559" s="20">
        <v>36</v>
      </c>
      <c r="BK559" s="20">
        <v>1266</v>
      </c>
      <c r="BL559" s="20">
        <v>1486</v>
      </c>
      <c r="BM559" s="20">
        <v>1668</v>
      </c>
      <c r="BN559" s="20">
        <v>179</v>
      </c>
      <c r="BO559" s="20">
        <v>120</v>
      </c>
      <c r="BP559" s="20">
        <v>8841</v>
      </c>
      <c r="BQ559" s="20">
        <v>3959</v>
      </c>
      <c r="BR559" s="20">
        <v>0</v>
      </c>
      <c r="BS559" s="20">
        <v>106</v>
      </c>
      <c r="BT559" s="20">
        <v>1804</v>
      </c>
      <c r="BU559" s="20">
        <v>741</v>
      </c>
      <c r="BV559" s="20">
        <v>5861</v>
      </c>
    </row>
    <row r="560" spans="1:74" x14ac:dyDescent="0.25">
      <c r="A560" s="20" t="s">
        <v>475</v>
      </c>
      <c r="B560" s="20" t="s">
        <v>483</v>
      </c>
      <c r="C560" s="20" t="s">
        <v>484</v>
      </c>
      <c r="D560" s="1">
        <v>44613</v>
      </c>
      <c r="R560">
        <v>2</v>
      </c>
      <c r="V560">
        <v>2</v>
      </c>
      <c r="BG560" s="20"/>
      <c r="BH560" s="20"/>
      <c r="BI560" s="20"/>
      <c r="BJ560" s="20"/>
      <c r="BK560" s="20"/>
      <c r="BL560" s="20"/>
      <c r="BM560" s="20"/>
      <c r="BN560" s="20"/>
      <c r="BO560" s="20"/>
      <c r="BP560" s="20"/>
      <c r="BQ560" s="20"/>
      <c r="BR560" s="20"/>
      <c r="BS560" s="20"/>
      <c r="BT560" s="20"/>
      <c r="BU560" s="20"/>
      <c r="BV560" s="20"/>
    </row>
    <row r="561" spans="1:74" x14ac:dyDescent="0.25">
      <c r="A561" s="20" t="s">
        <v>475</v>
      </c>
      <c r="B561" s="20" t="s">
        <v>483</v>
      </c>
      <c r="C561" s="20" t="s">
        <v>484</v>
      </c>
      <c r="D561" s="1">
        <v>44613</v>
      </c>
      <c r="E561">
        <v>234</v>
      </c>
      <c r="F561">
        <v>6</v>
      </c>
      <c r="G561">
        <v>4</v>
      </c>
      <c r="H561">
        <v>2</v>
      </c>
      <c r="I561">
        <v>0</v>
      </c>
      <c r="J561">
        <v>194</v>
      </c>
      <c r="K561">
        <v>2</v>
      </c>
      <c r="L561">
        <v>15</v>
      </c>
      <c r="M561">
        <v>1</v>
      </c>
      <c r="N561">
        <v>40</v>
      </c>
      <c r="O561">
        <v>30</v>
      </c>
      <c r="P561">
        <v>2</v>
      </c>
      <c r="Q561">
        <v>0</v>
      </c>
      <c r="R561">
        <v>1386</v>
      </c>
      <c r="S561">
        <v>1215</v>
      </c>
      <c r="T561">
        <v>60</v>
      </c>
      <c r="U561">
        <v>38</v>
      </c>
      <c r="V561">
        <v>9</v>
      </c>
      <c r="W561">
        <v>1770</v>
      </c>
      <c r="X561">
        <v>1174</v>
      </c>
      <c r="Y561">
        <v>30</v>
      </c>
      <c r="Z561">
        <v>164</v>
      </c>
      <c r="AA561">
        <v>39</v>
      </c>
      <c r="AB561">
        <v>2073</v>
      </c>
      <c r="AC561">
        <v>1388</v>
      </c>
      <c r="AD561">
        <v>21</v>
      </c>
      <c r="AE561">
        <v>214</v>
      </c>
      <c r="AF561">
        <v>120</v>
      </c>
      <c r="AG561">
        <v>230</v>
      </c>
      <c r="AH561">
        <v>125</v>
      </c>
      <c r="AI561">
        <v>5</v>
      </c>
      <c r="AJ561">
        <v>30</v>
      </c>
      <c r="AK561">
        <v>5</v>
      </c>
      <c r="AL561">
        <v>127</v>
      </c>
      <c r="AM561">
        <v>107</v>
      </c>
      <c r="AN561">
        <v>4</v>
      </c>
      <c r="AO561">
        <v>2</v>
      </c>
      <c r="AP561">
        <v>1</v>
      </c>
      <c r="AQ561">
        <v>0</v>
      </c>
      <c r="AR561">
        <v>1</v>
      </c>
      <c r="AS561">
        <v>0</v>
      </c>
      <c r="AT561">
        <v>0</v>
      </c>
      <c r="AU561">
        <v>0</v>
      </c>
      <c r="AV561">
        <v>1</v>
      </c>
      <c r="AW561">
        <v>0</v>
      </c>
      <c r="AX561">
        <v>0</v>
      </c>
      <c r="AY561">
        <v>0</v>
      </c>
      <c r="AZ561">
        <v>0</v>
      </c>
      <c r="BA561">
        <v>0</v>
      </c>
      <c r="BB561">
        <v>0</v>
      </c>
      <c r="BC561">
        <v>0</v>
      </c>
      <c r="BD561">
        <v>0</v>
      </c>
      <c r="BE561">
        <v>0</v>
      </c>
      <c r="BF561">
        <v>0</v>
      </c>
      <c r="BG561" s="20">
        <v>5</v>
      </c>
      <c r="BH561" s="20">
        <v>1</v>
      </c>
      <c r="BI561" s="20">
        <v>215</v>
      </c>
      <c r="BJ561" s="20">
        <v>37</v>
      </c>
      <c r="BK561" s="20">
        <v>1268</v>
      </c>
      <c r="BL561" s="20">
        <v>1490</v>
      </c>
      <c r="BM561" s="20">
        <v>1672</v>
      </c>
      <c r="BN561" s="20">
        <v>179</v>
      </c>
      <c r="BO561" s="20">
        <v>118</v>
      </c>
      <c r="BP561" s="20">
        <v>8862</v>
      </c>
      <c r="BQ561" s="20">
        <v>3992</v>
      </c>
      <c r="BR561" s="20">
        <v>0</v>
      </c>
      <c r="BS561" s="20">
        <v>106</v>
      </c>
      <c r="BT561" s="20">
        <v>1802</v>
      </c>
      <c r="BU561" s="20">
        <v>752</v>
      </c>
      <c r="BV561" s="20">
        <v>5881</v>
      </c>
    </row>
    <row r="562" spans="1:74" x14ac:dyDescent="0.25">
      <c r="A562" s="20" t="s">
        <v>475</v>
      </c>
      <c r="B562" s="20" t="s">
        <v>481</v>
      </c>
      <c r="C562" s="20" t="s">
        <v>663</v>
      </c>
      <c r="D562" s="1">
        <v>44598</v>
      </c>
      <c r="E562">
        <v>120</v>
      </c>
      <c r="F562">
        <v>5</v>
      </c>
      <c r="G562">
        <v>5</v>
      </c>
      <c r="H562">
        <v>3</v>
      </c>
      <c r="I562">
        <v>3</v>
      </c>
      <c r="J562">
        <v>97</v>
      </c>
      <c r="K562">
        <v>6</v>
      </c>
      <c r="L562">
        <v>2</v>
      </c>
      <c r="M562">
        <v>0</v>
      </c>
      <c r="N562">
        <v>64</v>
      </c>
      <c r="O562">
        <v>56</v>
      </c>
      <c r="P562">
        <v>2</v>
      </c>
      <c r="Q562">
        <v>1</v>
      </c>
      <c r="R562">
        <v>746</v>
      </c>
      <c r="S562">
        <v>634</v>
      </c>
      <c r="T562">
        <v>63</v>
      </c>
      <c r="U562">
        <v>0</v>
      </c>
      <c r="V562">
        <v>6</v>
      </c>
      <c r="W562">
        <v>1363</v>
      </c>
      <c r="X562">
        <v>825</v>
      </c>
      <c r="Y562">
        <v>79</v>
      </c>
      <c r="Z562">
        <v>91</v>
      </c>
      <c r="AA562">
        <v>51</v>
      </c>
      <c r="AB562">
        <v>998</v>
      </c>
      <c r="AC562">
        <v>567</v>
      </c>
      <c r="AD562">
        <v>127</v>
      </c>
      <c r="AE562">
        <v>4</v>
      </c>
      <c r="AF562">
        <v>93</v>
      </c>
      <c r="AG562">
        <v>170</v>
      </c>
      <c r="AH562">
        <v>95</v>
      </c>
      <c r="AI562">
        <v>4</v>
      </c>
      <c r="AJ562">
        <v>13</v>
      </c>
      <c r="AK562">
        <v>11</v>
      </c>
      <c r="AL562">
        <v>98</v>
      </c>
      <c r="AM562">
        <v>85</v>
      </c>
      <c r="AN562">
        <v>1</v>
      </c>
      <c r="AO562">
        <v>0</v>
      </c>
      <c r="AP562">
        <v>0</v>
      </c>
      <c r="AQ562">
        <v>0</v>
      </c>
      <c r="AR562">
        <v>0</v>
      </c>
      <c r="AS562">
        <v>0</v>
      </c>
      <c r="AT562">
        <v>0</v>
      </c>
      <c r="AU562">
        <v>0</v>
      </c>
      <c r="AV562">
        <v>0</v>
      </c>
      <c r="AW562">
        <v>0</v>
      </c>
      <c r="AX562">
        <v>0</v>
      </c>
      <c r="AY562">
        <v>0</v>
      </c>
      <c r="AZ562">
        <v>0</v>
      </c>
      <c r="BA562">
        <v>0</v>
      </c>
      <c r="BB562">
        <v>0</v>
      </c>
      <c r="BC562">
        <v>0</v>
      </c>
      <c r="BD562">
        <v>0</v>
      </c>
      <c r="BE562">
        <v>0</v>
      </c>
      <c r="BF562">
        <v>0</v>
      </c>
      <c r="BG562" s="20">
        <v>5</v>
      </c>
      <c r="BH562" s="20">
        <v>3</v>
      </c>
      <c r="BI562" s="20">
        <v>109</v>
      </c>
      <c r="BJ562" s="20">
        <v>59</v>
      </c>
      <c r="BK562" s="20">
        <v>670</v>
      </c>
      <c r="BL562" s="20">
        <v>1093</v>
      </c>
      <c r="BM562" s="20">
        <v>749</v>
      </c>
      <c r="BN562" s="20">
        <v>133</v>
      </c>
      <c r="BO562" s="20">
        <v>94</v>
      </c>
      <c r="BP562" s="20">
        <v>6635</v>
      </c>
      <c r="BQ562" s="20">
        <v>2130</v>
      </c>
      <c r="BR562" s="20">
        <v>0</v>
      </c>
      <c r="BS562" s="20">
        <v>187</v>
      </c>
      <c r="BT562" s="20">
        <v>1276</v>
      </c>
      <c r="BU562" s="20">
        <v>1009</v>
      </c>
      <c r="BV562" s="20">
        <v>3871</v>
      </c>
    </row>
    <row r="563" spans="1:74" x14ac:dyDescent="0.25">
      <c r="A563" s="20" t="s">
        <v>475</v>
      </c>
      <c r="B563" s="20" t="s">
        <v>481</v>
      </c>
      <c r="C563" s="20" t="s">
        <v>663</v>
      </c>
      <c r="D563" s="1">
        <v>44605</v>
      </c>
      <c r="E563">
        <v>120</v>
      </c>
      <c r="F563">
        <v>5</v>
      </c>
      <c r="G563">
        <v>5</v>
      </c>
      <c r="H563">
        <v>3</v>
      </c>
      <c r="I563">
        <v>3</v>
      </c>
      <c r="J563">
        <v>96</v>
      </c>
      <c r="K563">
        <v>6</v>
      </c>
      <c r="L563">
        <v>2</v>
      </c>
      <c r="M563">
        <v>0</v>
      </c>
      <c r="N563">
        <v>63</v>
      </c>
      <c r="O563">
        <v>56</v>
      </c>
      <c r="P563">
        <v>2</v>
      </c>
      <c r="Q563">
        <v>1</v>
      </c>
      <c r="R563">
        <v>739</v>
      </c>
      <c r="S563">
        <v>630</v>
      </c>
      <c r="T563">
        <v>62</v>
      </c>
      <c r="U563">
        <v>0</v>
      </c>
      <c r="V563">
        <v>6</v>
      </c>
      <c r="W563">
        <v>1347</v>
      </c>
      <c r="X563">
        <v>830</v>
      </c>
      <c r="Y563">
        <v>75</v>
      </c>
      <c r="Z563">
        <v>89</v>
      </c>
      <c r="AA563">
        <v>52</v>
      </c>
      <c r="AB563">
        <v>987</v>
      </c>
      <c r="AC563">
        <v>565</v>
      </c>
      <c r="AD563">
        <v>125</v>
      </c>
      <c r="AE563">
        <v>4</v>
      </c>
      <c r="AF563">
        <v>92</v>
      </c>
      <c r="AG563">
        <v>169</v>
      </c>
      <c r="AH563">
        <v>94</v>
      </c>
      <c r="AI563">
        <v>4</v>
      </c>
      <c r="AJ563">
        <v>12</v>
      </c>
      <c r="AK563">
        <v>10</v>
      </c>
      <c r="AL563">
        <v>98</v>
      </c>
      <c r="AM563">
        <v>85</v>
      </c>
      <c r="AN563">
        <v>1</v>
      </c>
      <c r="AO563">
        <v>0</v>
      </c>
      <c r="AP563">
        <v>0</v>
      </c>
      <c r="AQ563">
        <v>0</v>
      </c>
      <c r="AR563">
        <v>0</v>
      </c>
      <c r="AS563">
        <v>0</v>
      </c>
      <c r="AT563">
        <v>0</v>
      </c>
      <c r="AU563">
        <v>0</v>
      </c>
      <c r="AV563">
        <v>0</v>
      </c>
      <c r="AW563">
        <v>0</v>
      </c>
      <c r="AX563">
        <v>0</v>
      </c>
      <c r="AY563">
        <v>0</v>
      </c>
      <c r="AZ563">
        <v>0</v>
      </c>
      <c r="BA563">
        <v>0</v>
      </c>
      <c r="BB563">
        <v>0</v>
      </c>
      <c r="BC563">
        <v>0</v>
      </c>
      <c r="BD563">
        <v>0</v>
      </c>
      <c r="BE563">
        <v>0</v>
      </c>
      <c r="BF563">
        <v>0</v>
      </c>
      <c r="BG563" s="20">
        <v>5</v>
      </c>
      <c r="BH563" s="20">
        <v>3</v>
      </c>
      <c r="BI563" s="20">
        <v>108</v>
      </c>
      <c r="BJ563" s="20">
        <v>58</v>
      </c>
      <c r="BK563" s="20">
        <v>666</v>
      </c>
      <c r="BL563" s="20">
        <v>1086</v>
      </c>
      <c r="BM563" s="20">
        <v>741</v>
      </c>
      <c r="BN563" s="20">
        <v>134</v>
      </c>
      <c r="BO563" s="20">
        <v>94</v>
      </c>
      <c r="BP563" s="20">
        <v>6521</v>
      </c>
      <c r="BQ563" s="20">
        <v>2146</v>
      </c>
      <c r="BR563" s="20">
        <v>0</v>
      </c>
      <c r="BS563" s="20">
        <v>186</v>
      </c>
      <c r="BT563" s="20">
        <v>1245</v>
      </c>
      <c r="BU563" s="20">
        <v>984</v>
      </c>
      <c r="BV563" s="20">
        <v>3822</v>
      </c>
    </row>
    <row r="564" spans="1:74" x14ac:dyDescent="0.25">
      <c r="A564" s="20" t="s">
        <v>475</v>
      </c>
      <c r="B564" s="20" t="s">
        <v>481</v>
      </c>
      <c r="C564" s="20" t="s">
        <v>663</v>
      </c>
      <c r="D564" s="1">
        <v>44613</v>
      </c>
      <c r="E564">
        <v>122</v>
      </c>
      <c r="F564">
        <v>5</v>
      </c>
      <c r="G564">
        <v>5</v>
      </c>
      <c r="H564">
        <v>3</v>
      </c>
      <c r="I564">
        <v>3</v>
      </c>
      <c r="J564">
        <v>98</v>
      </c>
      <c r="K564">
        <v>6</v>
      </c>
      <c r="L564">
        <v>2</v>
      </c>
      <c r="M564">
        <v>0</v>
      </c>
      <c r="N564">
        <v>64</v>
      </c>
      <c r="O564">
        <v>58</v>
      </c>
      <c r="P564">
        <v>2</v>
      </c>
      <c r="Q564">
        <v>1</v>
      </c>
      <c r="R564">
        <v>735</v>
      </c>
      <c r="S564">
        <v>627</v>
      </c>
      <c r="T564">
        <v>62</v>
      </c>
      <c r="U564">
        <v>0</v>
      </c>
      <c r="V564">
        <v>6</v>
      </c>
      <c r="W564">
        <v>1345</v>
      </c>
      <c r="X564">
        <v>835</v>
      </c>
      <c r="Y564">
        <v>74</v>
      </c>
      <c r="Z564">
        <v>88</v>
      </c>
      <c r="AA564">
        <v>54</v>
      </c>
      <c r="AB564">
        <v>989</v>
      </c>
      <c r="AC564">
        <v>568</v>
      </c>
      <c r="AD564">
        <v>125</v>
      </c>
      <c r="AE564">
        <v>4</v>
      </c>
      <c r="AF564">
        <v>91</v>
      </c>
      <c r="AG564">
        <v>170</v>
      </c>
      <c r="AH564">
        <v>96</v>
      </c>
      <c r="AI564">
        <v>4</v>
      </c>
      <c r="AJ564">
        <v>12</v>
      </c>
      <c r="AK564">
        <v>10</v>
      </c>
      <c r="AL564">
        <v>97</v>
      </c>
      <c r="AM564">
        <v>86</v>
      </c>
      <c r="AN564">
        <v>1</v>
      </c>
      <c r="AO564">
        <v>0</v>
      </c>
      <c r="AP564">
        <v>0</v>
      </c>
      <c r="AQ564">
        <v>0</v>
      </c>
      <c r="AR564">
        <v>0</v>
      </c>
      <c r="AS564">
        <v>0</v>
      </c>
      <c r="AT564">
        <v>0</v>
      </c>
      <c r="AU564">
        <v>0</v>
      </c>
      <c r="AV564">
        <v>0</v>
      </c>
      <c r="AW564">
        <v>0</v>
      </c>
      <c r="AX564">
        <v>0</v>
      </c>
      <c r="AY564">
        <v>0</v>
      </c>
      <c r="AZ564">
        <v>0</v>
      </c>
      <c r="BA564">
        <v>0</v>
      </c>
      <c r="BB564">
        <v>0</v>
      </c>
      <c r="BC564">
        <v>0</v>
      </c>
      <c r="BD564">
        <v>0</v>
      </c>
      <c r="BE564">
        <v>0</v>
      </c>
      <c r="BF564">
        <v>0</v>
      </c>
      <c r="BG564" s="20">
        <v>5</v>
      </c>
      <c r="BH564" s="20">
        <v>3</v>
      </c>
      <c r="BI564" s="20">
        <v>110</v>
      </c>
      <c r="BJ564" s="20">
        <v>59</v>
      </c>
      <c r="BK564" s="20">
        <v>662</v>
      </c>
      <c r="BL564" s="20">
        <v>1085</v>
      </c>
      <c r="BM564" s="20">
        <v>746</v>
      </c>
      <c r="BN564" s="20">
        <v>136</v>
      </c>
      <c r="BO564" s="20">
        <v>93</v>
      </c>
      <c r="BP564" s="20">
        <v>6487</v>
      </c>
      <c r="BQ564" s="20">
        <v>2167</v>
      </c>
      <c r="BR564" s="20">
        <v>0</v>
      </c>
      <c r="BS564" s="20">
        <v>186</v>
      </c>
      <c r="BT564" s="20">
        <v>1228</v>
      </c>
      <c r="BU564" s="20">
        <v>987</v>
      </c>
      <c r="BV564" s="20">
        <v>3803</v>
      </c>
    </row>
    <row r="565" spans="1:74" x14ac:dyDescent="0.25">
      <c r="A565" s="20" t="s">
        <v>475</v>
      </c>
      <c r="B565" s="20" t="s">
        <v>476</v>
      </c>
      <c r="C565" s="20" t="s">
        <v>485</v>
      </c>
      <c r="D565" s="1">
        <v>44598</v>
      </c>
      <c r="E565">
        <v>115</v>
      </c>
      <c r="F565">
        <v>2</v>
      </c>
      <c r="G565">
        <v>2</v>
      </c>
      <c r="H565">
        <v>0</v>
      </c>
      <c r="I565">
        <v>0</v>
      </c>
      <c r="J565">
        <v>99</v>
      </c>
      <c r="K565">
        <v>5</v>
      </c>
      <c r="L565">
        <v>0</v>
      </c>
      <c r="M565">
        <v>0</v>
      </c>
      <c r="N565">
        <v>0</v>
      </c>
      <c r="O565">
        <v>0</v>
      </c>
      <c r="P565">
        <v>0</v>
      </c>
      <c r="Q565">
        <v>0</v>
      </c>
      <c r="R565">
        <v>706</v>
      </c>
      <c r="S565">
        <v>659</v>
      </c>
      <c r="T565">
        <v>26</v>
      </c>
      <c r="U565">
        <v>0</v>
      </c>
      <c r="V565">
        <v>0</v>
      </c>
      <c r="W565">
        <v>597</v>
      </c>
      <c r="X565">
        <v>468</v>
      </c>
      <c r="Y565">
        <v>29</v>
      </c>
      <c r="Z565">
        <v>13</v>
      </c>
      <c r="AA565">
        <v>5</v>
      </c>
      <c r="AB565">
        <v>954</v>
      </c>
      <c r="AC565">
        <v>778</v>
      </c>
      <c r="AD565">
        <v>40</v>
      </c>
      <c r="AE565">
        <v>41</v>
      </c>
      <c r="AF565">
        <v>6</v>
      </c>
      <c r="AG565">
        <v>146</v>
      </c>
      <c r="AH565">
        <v>101</v>
      </c>
      <c r="AI565">
        <v>13</v>
      </c>
      <c r="AJ565">
        <v>1</v>
      </c>
      <c r="AK565">
        <v>2</v>
      </c>
      <c r="AL565">
        <v>28</v>
      </c>
      <c r="AM565">
        <v>27</v>
      </c>
      <c r="AN565">
        <v>0</v>
      </c>
      <c r="AO565">
        <v>0</v>
      </c>
      <c r="AP565">
        <v>0</v>
      </c>
      <c r="AQ565">
        <v>0</v>
      </c>
      <c r="AR565">
        <v>0</v>
      </c>
      <c r="AS565">
        <v>0</v>
      </c>
      <c r="AT565">
        <v>0</v>
      </c>
      <c r="AU565">
        <v>0</v>
      </c>
      <c r="AV565">
        <v>0</v>
      </c>
      <c r="AW565">
        <v>0</v>
      </c>
      <c r="AX565">
        <v>0</v>
      </c>
      <c r="AY565">
        <v>0</v>
      </c>
      <c r="AZ565">
        <v>0</v>
      </c>
      <c r="BA565">
        <v>0</v>
      </c>
      <c r="BB565">
        <v>0</v>
      </c>
      <c r="BC565">
        <v>0</v>
      </c>
      <c r="BD565">
        <v>0</v>
      </c>
      <c r="BE565">
        <v>0</v>
      </c>
      <c r="BF565">
        <v>0</v>
      </c>
      <c r="BG565" s="20">
        <v>2</v>
      </c>
      <c r="BH565" s="20">
        <v>0</v>
      </c>
      <c r="BI565" s="20">
        <v>108</v>
      </c>
      <c r="BJ565" s="20">
        <v>0</v>
      </c>
      <c r="BK565" s="20">
        <v>676</v>
      </c>
      <c r="BL565" s="20">
        <v>540</v>
      </c>
      <c r="BM565" s="20">
        <v>861</v>
      </c>
      <c r="BN565" s="20">
        <v>129</v>
      </c>
      <c r="BO565" s="20">
        <v>28</v>
      </c>
      <c r="BP565" s="20">
        <v>3513</v>
      </c>
      <c r="BQ565" s="20">
        <v>2268</v>
      </c>
      <c r="BR565" s="20">
        <v>0</v>
      </c>
      <c r="BS565" s="20">
        <v>160</v>
      </c>
      <c r="BT565" s="20">
        <v>309</v>
      </c>
      <c r="BU565" s="20">
        <v>68</v>
      </c>
      <c r="BV565" s="20">
        <v>2893</v>
      </c>
    </row>
    <row r="566" spans="1:74" x14ac:dyDescent="0.25">
      <c r="A566" s="20" t="s">
        <v>475</v>
      </c>
      <c r="B566" s="20" t="s">
        <v>476</v>
      </c>
      <c r="C566" s="20" t="s">
        <v>485</v>
      </c>
      <c r="D566" s="1">
        <v>44605</v>
      </c>
      <c r="E566">
        <v>113</v>
      </c>
      <c r="F566">
        <v>2</v>
      </c>
      <c r="G566">
        <v>2</v>
      </c>
      <c r="H566">
        <v>0</v>
      </c>
      <c r="I566">
        <v>0</v>
      </c>
      <c r="J566">
        <v>97</v>
      </c>
      <c r="K566">
        <v>5</v>
      </c>
      <c r="L566">
        <v>0</v>
      </c>
      <c r="M566">
        <v>0</v>
      </c>
      <c r="N566">
        <v>0</v>
      </c>
      <c r="O566">
        <v>0</v>
      </c>
      <c r="P566">
        <v>0</v>
      </c>
      <c r="Q566">
        <v>0</v>
      </c>
      <c r="R566">
        <v>704</v>
      </c>
      <c r="S566">
        <v>659</v>
      </c>
      <c r="T566">
        <v>25</v>
      </c>
      <c r="U566">
        <v>0</v>
      </c>
      <c r="V566">
        <v>0</v>
      </c>
      <c r="W566">
        <v>599</v>
      </c>
      <c r="X566">
        <v>470</v>
      </c>
      <c r="Y566">
        <v>31</v>
      </c>
      <c r="Z566">
        <v>13</v>
      </c>
      <c r="AA566">
        <v>5</v>
      </c>
      <c r="AB566">
        <v>955</v>
      </c>
      <c r="AC566">
        <v>784</v>
      </c>
      <c r="AD566">
        <v>40</v>
      </c>
      <c r="AE566">
        <v>40</v>
      </c>
      <c r="AF566">
        <v>6</v>
      </c>
      <c r="AG566">
        <v>145</v>
      </c>
      <c r="AH566">
        <v>102</v>
      </c>
      <c r="AI566">
        <v>13</v>
      </c>
      <c r="AJ566">
        <v>1</v>
      </c>
      <c r="AK566">
        <v>2</v>
      </c>
      <c r="AL566">
        <v>28</v>
      </c>
      <c r="AM566">
        <v>27</v>
      </c>
      <c r="AN566">
        <v>0</v>
      </c>
      <c r="AO566">
        <v>0</v>
      </c>
      <c r="AP566">
        <v>0</v>
      </c>
      <c r="AQ566">
        <v>0</v>
      </c>
      <c r="AR566">
        <v>0</v>
      </c>
      <c r="AS566">
        <v>0</v>
      </c>
      <c r="AT566">
        <v>0</v>
      </c>
      <c r="AU566">
        <v>0</v>
      </c>
      <c r="AV566">
        <v>0</v>
      </c>
      <c r="AW566">
        <v>0</v>
      </c>
      <c r="AX566">
        <v>0</v>
      </c>
      <c r="AY566">
        <v>0</v>
      </c>
      <c r="AZ566">
        <v>0</v>
      </c>
      <c r="BA566">
        <v>0</v>
      </c>
      <c r="BB566">
        <v>0</v>
      </c>
      <c r="BC566">
        <v>0</v>
      </c>
      <c r="BD566">
        <v>0</v>
      </c>
      <c r="BE566">
        <v>0</v>
      </c>
      <c r="BF566">
        <v>0</v>
      </c>
      <c r="BG566" s="20">
        <v>2</v>
      </c>
      <c r="BH566" s="20">
        <v>0</v>
      </c>
      <c r="BI566" s="20">
        <v>106</v>
      </c>
      <c r="BJ566" s="20">
        <v>0</v>
      </c>
      <c r="BK566" s="20">
        <v>675</v>
      </c>
      <c r="BL566" s="20">
        <v>540</v>
      </c>
      <c r="BM566" s="20">
        <v>863</v>
      </c>
      <c r="BN566" s="20">
        <v>128</v>
      </c>
      <c r="BO566" s="20">
        <v>28</v>
      </c>
      <c r="BP566" s="20">
        <v>3500</v>
      </c>
      <c r="BQ566" s="20">
        <v>2281</v>
      </c>
      <c r="BR566" s="20">
        <v>0</v>
      </c>
      <c r="BS566" s="20">
        <v>157</v>
      </c>
      <c r="BT566" s="20">
        <v>298</v>
      </c>
      <c r="BU566" s="20">
        <v>69</v>
      </c>
      <c r="BV566" s="20">
        <v>2896</v>
      </c>
    </row>
    <row r="567" spans="1:74" x14ac:dyDescent="0.25">
      <c r="A567" s="20" t="s">
        <v>475</v>
      </c>
      <c r="B567" s="20" t="s">
        <v>476</v>
      </c>
      <c r="C567" s="20" t="s">
        <v>485</v>
      </c>
      <c r="D567" s="1">
        <v>44613</v>
      </c>
      <c r="E567">
        <v>114</v>
      </c>
      <c r="F567">
        <v>2</v>
      </c>
      <c r="G567">
        <v>2</v>
      </c>
      <c r="H567">
        <v>0</v>
      </c>
      <c r="I567">
        <v>0</v>
      </c>
      <c r="J567">
        <v>98</v>
      </c>
      <c r="K567">
        <v>5</v>
      </c>
      <c r="L567">
        <v>0</v>
      </c>
      <c r="M567">
        <v>0</v>
      </c>
      <c r="N567">
        <v>0</v>
      </c>
      <c r="O567">
        <v>0</v>
      </c>
      <c r="P567">
        <v>0</v>
      </c>
      <c r="Q567">
        <v>0</v>
      </c>
      <c r="R567">
        <v>704</v>
      </c>
      <c r="S567">
        <v>658</v>
      </c>
      <c r="T567">
        <v>26</v>
      </c>
      <c r="U567">
        <v>0</v>
      </c>
      <c r="V567">
        <v>0</v>
      </c>
      <c r="W567">
        <v>596</v>
      </c>
      <c r="X567">
        <v>468</v>
      </c>
      <c r="Y567">
        <v>32</v>
      </c>
      <c r="Z567">
        <v>12</v>
      </c>
      <c r="AA567">
        <v>4</v>
      </c>
      <c r="AB567">
        <v>954</v>
      </c>
      <c r="AC567">
        <v>786</v>
      </c>
      <c r="AD567">
        <v>41</v>
      </c>
      <c r="AE567">
        <v>38</v>
      </c>
      <c r="AF567">
        <v>6</v>
      </c>
      <c r="AG567">
        <v>146</v>
      </c>
      <c r="AH567">
        <v>102</v>
      </c>
      <c r="AI567">
        <v>13</v>
      </c>
      <c r="AJ567">
        <v>1</v>
      </c>
      <c r="AK567">
        <v>2</v>
      </c>
      <c r="AL567">
        <v>28</v>
      </c>
      <c r="AM567">
        <v>27</v>
      </c>
      <c r="AN567">
        <v>0</v>
      </c>
      <c r="AO567">
        <v>0</v>
      </c>
      <c r="AP567">
        <v>0</v>
      </c>
      <c r="AQ567">
        <v>0</v>
      </c>
      <c r="AR567">
        <v>0</v>
      </c>
      <c r="AS567">
        <v>0</v>
      </c>
      <c r="AT567">
        <v>0</v>
      </c>
      <c r="AU567">
        <v>0</v>
      </c>
      <c r="AV567">
        <v>0</v>
      </c>
      <c r="AW567">
        <v>0</v>
      </c>
      <c r="AX567">
        <v>0</v>
      </c>
      <c r="AY567">
        <v>0</v>
      </c>
      <c r="AZ567">
        <v>0</v>
      </c>
      <c r="BA567">
        <v>0</v>
      </c>
      <c r="BB567">
        <v>0</v>
      </c>
      <c r="BC567">
        <v>0</v>
      </c>
      <c r="BD567">
        <v>0</v>
      </c>
      <c r="BE567">
        <v>0</v>
      </c>
      <c r="BF567">
        <v>0</v>
      </c>
      <c r="BG567" s="20">
        <v>2</v>
      </c>
      <c r="BH567" s="20">
        <v>0</v>
      </c>
      <c r="BI567" s="20">
        <v>107</v>
      </c>
      <c r="BJ567" s="20">
        <v>0</v>
      </c>
      <c r="BK567" s="20">
        <v>674</v>
      </c>
      <c r="BL567" s="20">
        <v>538</v>
      </c>
      <c r="BM567" s="20">
        <v>863</v>
      </c>
      <c r="BN567" s="20">
        <v>128</v>
      </c>
      <c r="BO567" s="20">
        <v>28</v>
      </c>
      <c r="BP567" s="20">
        <v>3498</v>
      </c>
      <c r="BQ567" s="20">
        <v>2297</v>
      </c>
      <c r="BR567" s="20">
        <v>0</v>
      </c>
      <c r="BS567" s="20">
        <v>160</v>
      </c>
      <c r="BT567" s="20">
        <v>293</v>
      </c>
      <c r="BU567" s="20">
        <v>65</v>
      </c>
      <c r="BV567" s="20">
        <v>2900</v>
      </c>
    </row>
    <row r="568" spans="1:74" x14ac:dyDescent="0.25">
      <c r="A568" s="20" t="s">
        <v>475</v>
      </c>
      <c r="B568" s="20" t="s">
        <v>476</v>
      </c>
      <c r="C568" s="20" t="s">
        <v>485</v>
      </c>
      <c r="D568" s="1">
        <v>44613</v>
      </c>
      <c r="AB568">
        <v>1</v>
      </c>
      <c r="AF568">
        <v>1</v>
      </c>
      <c r="BG568" s="20"/>
      <c r="BH568" s="20"/>
      <c r="BI568" s="20"/>
      <c r="BJ568" s="20"/>
      <c r="BK568" s="20"/>
      <c r="BL568" s="20"/>
      <c r="BM568" s="20"/>
      <c r="BN568" s="20"/>
      <c r="BO568" s="20"/>
      <c r="BP568" s="20">
        <v>1</v>
      </c>
      <c r="BQ568" s="20"/>
      <c r="BR568" s="20"/>
      <c r="BS568" s="20"/>
      <c r="BT568" s="20"/>
      <c r="BU568" s="20">
        <v>1</v>
      </c>
      <c r="BV568" s="20"/>
    </row>
    <row r="569" spans="1:74" x14ac:dyDescent="0.25">
      <c r="A569" s="20" t="s">
        <v>475</v>
      </c>
      <c r="B569" s="20" t="s">
        <v>478</v>
      </c>
      <c r="C569" s="20" t="s">
        <v>664</v>
      </c>
      <c r="D569" s="1">
        <v>44598</v>
      </c>
      <c r="E569">
        <v>112</v>
      </c>
      <c r="F569">
        <v>4</v>
      </c>
      <c r="G569">
        <v>3</v>
      </c>
      <c r="H569">
        <v>2</v>
      </c>
      <c r="I569">
        <v>2</v>
      </c>
      <c r="J569">
        <v>86</v>
      </c>
      <c r="K569">
        <v>0</v>
      </c>
      <c r="L569">
        <v>9</v>
      </c>
      <c r="M569">
        <v>0</v>
      </c>
      <c r="N569">
        <v>28</v>
      </c>
      <c r="O569">
        <v>22</v>
      </c>
      <c r="P569">
        <v>2</v>
      </c>
      <c r="Q569">
        <v>1</v>
      </c>
      <c r="R569">
        <v>393</v>
      </c>
      <c r="S569">
        <v>326</v>
      </c>
      <c r="T569">
        <v>9</v>
      </c>
      <c r="U569">
        <v>21</v>
      </c>
      <c r="V569">
        <v>7</v>
      </c>
      <c r="W569">
        <v>1071</v>
      </c>
      <c r="X569">
        <v>645</v>
      </c>
      <c r="Y569">
        <v>7</v>
      </c>
      <c r="Z569">
        <v>117</v>
      </c>
      <c r="AA569">
        <v>7</v>
      </c>
      <c r="AB569">
        <v>758</v>
      </c>
      <c r="AC569">
        <v>453</v>
      </c>
      <c r="AD569">
        <v>3</v>
      </c>
      <c r="AE569">
        <v>43</v>
      </c>
      <c r="AF569">
        <v>88</v>
      </c>
      <c r="AG569">
        <v>97</v>
      </c>
      <c r="AH569">
        <v>47</v>
      </c>
      <c r="AI569">
        <v>2</v>
      </c>
      <c r="AJ569">
        <v>12</v>
      </c>
      <c r="AK569">
        <v>4</v>
      </c>
      <c r="AL569">
        <v>32</v>
      </c>
      <c r="AM569">
        <v>27</v>
      </c>
      <c r="AN569">
        <v>2</v>
      </c>
      <c r="AO569">
        <v>0</v>
      </c>
      <c r="AP569">
        <v>1</v>
      </c>
      <c r="AQ569">
        <v>0</v>
      </c>
      <c r="AR569">
        <v>0</v>
      </c>
      <c r="AS569">
        <v>1</v>
      </c>
      <c r="AT569">
        <v>0</v>
      </c>
      <c r="AU569">
        <v>0</v>
      </c>
      <c r="AV569">
        <v>0</v>
      </c>
      <c r="AW569">
        <v>0</v>
      </c>
      <c r="AX569">
        <v>0</v>
      </c>
      <c r="AY569">
        <v>0</v>
      </c>
      <c r="AZ569">
        <v>0</v>
      </c>
      <c r="BA569">
        <v>0</v>
      </c>
      <c r="BB569">
        <v>0</v>
      </c>
      <c r="BC569">
        <v>0</v>
      </c>
      <c r="BD569">
        <v>0</v>
      </c>
      <c r="BE569">
        <v>0</v>
      </c>
      <c r="BF569">
        <v>0</v>
      </c>
      <c r="BG569" s="20">
        <v>3</v>
      </c>
      <c r="BH569" s="20">
        <v>2</v>
      </c>
      <c r="BI569" s="20">
        <v>101</v>
      </c>
      <c r="BJ569" s="20">
        <v>23</v>
      </c>
      <c r="BK569" s="20">
        <v>349</v>
      </c>
      <c r="BL569" s="20">
        <v>899</v>
      </c>
      <c r="BM569" s="20">
        <v>607</v>
      </c>
      <c r="BN569" s="20">
        <v>76</v>
      </c>
      <c r="BO569" s="20">
        <v>28</v>
      </c>
      <c r="BP569" s="20">
        <v>4329</v>
      </c>
      <c r="BQ569" s="20">
        <v>1539</v>
      </c>
      <c r="BR569" s="20">
        <v>0</v>
      </c>
      <c r="BS569" s="20">
        <v>21</v>
      </c>
      <c r="BT569" s="20">
        <v>1071</v>
      </c>
      <c r="BU569" s="20">
        <v>261</v>
      </c>
      <c r="BV569" s="20">
        <v>2809</v>
      </c>
    </row>
    <row r="570" spans="1:74" x14ac:dyDescent="0.25">
      <c r="A570" s="20" t="s">
        <v>475</v>
      </c>
      <c r="B570" s="20" t="s">
        <v>478</v>
      </c>
      <c r="C570" s="20" t="s">
        <v>664</v>
      </c>
      <c r="D570" s="1">
        <v>44605</v>
      </c>
      <c r="E570">
        <v>111</v>
      </c>
      <c r="F570">
        <v>4</v>
      </c>
      <c r="G570">
        <v>3</v>
      </c>
      <c r="H570">
        <v>2</v>
      </c>
      <c r="I570">
        <v>2</v>
      </c>
      <c r="J570">
        <v>86</v>
      </c>
      <c r="K570">
        <v>0</v>
      </c>
      <c r="L570">
        <v>9</v>
      </c>
      <c r="M570">
        <v>0</v>
      </c>
      <c r="N570">
        <v>27</v>
      </c>
      <c r="O570">
        <v>21</v>
      </c>
      <c r="P570">
        <v>2</v>
      </c>
      <c r="Q570">
        <v>1</v>
      </c>
      <c r="R570">
        <v>392</v>
      </c>
      <c r="S570">
        <v>326</v>
      </c>
      <c r="T570">
        <v>9</v>
      </c>
      <c r="U570">
        <v>21</v>
      </c>
      <c r="V570">
        <v>7</v>
      </c>
      <c r="W570">
        <v>1068</v>
      </c>
      <c r="X570">
        <v>645</v>
      </c>
      <c r="Y570">
        <v>7</v>
      </c>
      <c r="Z570">
        <v>117</v>
      </c>
      <c r="AA570">
        <v>7</v>
      </c>
      <c r="AB570">
        <v>761</v>
      </c>
      <c r="AC570">
        <v>457</v>
      </c>
      <c r="AD570">
        <v>3</v>
      </c>
      <c r="AE570">
        <v>44</v>
      </c>
      <c r="AF570">
        <v>89</v>
      </c>
      <c r="AG570">
        <v>97</v>
      </c>
      <c r="AH570">
        <v>45</v>
      </c>
      <c r="AI570">
        <v>2</v>
      </c>
      <c r="AJ570">
        <v>12</v>
      </c>
      <c r="AK570">
        <v>5</v>
      </c>
      <c r="AL570">
        <v>32</v>
      </c>
      <c r="AM570">
        <v>27</v>
      </c>
      <c r="AN570">
        <v>2</v>
      </c>
      <c r="AO570">
        <v>0</v>
      </c>
      <c r="AP570">
        <v>1</v>
      </c>
      <c r="AQ570">
        <v>0</v>
      </c>
      <c r="AR570">
        <v>0</v>
      </c>
      <c r="AS570">
        <v>1</v>
      </c>
      <c r="AT570">
        <v>0</v>
      </c>
      <c r="AU570">
        <v>0</v>
      </c>
      <c r="AV570">
        <v>0</v>
      </c>
      <c r="AW570">
        <v>0</v>
      </c>
      <c r="AX570">
        <v>0</v>
      </c>
      <c r="AY570">
        <v>0</v>
      </c>
      <c r="AZ570">
        <v>0</v>
      </c>
      <c r="BA570">
        <v>0</v>
      </c>
      <c r="BB570">
        <v>0</v>
      </c>
      <c r="BC570">
        <v>0</v>
      </c>
      <c r="BD570">
        <v>0</v>
      </c>
      <c r="BE570">
        <v>0</v>
      </c>
      <c r="BF570">
        <v>0</v>
      </c>
      <c r="BG570" s="20">
        <v>3</v>
      </c>
      <c r="BH570" s="20">
        <v>2</v>
      </c>
      <c r="BI570" s="20">
        <v>100</v>
      </c>
      <c r="BJ570" s="20">
        <v>22</v>
      </c>
      <c r="BK570" s="20">
        <v>349</v>
      </c>
      <c r="BL570" s="20">
        <v>897</v>
      </c>
      <c r="BM570" s="20">
        <v>609</v>
      </c>
      <c r="BN570" s="20">
        <v>75</v>
      </c>
      <c r="BO570" s="20">
        <v>28</v>
      </c>
      <c r="BP570" s="20">
        <v>4322</v>
      </c>
      <c r="BQ570" s="20">
        <v>1549</v>
      </c>
      <c r="BR570" s="20">
        <v>0</v>
      </c>
      <c r="BS570" s="20">
        <v>21</v>
      </c>
      <c r="BT570" s="20">
        <v>1064</v>
      </c>
      <c r="BU570" s="20">
        <v>271</v>
      </c>
      <c r="BV570" s="20">
        <v>2802</v>
      </c>
    </row>
    <row r="571" spans="1:74" x14ac:dyDescent="0.25">
      <c r="A571" s="20" t="s">
        <v>475</v>
      </c>
      <c r="B571" s="20" t="s">
        <v>478</v>
      </c>
      <c r="C571" s="20" t="s">
        <v>664</v>
      </c>
      <c r="D571" s="1">
        <v>44613</v>
      </c>
      <c r="E571">
        <v>111</v>
      </c>
      <c r="F571">
        <v>4</v>
      </c>
      <c r="G571">
        <v>3</v>
      </c>
      <c r="H571">
        <v>2</v>
      </c>
      <c r="I571">
        <v>2</v>
      </c>
      <c r="J571">
        <v>86</v>
      </c>
      <c r="K571">
        <v>0</v>
      </c>
      <c r="L571">
        <v>9</v>
      </c>
      <c r="M571">
        <v>0</v>
      </c>
      <c r="N571">
        <v>26</v>
      </c>
      <c r="O571">
        <v>21</v>
      </c>
      <c r="P571">
        <v>1</v>
      </c>
      <c r="Q571">
        <v>1</v>
      </c>
      <c r="R571">
        <v>392</v>
      </c>
      <c r="S571">
        <v>326</v>
      </c>
      <c r="T571">
        <v>9</v>
      </c>
      <c r="U571">
        <v>21</v>
      </c>
      <c r="V571">
        <v>7</v>
      </c>
      <c r="W571">
        <v>1069</v>
      </c>
      <c r="X571">
        <v>646</v>
      </c>
      <c r="Y571">
        <v>7</v>
      </c>
      <c r="Z571">
        <v>116</v>
      </c>
      <c r="AA571">
        <v>8</v>
      </c>
      <c r="AB571">
        <v>768</v>
      </c>
      <c r="AC571">
        <v>460</v>
      </c>
      <c r="AD571">
        <v>3</v>
      </c>
      <c r="AE571">
        <v>45</v>
      </c>
      <c r="AF571">
        <v>91</v>
      </c>
      <c r="AG571">
        <v>97</v>
      </c>
      <c r="AH571">
        <v>45</v>
      </c>
      <c r="AI571">
        <v>2</v>
      </c>
      <c r="AJ571">
        <v>11</v>
      </c>
      <c r="AK571">
        <v>5</v>
      </c>
      <c r="AL571">
        <v>31</v>
      </c>
      <c r="AM571">
        <v>27</v>
      </c>
      <c r="AN571">
        <v>1</v>
      </c>
      <c r="AO571">
        <v>0</v>
      </c>
      <c r="AP571">
        <v>1</v>
      </c>
      <c r="AQ571">
        <v>0</v>
      </c>
      <c r="AR571">
        <v>0</v>
      </c>
      <c r="AS571">
        <v>1</v>
      </c>
      <c r="AT571">
        <v>0</v>
      </c>
      <c r="AU571">
        <v>0</v>
      </c>
      <c r="AV571">
        <v>0</v>
      </c>
      <c r="AW571">
        <v>0</v>
      </c>
      <c r="AX571">
        <v>0</v>
      </c>
      <c r="AY571">
        <v>0</v>
      </c>
      <c r="AZ571">
        <v>0</v>
      </c>
      <c r="BA571">
        <v>0</v>
      </c>
      <c r="BB571">
        <v>0</v>
      </c>
      <c r="BC571">
        <v>0</v>
      </c>
      <c r="BD571">
        <v>0</v>
      </c>
      <c r="BE571">
        <v>0</v>
      </c>
      <c r="BF571">
        <v>0</v>
      </c>
      <c r="BG571" s="20">
        <v>3</v>
      </c>
      <c r="BH571" s="20">
        <v>2</v>
      </c>
      <c r="BI571" s="20">
        <v>100</v>
      </c>
      <c r="BJ571" s="20">
        <v>22</v>
      </c>
      <c r="BK571" s="20">
        <v>349</v>
      </c>
      <c r="BL571" s="20">
        <v>897</v>
      </c>
      <c r="BM571" s="20">
        <v>613</v>
      </c>
      <c r="BN571" s="20">
        <v>75</v>
      </c>
      <c r="BO571" s="20">
        <v>28</v>
      </c>
      <c r="BP571" s="20">
        <v>4351</v>
      </c>
      <c r="BQ571" s="20">
        <v>1568</v>
      </c>
      <c r="BR571" s="20">
        <v>0</v>
      </c>
      <c r="BS571" s="20">
        <v>21</v>
      </c>
      <c r="BT571" s="20">
        <v>1062</v>
      </c>
      <c r="BU571" s="20">
        <v>294</v>
      </c>
      <c r="BV571" s="20">
        <v>2807</v>
      </c>
    </row>
    <row r="572" spans="1:74" x14ac:dyDescent="0.25">
      <c r="A572" s="20" t="s">
        <v>475</v>
      </c>
      <c r="B572" s="20" t="s">
        <v>478</v>
      </c>
      <c r="C572" s="20" t="s">
        <v>664</v>
      </c>
      <c r="D572" s="1">
        <v>44613</v>
      </c>
      <c r="W572">
        <v>1</v>
      </c>
      <c r="AL572">
        <v>1</v>
      </c>
      <c r="BG572" s="20"/>
      <c r="BH572" s="20"/>
      <c r="BI572" s="20"/>
      <c r="BJ572" s="20"/>
      <c r="BK572" s="20"/>
      <c r="BL572" s="20">
        <v>1</v>
      </c>
      <c r="BM572" s="20"/>
      <c r="BN572" s="20"/>
      <c r="BO572" s="20">
        <v>1</v>
      </c>
      <c r="BP572" s="20"/>
      <c r="BQ572" s="20"/>
      <c r="BR572" s="20"/>
      <c r="BS572" s="20"/>
      <c r="BT572" s="20"/>
      <c r="BU572" s="20"/>
      <c r="BV572" s="20"/>
    </row>
    <row r="573" spans="1:74" x14ac:dyDescent="0.25">
      <c r="A573" s="20" t="s">
        <v>475</v>
      </c>
      <c r="B573" s="20" t="s">
        <v>481</v>
      </c>
      <c r="C573" s="20" t="s">
        <v>486</v>
      </c>
      <c r="D573" s="1">
        <v>44598</v>
      </c>
      <c r="E573">
        <v>122</v>
      </c>
      <c r="F573">
        <v>5</v>
      </c>
      <c r="G573">
        <v>3</v>
      </c>
      <c r="H573">
        <v>0</v>
      </c>
      <c r="I573">
        <v>0</v>
      </c>
      <c r="J573">
        <v>89</v>
      </c>
      <c r="K573">
        <v>2</v>
      </c>
      <c r="L573">
        <v>4</v>
      </c>
      <c r="M573">
        <v>1</v>
      </c>
      <c r="N573">
        <v>8</v>
      </c>
      <c r="O573">
        <v>5</v>
      </c>
      <c r="P573">
        <v>0</v>
      </c>
      <c r="Q573">
        <v>0</v>
      </c>
      <c r="R573">
        <v>424</v>
      </c>
      <c r="S573">
        <v>366</v>
      </c>
      <c r="T573">
        <v>10</v>
      </c>
      <c r="U573">
        <v>3</v>
      </c>
      <c r="V573">
        <v>5</v>
      </c>
      <c r="W573">
        <v>1054</v>
      </c>
      <c r="X573">
        <v>630</v>
      </c>
      <c r="Y573">
        <v>21</v>
      </c>
      <c r="Z573">
        <v>87</v>
      </c>
      <c r="AA573">
        <v>20</v>
      </c>
      <c r="AB573">
        <v>760</v>
      </c>
      <c r="AC573">
        <v>452</v>
      </c>
      <c r="AD573">
        <v>28</v>
      </c>
      <c r="AE573">
        <v>59</v>
      </c>
      <c r="AF573">
        <v>26</v>
      </c>
      <c r="AG573">
        <v>192</v>
      </c>
      <c r="AH573">
        <v>90</v>
      </c>
      <c r="AI573">
        <v>2</v>
      </c>
      <c r="AJ573">
        <v>13</v>
      </c>
      <c r="AK573">
        <v>4</v>
      </c>
      <c r="AL573">
        <v>53</v>
      </c>
      <c r="AM573">
        <v>40</v>
      </c>
      <c r="AN573">
        <v>1</v>
      </c>
      <c r="AO573">
        <v>0</v>
      </c>
      <c r="AP573">
        <v>0</v>
      </c>
      <c r="AQ573">
        <v>0</v>
      </c>
      <c r="AR573">
        <v>1</v>
      </c>
      <c r="AS573">
        <v>0</v>
      </c>
      <c r="AT573">
        <v>0</v>
      </c>
      <c r="AU573">
        <v>0</v>
      </c>
      <c r="AV573">
        <v>0</v>
      </c>
      <c r="AW573">
        <v>0</v>
      </c>
      <c r="AX573">
        <v>0</v>
      </c>
      <c r="AY573">
        <v>0</v>
      </c>
      <c r="AZ573">
        <v>0</v>
      </c>
      <c r="BA573">
        <v>0</v>
      </c>
      <c r="BB573">
        <v>0</v>
      </c>
      <c r="BC573">
        <v>0</v>
      </c>
      <c r="BD573">
        <v>0</v>
      </c>
      <c r="BE573">
        <v>0</v>
      </c>
      <c r="BF573">
        <v>0</v>
      </c>
      <c r="BG573" s="20">
        <v>4</v>
      </c>
      <c r="BH573" s="20">
        <v>0</v>
      </c>
      <c r="BI573" s="20">
        <v>112</v>
      </c>
      <c r="BJ573" s="20">
        <v>8</v>
      </c>
      <c r="BK573" s="20">
        <v>400</v>
      </c>
      <c r="BL573" s="20">
        <v>882</v>
      </c>
      <c r="BM573" s="20">
        <v>615</v>
      </c>
      <c r="BN573" s="20">
        <v>157</v>
      </c>
      <c r="BO573" s="20">
        <v>51</v>
      </c>
      <c r="BP573" s="20">
        <v>3650</v>
      </c>
      <c r="BQ573" s="20">
        <v>1380</v>
      </c>
      <c r="BR573" s="20">
        <v>0</v>
      </c>
      <c r="BS573" s="20">
        <v>47</v>
      </c>
      <c r="BT573" s="20">
        <v>791</v>
      </c>
      <c r="BU573" s="20">
        <v>199</v>
      </c>
      <c r="BV573" s="20">
        <v>2424</v>
      </c>
    </row>
    <row r="574" spans="1:74" x14ac:dyDescent="0.25">
      <c r="A574" s="20" t="s">
        <v>475</v>
      </c>
      <c r="B574" s="20" t="s">
        <v>481</v>
      </c>
      <c r="C574" s="20" t="s">
        <v>486</v>
      </c>
      <c r="D574" s="1">
        <v>44605</v>
      </c>
      <c r="E574">
        <v>121</v>
      </c>
      <c r="F574">
        <v>5</v>
      </c>
      <c r="G574">
        <v>3</v>
      </c>
      <c r="H574">
        <v>0</v>
      </c>
      <c r="I574">
        <v>0</v>
      </c>
      <c r="J574">
        <v>90</v>
      </c>
      <c r="K574">
        <v>2</v>
      </c>
      <c r="L574">
        <v>4</v>
      </c>
      <c r="M574">
        <v>1</v>
      </c>
      <c r="N574">
        <v>7</v>
      </c>
      <c r="O574">
        <v>6</v>
      </c>
      <c r="P574">
        <v>0</v>
      </c>
      <c r="Q574">
        <v>0</v>
      </c>
      <c r="R574">
        <v>426</v>
      </c>
      <c r="S574">
        <v>367</v>
      </c>
      <c r="T574">
        <v>10</v>
      </c>
      <c r="U574">
        <v>3</v>
      </c>
      <c r="V574">
        <v>6</v>
      </c>
      <c r="W574">
        <v>1055</v>
      </c>
      <c r="X574">
        <v>633</v>
      </c>
      <c r="Y574">
        <v>22</v>
      </c>
      <c r="Z574">
        <v>86</v>
      </c>
      <c r="AA574">
        <v>19</v>
      </c>
      <c r="AB574">
        <v>759</v>
      </c>
      <c r="AC574">
        <v>451</v>
      </c>
      <c r="AD574">
        <v>28</v>
      </c>
      <c r="AE574">
        <v>58</v>
      </c>
      <c r="AF574">
        <v>26</v>
      </c>
      <c r="AG574">
        <v>193</v>
      </c>
      <c r="AH574">
        <v>91</v>
      </c>
      <c r="AI574">
        <v>2</v>
      </c>
      <c r="AJ574">
        <v>13</v>
      </c>
      <c r="AK574">
        <v>4</v>
      </c>
      <c r="AL574">
        <v>52</v>
      </c>
      <c r="AM574">
        <v>42</v>
      </c>
      <c r="AN574">
        <v>1</v>
      </c>
      <c r="AO574">
        <v>0</v>
      </c>
      <c r="AP574">
        <v>0</v>
      </c>
      <c r="AQ574">
        <v>0</v>
      </c>
      <c r="AR574">
        <v>1</v>
      </c>
      <c r="AS574">
        <v>0</v>
      </c>
      <c r="AT574">
        <v>0</v>
      </c>
      <c r="AU574">
        <v>0</v>
      </c>
      <c r="AV574">
        <v>0</v>
      </c>
      <c r="AW574">
        <v>0</v>
      </c>
      <c r="AX574">
        <v>0</v>
      </c>
      <c r="AY574">
        <v>0</v>
      </c>
      <c r="AZ574">
        <v>0</v>
      </c>
      <c r="BA574">
        <v>0</v>
      </c>
      <c r="BB574">
        <v>0</v>
      </c>
      <c r="BC574">
        <v>0</v>
      </c>
      <c r="BD574">
        <v>0</v>
      </c>
      <c r="BE574">
        <v>0</v>
      </c>
      <c r="BF574">
        <v>0</v>
      </c>
      <c r="BG574" s="20">
        <v>4</v>
      </c>
      <c r="BH574" s="20">
        <v>0</v>
      </c>
      <c r="BI574" s="20">
        <v>111</v>
      </c>
      <c r="BJ574" s="20">
        <v>7</v>
      </c>
      <c r="BK574" s="20">
        <v>401</v>
      </c>
      <c r="BL574" s="20">
        <v>886</v>
      </c>
      <c r="BM574" s="20">
        <v>614</v>
      </c>
      <c r="BN574" s="20">
        <v>160</v>
      </c>
      <c r="BO574" s="20">
        <v>50</v>
      </c>
      <c r="BP574" s="20">
        <v>3653</v>
      </c>
      <c r="BQ574" s="20">
        <v>1394</v>
      </c>
      <c r="BR574" s="20">
        <v>0</v>
      </c>
      <c r="BS574" s="20">
        <v>47</v>
      </c>
      <c r="BT574" s="20">
        <v>788</v>
      </c>
      <c r="BU574" s="20">
        <v>202</v>
      </c>
      <c r="BV574" s="20">
        <v>2432</v>
      </c>
    </row>
    <row r="575" spans="1:74" x14ac:dyDescent="0.25">
      <c r="A575" s="20" t="s">
        <v>475</v>
      </c>
      <c r="B575" s="20" t="s">
        <v>481</v>
      </c>
      <c r="C575" s="20" t="s">
        <v>486</v>
      </c>
      <c r="D575" s="1">
        <v>44613</v>
      </c>
      <c r="AB575">
        <v>1</v>
      </c>
      <c r="AF575">
        <v>1</v>
      </c>
      <c r="BG575" s="20"/>
      <c r="BH575" s="20"/>
      <c r="BI575" s="20"/>
      <c r="BJ575" s="20"/>
      <c r="BK575" s="20"/>
      <c r="BL575" s="20"/>
      <c r="BM575" s="20"/>
      <c r="BN575" s="20"/>
      <c r="BO575" s="20"/>
      <c r="BP575" s="20">
        <v>1</v>
      </c>
      <c r="BQ575" s="20"/>
      <c r="BR575" s="20"/>
      <c r="BS575" s="20"/>
      <c r="BT575" s="20"/>
      <c r="BU575" s="20">
        <v>1</v>
      </c>
      <c r="BV575" s="20"/>
    </row>
    <row r="576" spans="1:74" x14ac:dyDescent="0.25">
      <c r="A576" s="20" t="s">
        <v>475</v>
      </c>
      <c r="B576" s="20" t="s">
        <v>481</v>
      </c>
      <c r="C576" s="20" t="s">
        <v>486</v>
      </c>
      <c r="D576" s="1">
        <v>44613</v>
      </c>
      <c r="E576">
        <v>121</v>
      </c>
      <c r="F576">
        <v>5</v>
      </c>
      <c r="G576">
        <v>3</v>
      </c>
      <c r="H576">
        <v>0</v>
      </c>
      <c r="I576">
        <v>0</v>
      </c>
      <c r="J576">
        <v>90</v>
      </c>
      <c r="K576">
        <v>2</v>
      </c>
      <c r="L576">
        <v>4</v>
      </c>
      <c r="M576">
        <v>1</v>
      </c>
      <c r="N576">
        <v>7</v>
      </c>
      <c r="O576">
        <v>6</v>
      </c>
      <c r="P576">
        <v>0</v>
      </c>
      <c r="Q576">
        <v>0</v>
      </c>
      <c r="R576">
        <v>426</v>
      </c>
      <c r="S576">
        <v>368</v>
      </c>
      <c r="T576">
        <v>10</v>
      </c>
      <c r="U576">
        <v>3</v>
      </c>
      <c r="V576">
        <v>6</v>
      </c>
      <c r="W576">
        <v>1049</v>
      </c>
      <c r="X576">
        <v>635</v>
      </c>
      <c r="Y576">
        <v>22</v>
      </c>
      <c r="Z576">
        <v>85</v>
      </c>
      <c r="AA576">
        <v>18</v>
      </c>
      <c r="AB576">
        <v>759</v>
      </c>
      <c r="AC576">
        <v>453</v>
      </c>
      <c r="AD576">
        <v>28</v>
      </c>
      <c r="AE576">
        <v>58</v>
      </c>
      <c r="AF576">
        <v>26</v>
      </c>
      <c r="AG576">
        <v>193</v>
      </c>
      <c r="AH576">
        <v>93</v>
      </c>
      <c r="AI576">
        <v>2</v>
      </c>
      <c r="AJ576">
        <v>13</v>
      </c>
      <c r="AK576">
        <v>5</v>
      </c>
      <c r="AL576">
        <v>52</v>
      </c>
      <c r="AM576">
        <v>42</v>
      </c>
      <c r="AN576">
        <v>1</v>
      </c>
      <c r="AO576">
        <v>0</v>
      </c>
      <c r="AP576">
        <v>0</v>
      </c>
      <c r="AQ576">
        <v>0</v>
      </c>
      <c r="AR576">
        <v>1</v>
      </c>
      <c r="AS576">
        <v>0</v>
      </c>
      <c r="AT576">
        <v>0</v>
      </c>
      <c r="AU576">
        <v>0</v>
      </c>
      <c r="AV576">
        <v>0</v>
      </c>
      <c r="AW576">
        <v>0</v>
      </c>
      <c r="AX576">
        <v>0</v>
      </c>
      <c r="AY576">
        <v>0</v>
      </c>
      <c r="AZ576">
        <v>0</v>
      </c>
      <c r="BA576">
        <v>0</v>
      </c>
      <c r="BB576">
        <v>0</v>
      </c>
      <c r="BC576">
        <v>0</v>
      </c>
      <c r="BD576">
        <v>0</v>
      </c>
      <c r="BE576">
        <v>0</v>
      </c>
      <c r="BF576">
        <v>0</v>
      </c>
      <c r="BG576" s="20">
        <v>4</v>
      </c>
      <c r="BH576" s="20">
        <v>0</v>
      </c>
      <c r="BI576" s="20">
        <v>111</v>
      </c>
      <c r="BJ576" s="20">
        <v>7</v>
      </c>
      <c r="BK576" s="20">
        <v>401</v>
      </c>
      <c r="BL576" s="20">
        <v>883</v>
      </c>
      <c r="BM576" s="20">
        <v>614</v>
      </c>
      <c r="BN576" s="20">
        <v>159</v>
      </c>
      <c r="BO576" s="20">
        <v>50</v>
      </c>
      <c r="BP576" s="20">
        <v>3636</v>
      </c>
      <c r="BQ576" s="20">
        <v>1403</v>
      </c>
      <c r="BR576" s="20">
        <v>0</v>
      </c>
      <c r="BS576" s="20">
        <v>47</v>
      </c>
      <c r="BT576" s="20">
        <v>777</v>
      </c>
      <c r="BU576" s="20">
        <v>204</v>
      </c>
      <c r="BV576" s="20">
        <v>2427</v>
      </c>
    </row>
    <row r="577" spans="1:74" x14ac:dyDescent="0.25">
      <c r="A577" s="20" t="s">
        <v>475</v>
      </c>
      <c r="B577" s="20" t="s">
        <v>478</v>
      </c>
      <c r="C577" s="20" t="s">
        <v>665</v>
      </c>
      <c r="D577" s="1">
        <v>44598</v>
      </c>
      <c r="E577">
        <v>68</v>
      </c>
      <c r="F577">
        <v>2</v>
      </c>
      <c r="G577">
        <v>1</v>
      </c>
      <c r="H577">
        <v>1</v>
      </c>
      <c r="I577">
        <v>1</v>
      </c>
      <c r="J577">
        <v>43</v>
      </c>
      <c r="K577">
        <v>3</v>
      </c>
      <c r="L577">
        <v>2</v>
      </c>
      <c r="M577">
        <v>4</v>
      </c>
      <c r="N577">
        <v>1</v>
      </c>
      <c r="O577">
        <v>1</v>
      </c>
      <c r="P577">
        <v>0</v>
      </c>
      <c r="Q577">
        <v>0</v>
      </c>
      <c r="R577">
        <v>338</v>
      </c>
      <c r="S577">
        <v>284</v>
      </c>
      <c r="T577">
        <v>7</v>
      </c>
      <c r="U577">
        <v>8</v>
      </c>
      <c r="V577">
        <v>2</v>
      </c>
      <c r="W577">
        <v>811</v>
      </c>
      <c r="X577">
        <v>477</v>
      </c>
      <c r="Y577">
        <v>16</v>
      </c>
      <c r="Z577">
        <v>69</v>
      </c>
      <c r="AA577">
        <v>32</v>
      </c>
      <c r="AB577">
        <v>618</v>
      </c>
      <c r="AC577">
        <v>371</v>
      </c>
      <c r="AD577">
        <v>12</v>
      </c>
      <c r="AE577">
        <v>77</v>
      </c>
      <c r="AF577">
        <v>32</v>
      </c>
      <c r="AG577">
        <v>116</v>
      </c>
      <c r="AH577">
        <v>34</v>
      </c>
      <c r="AI577">
        <v>4</v>
      </c>
      <c r="AJ577">
        <v>11</v>
      </c>
      <c r="AK577">
        <v>21</v>
      </c>
      <c r="AL577">
        <v>32</v>
      </c>
      <c r="AM577">
        <v>27</v>
      </c>
      <c r="AN577">
        <v>0</v>
      </c>
      <c r="AO577">
        <v>1</v>
      </c>
      <c r="AP577">
        <v>1</v>
      </c>
      <c r="AQ577">
        <v>0</v>
      </c>
      <c r="AR577">
        <v>0</v>
      </c>
      <c r="AS577">
        <v>0</v>
      </c>
      <c r="AT577">
        <v>0</v>
      </c>
      <c r="AU577">
        <v>0</v>
      </c>
      <c r="AV577">
        <v>0</v>
      </c>
      <c r="AW577">
        <v>0</v>
      </c>
      <c r="AX577">
        <v>0</v>
      </c>
      <c r="AY577">
        <v>0</v>
      </c>
      <c r="AZ577">
        <v>0</v>
      </c>
      <c r="BA577">
        <v>0</v>
      </c>
      <c r="BB577">
        <v>0</v>
      </c>
      <c r="BC577">
        <v>0</v>
      </c>
      <c r="BD577">
        <v>0</v>
      </c>
      <c r="BE577">
        <v>0</v>
      </c>
      <c r="BF577">
        <v>0</v>
      </c>
      <c r="BG577" s="20">
        <v>1</v>
      </c>
      <c r="BH577" s="20">
        <v>1</v>
      </c>
      <c r="BI577" s="20">
        <v>56</v>
      </c>
      <c r="BJ577" s="20">
        <v>1</v>
      </c>
      <c r="BK577" s="20">
        <v>316</v>
      </c>
      <c r="BL577" s="20">
        <v>667</v>
      </c>
      <c r="BM577" s="20">
        <v>486</v>
      </c>
      <c r="BN577" s="20">
        <v>77</v>
      </c>
      <c r="BO577" s="20">
        <v>30</v>
      </c>
      <c r="BP577" s="20">
        <v>3106</v>
      </c>
      <c r="BQ577" s="20">
        <v>1056</v>
      </c>
      <c r="BR577" s="20">
        <v>0</v>
      </c>
      <c r="BS577" s="20">
        <v>51</v>
      </c>
      <c r="BT577" s="20">
        <v>653</v>
      </c>
      <c r="BU577" s="20">
        <v>315</v>
      </c>
      <c r="BV577" s="20">
        <v>1931</v>
      </c>
    </row>
    <row r="578" spans="1:74" x14ac:dyDescent="0.25">
      <c r="A578" s="20" t="s">
        <v>475</v>
      </c>
      <c r="B578" s="20" t="s">
        <v>478</v>
      </c>
      <c r="C578" s="20" t="s">
        <v>665</v>
      </c>
      <c r="D578" s="1">
        <v>44605</v>
      </c>
      <c r="E578">
        <v>68</v>
      </c>
      <c r="F578">
        <v>2</v>
      </c>
      <c r="G578">
        <v>1</v>
      </c>
      <c r="H578">
        <v>1</v>
      </c>
      <c r="I578">
        <v>1</v>
      </c>
      <c r="J578">
        <v>42</v>
      </c>
      <c r="K578">
        <v>3</v>
      </c>
      <c r="L578">
        <v>2</v>
      </c>
      <c r="M578">
        <v>4</v>
      </c>
      <c r="N578">
        <v>2</v>
      </c>
      <c r="O578">
        <v>2</v>
      </c>
      <c r="P578">
        <v>0</v>
      </c>
      <c r="Q578">
        <v>0</v>
      </c>
      <c r="R578">
        <v>339</v>
      </c>
      <c r="S578">
        <v>285</v>
      </c>
      <c r="T578">
        <v>7</v>
      </c>
      <c r="U578">
        <v>8</v>
      </c>
      <c r="V578">
        <v>2</v>
      </c>
      <c r="W578">
        <v>815</v>
      </c>
      <c r="X578">
        <v>481</v>
      </c>
      <c r="Y578">
        <v>17</v>
      </c>
      <c r="Z578">
        <v>69</v>
      </c>
      <c r="AA578">
        <v>33</v>
      </c>
      <c r="AB578">
        <v>619</v>
      </c>
      <c r="AC578">
        <v>372</v>
      </c>
      <c r="AD578">
        <v>12</v>
      </c>
      <c r="AE578">
        <v>77</v>
      </c>
      <c r="AF578">
        <v>34</v>
      </c>
      <c r="AG578">
        <v>115</v>
      </c>
      <c r="AH578">
        <v>35</v>
      </c>
      <c r="AI578">
        <v>4</v>
      </c>
      <c r="AJ578">
        <v>10</v>
      </c>
      <c r="AK578">
        <v>21</v>
      </c>
      <c r="AL578">
        <v>32</v>
      </c>
      <c r="AM578">
        <v>27</v>
      </c>
      <c r="AN578">
        <v>0</v>
      </c>
      <c r="AO578">
        <v>1</v>
      </c>
      <c r="AP578">
        <v>1</v>
      </c>
      <c r="AQ578">
        <v>0</v>
      </c>
      <c r="AR578">
        <v>0</v>
      </c>
      <c r="AS578">
        <v>0</v>
      </c>
      <c r="AT578">
        <v>0</v>
      </c>
      <c r="AU578">
        <v>0</v>
      </c>
      <c r="AV578">
        <v>0</v>
      </c>
      <c r="AW578">
        <v>0</v>
      </c>
      <c r="AX578">
        <v>0</v>
      </c>
      <c r="AY578">
        <v>0</v>
      </c>
      <c r="AZ578">
        <v>0</v>
      </c>
      <c r="BA578">
        <v>0</v>
      </c>
      <c r="BB578">
        <v>0</v>
      </c>
      <c r="BC578">
        <v>0</v>
      </c>
      <c r="BD578">
        <v>0</v>
      </c>
      <c r="BE578">
        <v>0</v>
      </c>
      <c r="BF578">
        <v>0</v>
      </c>
      <c r="BG578" s="20">
        <v>1</v>
      </c>
      <c r="BH578" s="20">
        <v>1</v>
      </c>
      <c r="BI578" s="20">
        <v>55</v>
      </c>
      <c r="BJ578" s="20">
        <v>2</v>
      </c>
      <c r="BK578" s="20">
        <v>317</v>
      </c>
      <c r="BL578" s="20">
        <v>669</v>
      </c>
      <c r="BM578" s="20">
        <v>485</v>
      </c>
      <c r="BN578" s="20">
        <v>77</v>
      </c>
      <c r="BO578" s="20">
        <v>30</v>
      </c>
      <c r="BP578" s="20">
        <v>3119</v>
      </c>
      <c r="BQ578" s="20">
        <v>1071</v>
      </c>
      <c r="BR578" s="20">
        <v>0</v>
      </c>
      <c r="BS578" s="20">
        <v>52</v>
      </c>
      <c r="BT578" s="20">
        <v>653</v>
      </c>
      <c r="BU578" s="20">
        <v>322</v>
      </c>
      <c r="BV578" s="20">
        <v>1940</v>
      </c>
    </row>
    <row r="579" spans="1:74" x14ac:dyDescent="0.25">
      <c r="A579" s="20" t="s">
        <v>475</v>
      </c>
      <c r="B579" s="20" t="s">
        <v>478</v>
      </c>
      <c r="C579" s="20" t="s">
        <v>665</v>
      </c>
      <c r="D579" s="1">
        <v>44613</v>
      </c>
      <c r="E579">
        <v>68</v>
      </c>
      <c r="F579">
        <v>2</v>
      </c>
      <c r="G579">
        <v>1</v>
      </c>
      <c r="H579">
        <v>1</v>
      </c>
      <c r="I579">
        <v>1</v>
      </c>
      <c r="J579">
        <v>42</v>
      </c>
      <c r="K579">
        <v>3</v>
      </c>
      <c r="L579">
        <v>2</v>
      </c>
      <c r="M579">
        <v>4</v>
      </c>
      <c r="N579">
        <v>2</v>
      </c>
      <c r="O579">
        <v>2</v>
      </c>
      <c r="P579">
        <v>0</v>
      </c>
      <c r="Q579">
        <v>0</v>
      </c>
      <c r="R579">
        <v>340</v>
      </c>
      <c r="S579">
        <v>286</v>
      </c>
      <c r="T579">
        <v>7</v>
      </c>
      <c r="U579">
        <v>8</v>
      </c>
      <c r="V579">
        <v>2</v>
      </c>
      <c r="W579">
        <v>812</v>
      </c>
      <c r="X579">
        <v>478</v>
      </c>
      <c r="Y579">
        <v>16</v>
      </c>
      <c r="Z579">
        <v>68</v>
      </c>
      <c r="AA579">
        <v>34</v>
      </c>
      <c r="AB579">
        <v>620</v>
      </c>
      <c r="AC579">
        <v>373</v>
      </c>
      <c r="AD579">
        <v>13</v>
      </c>
      <c r="AE579">
        <v>75</v>
      </c>
      <c r="AF579">
        <v>34</v>
      </c>
      <c r="AG579">
        <v>115</v>
      </c>
      <c r="AH579">
        <v>35</v>
      </c>
      <c r="AI579">
        <v>4</v>
      </c>
      <c r="AJ579">
        <v>10</v>
      </c>
      <c r="AK579">
        <v>22</v>
      </c>
      <c r="AL579">
        <v>32</v>
      </c>
      <c r="AM579">
        <v>27</v>
      </c>
      <c r="AN579">
        <v>0</v>
      </c>
      <c r="AO579">
        <v>1</v>
      </c>
      <c r="AP579">
        <v>1</v>
      </c>
      <c r="AQ579">
        <v>0</v>
      </c>
      <c r="AR579">
        <v>0</v>
      </c>
      <c r="AS579">
        <v>0</v>
      </c>
      <c r="AT579">
        <v>0</v>
      </c>
      <c r="AU579">
        <v>0</v>
      </c>
      <c r="AV579">
        <v>0</v>
      </c>
      <c r="AW579">
        <v>0</v>
      </c>
      <c r="AX579">
        <v>0</v>
      </c>
      <c r="AY579">
        <v>0</v>
      </c>
      <c r="AZ579">
        <v>0</v>
      </c>
      <c r="BA579">
        <v>0</v>
      </c>
      <c r="BB579">
        <v>0</v>
      </c>
      <c r="BC579">
        <v>0</v>
      </c>
      <c r="BD579">
        <v>0</v>
      </c>
      <c r="BE579">
        <v>0</v>
      </c>
      <c r="BF579">
        <v>0</v>
      </c>
      <c r="BG579" s="20">
        <v>1</v>
      </c>
      <c r="BH579" s="20">
        <v>1</v>
      </c>
      <c r="BI579" s="20">
        <v>55</v>
      </c>
      <c r="BJ579" s="20">
        <v>2</v>
      </c>
      <c r="BK579" s="20">
        <v>318</v>
      </c>
      <c r="BL579" s="20">
        <v>667</v>
      </c>
      <c r="BM579" s="20">
        <v>488</v>
      </c>
      <c r="BN579" s="20">
        <v>76</v>
      </c>
      <c r="BO579" s="20">
        <v>30</v>
      </c>
      <c r="BP579" s="20">
        <v>3103</v>
      </c>
      <c r="BQ579" s="20">
        <v>1080</v>
      </c>
      <c r="BR579" s="20">
        <v>0</v>
      </c>
      <c r="BS579" s="20">
        <v>58</v>
      </c>
      <c r="BT579" s="20">
        <v>640</v>
      </c>
      <c r="BU579" s="20">
        <v>317</v>
      </c>
      <c r="BV579" s="20">
        <v>1938</v>
      </c>
    </row>
    <row r="580" spans="1:74" x14ac:dyDescent="0.25">
      <c r="A580" s="20" t="s">
        <v>475</v>
      </c>
      <c r="B580" s="20" t="s">
        <v>478</v>
      </c>
      <c r="C580" s="20" t="s">
        <v>487</v>
      </c>
      <c r="D580" s="1">
        <v>44613</v>
      </c>
      <c r="E580">
        <v>98</v>
      </c>
      <c r="F580">
        <v>4</v>
      </c>
      <c r="G580">
        <v>3</v>
      </c>
      <c r="J580">
        <v>51</v>
      </c>
      <c r="K580">
        <v>1</v>
      </c>
      <c r="L580">
        <v>9</v>
      </c>
      <c r="M580">
        <v>9</v>
      </c>
      <c r="N580">
        <v>37</v>
      </c>
      <c r="O580">
        <v>33</v>
      </c>
      <c r="P580">
        <v>2</v>
      </c>
      <c r="R580">
        <v>314</v>
      </c>
      <c r="S580">
        <v>96</v>
      </c>
      <c r="T580">
        <v>8</v>
      </c>
      <c r="U580">
        <v>27</v>
      </c>
      <c r="V580">
        <v>26</v>
      </c>
      <c r="W580">
        <v>1274</v>
      </c>
      <c r="X580">
        <v>68</v>
      </c>
      <c r="Y580">
        <v>21</v>
      </c>
      <c r="Z580">
        <v>232</v>
      </c>
      <c r="AA580">
        <v>62</v>
      </c>
      <c r="AB580">
        <v>905</v>
      </c>
      <c r="AC580">
        <v>93</v>
      </c>
      <c r="AD580">
        <v>39</v>
      </c>
      <c r="AE580">
        <v>110</v>
      </c>
      <c r="AF580">
        <v>121</v>
      </c>
      <c r="AG580">
        <v>174</v>
      </c>
      <c r="AH580">
        <v>8</v>
      </c>
      <c r="AJ580">
        <v>15</v>
      </c>
      <c r="AK580">
        <v>40</v>
      </c>
      <c r="AL580">
        <v>44</v>
      </c>
      <c r="AM580">
        <v>34</v>
      </c>
      <c r="AN580">
        <v>2</v>
      </c>
      <c r="BG580" s="20">
        <v>3</v>
      </c>
      <c r="BH580" s="20"/>
      <c r="BI580" s="20">
        <v>72</v>
      </c>
      <c r="BJ580" s="20">
        <v>35</v>
      </c>
      <c r="BK580" s="20">
        <v>248</v>
      </c>
      <c r="BL580" s="20">
        <v>917</v>
      </c>
      <c r="BM580" s="20">
        <v>637</v>
      </c>
      <c r="BN580" s="20">
        <v>97</v>
      </c>
      <c r="BO580" s="20">
        <v>42</v>
      </c>
      <c r="BP580" s="20">
        <v>5215</v>
      </c>
      <c r="BQ580" s="20">
        <v>753</v>
      </c>
      <c r="BR580" s="20"/>
      <c r="BS580" s="20">
        <v>45</v>
      </c>
      <c r="BT580" s="20">
        <v>444</v>
      </c>
      <c r="BU580" s="20">
        <v>1492</v>
      </c>
      <c r="BV580" s="20">
        <v>3006</v>
      </c>
    </row>
    <row r="581" spans="1:74" x14ac:dyDescent="0.25">
      <c r="A581" s="20" t="s">
        <v>475</v>
      </c>
      <c r="B581" s="20" t="s">
        <v>483</v>
      </c>
      <c r="C581" s="20" t="s">
        <v>488</v>
      </c>
      <c r="D581" s="1">
        <v>44598</v>
      </c>
      <c r="E581">
        <v>36</v>
      </c>
      <c r="F581">
        <v>1</v>
      </c>
      <c r="G581">
        <v>1</v>
      </c>
      <c r="H581">
        <v>0</v>
      </c>
      <c r="I581">
        <v>0</v>
      </c>
      <c r="J581">
        <v>31</v>
      </c>
      <c r="K581">
        <v>0</v>
      </c>
      <c r="L581">
        <v>1</v>
      </c>
      <c r="M581">
        <v>0</v>
      </c>
      <c r="N581">
        <v>0</v>
      </c>
      <c r="O581">
        <v>0</v>
      </c>
      <c r="P581">
        <v>0</v>
      </c>
      <c r="Q581">
        <v>0</v>
      </c>
      <c r="R581">
        <v>199</v>
      </c>
      <c r="S581">
        <v>157</v>
      </c>
      <c r="T581">
        <v>7</v>
      </c>
      <c r="U581">
        <v>13</v>
      </c>
      <c r="V581">
        <v>5</v>
      </c>
      <c r="W581">
        <v>491</v>
      </c>
      <c r="X581">
        <v>288</v>
      </c>
      <c r="Y581">
        <v>11</v>
      </c>
      <c r="Z581">
        <v>52</v>
      </c>
      <c r="AA581">
        <v>16</v>
      </c>
      <c r="AB581">
        <v>443</v>
      </c>
      <c r="AC581">
        <v>255</v>
      </c>
      <c r="AD581">
        <v>5</v>
      </c>
      <c r="AE581">
        <v>49</v>
      </c>
      <c r="AF581">
        <v>49</v>
      </c>
      <c r="AG581">
        <v>53</v>
      </c>
      <c r="AH581">
        <v>26</v>
      </c>
      <c r="AI581">
        <v>0</v>
      </c>
      <c r="AJ581">
        <v>7</v>
      </c>
      <c r="AK581">
        <v>0</v>
      </c>
      <c r="AL581">
        <v>16</v>
      </c>
      <c r="AM581">
        <v>14</v>
      </c>
      <c r="AN581">
        <v>1</v>
      </c>
      <c r="AO581">
        <v>0</v>
      </c>
      <c r="AP581">
        <v>0</v>
      </c>
      <c r="AQ581">
        <v>0</v>
      </c>
      <c r="AR581">
        <v>0</v>
      </c>
      <c r="AS581">
        <v>0</v>
      </c>
      <c r="AT581">
        <v>0</v>
      </c>
      <c r="AU581">
        <v>0</v>
      </c>
      <c r="AV581">
        <v>0</v>
      </c>
      <c r="AW581">
        <v>0</v>
      </c>
      <c r="AX581">
        <v>0</v>
      </c>
      <c r="AY581">
        <v>0</v>
      </c>
      <c r="AZ581">
        <v>0</v>
      </c>
      <c r="BA581">
        <v>0</v>
      </c>
      <c r="BB581">
        <v>0</v>
      </c>
      <c r="BC581">
        <v>0</v>
      </c>
      <c r="BD581">
        <v>0</v>
      </c>
      <c r="BE581">
        <v>0</v>
      </c>
      <c r="BF581">
        <v>0</v>
      </c>
      <c r="BG581" s="20">
        <v>1</v>
      </c>
      <c r="BH581" s="20">
        <v>0</v>
      </c>
      <c r="BI581" s="20">
        <v>33</v>
      </c>
      <c r="BJ581" s="20">
        <v>0</v>
      </c>
      <c r="BK581" s="20">
        <v>172</v>
      </c>
      <c r="BL581" s="20">
        <v>397</v>
      </c>
      <c r="BM581" s="20">
        <v>329</v>
      </c>
      <c r="BN581" s="20">
        <v>44</v>
      </c>
      <c r="BO581" s="20">
        <v>15</v>
      </c>
      <c r="BP581" s="20">
        <v>2087</v>
      </c>
      <c r="BQ581" s="20">
        <v>749</v>
      </c>
      <c r="BR581" s="20">
        <v>0</v>
      </c>
      <c r="BS581" s="20">
        <v>16</v>
      </c>
      <c r="BT581" s="20">
        <v>437</v>
      </c>
      <c r="BU581" s="20">
        <v>273</v>
      </c>
      <c r="BV581" s="20">
        <v>1269</v>
      </c>
    </row>
    <row r="582" spans="1:74" x14ac:dyDescent="0.25">
      <c r="A582" s="20" t="s">
        <v>475</v>
      </c>
      <c r="B582" s="20" t="s">
        <v>483</v>
      </c>
      <c r="C582" s="20" t="s">
        <v>488</v>
      </c>
      <c r="D582" s="1">
        <v>44605</v>
      </c>
      <c r="E582">
        <v>36</v>
      </c>
      <c r="F582">
        <v>1</v>
      </c>
      <c r="G582">
        <v>1</v>
      </c>
      <c r="H582">
        <v>0</v>
      </c>
      <c r="I582">
        <v>0</v>
      </c>
      <c r="J582">
        <v>31</v>
      </c>
      <c r="K582">
        <v>0</v>
      </c>
      <c r="L582">
        <v>1</v>
      </c>
      <c r="M582">
        <v>0</v>
      </c>
      <c r="N582">
        <v>0</v>
      </c>
      <c r="O582">
        <v>0</v>
      </c>
      <c r="P582">
        <v>0</v>
      </c>
      <c r="Q582">
        <v>0</v>
      </c>
      <c r="R582">
        <v>199</v>
      </c>
      <c r="S582">
        <v>157</v>
      </c>
      <c r="T582">
        <v>7</v>
      </c>
      <c r="U582">
        <v>13</v>
      </c>
      <c r="V582">
        <v>5</v>
      </c>
      <c r="W582">
        <v>491</v>
      </c>
      <c r="X582">
        <v>291</v>
      </c>
      <c r="Y582">
        <v>11</v>
      </c>
      <c r="Z582">
        <v>52</v>
      </c>
      <c r="AA582">
        <v>17</v>
      </c>
      <c r="AB582">
        <v>444</v>
      </c>
      <c r="AC582">
        <v>256</v>
      </c>
      <c r="AD582">
        <v>5</v>
      </c>
      <c r="AE582">
        <v>48</v>
      </c>
      <c r="AF582">
        <v>49</v>
      </c>
      <c r="AG582">
        <v>53</v>
      </c>
      <c r="AH582">
        <v>26</v>
      </c>
      <c r="AI582">
        <v>0</v>
      </c>
      <c r="AJ582">
        <v>7</v>
      </c>
      <c r="AK582">
        <v>0</v>
      </c>
      <c r="AL582">
        <v>16</v>
      </c>
      <c r="AM582">
        <v>14</v>
      </c>
      <c r="AN582">
        <v>1</v>
      </c>
      <c r="AO582">
        <v>0</v>
      </c>
      <c r="AP582">
        <v>0</v>
      </c>
      <c r="AQ582">
        <v>0</v>
      </c>
      <c r="AR582">
        <v>0</v>
      </c>
      <c r="AS582">
        <v>0</v>
      </c>
      <c r="AT582">
        <v>0</v>
      </c>
      <c r="AU582">
        <v>0</v>
      </c>
      <c r="AV582">
        <v>0</v>
      </c>
      <c r="AW582">
        <v>0</v>
      </c>
      <c r="AX582">
        <v>0</v>
      </c>
      <c r="AY582">
        <v>0</v>
      </c>
      <c r="AZ582">
        <v>0</v>
      </c>
      <c r="BA582">
        <v>0</v>
      </c>
      <c r="BB582">
        <v>0</v>
      </c>
      <c r="BC582">
        <v>0</v>
      </c>
      <c r="BD582">
        <v>0</v>
      </c>
      <c r="BE582">
        <v>0</v>
      </c>
      <c r="BF582">
        <v>0</v>
      </c>
      <c r="BG582" s="20">
        <v>1</v>
      </c>
      <c r="BH582" s="20">
        <v>0</v>
      </c>
      <c r="BI582" s="20">
        <v>33</v>
      </c>
      <c r="BJ582" s="20">
        <v>0</v>
      </c>
      <c r="BK582" s="20">
        <v>172</v>
      </c>
      <c r="BL582" s="20">
        <v>398</v>
      </c>
      <c r="BM582" s="20">
        <v>331</v>
      </c>
      <c r="BN582" s="20">
        <v>44</v>
      </c>
      <c r="BO582" s="20">
        <v>15</v>
      </c>
      <c r="BP582" s="20">
        <v>2091</v>
      </c>
      <c r="BQ582" s="20">
        <v>756</v>
      </c>
      <c r="BR582" s="20">
        <v>0</v>
      </c>
      <c r="BS582" s="20">
        <v>16</v>
      </c>
      <c r="BT582" s="20">
        <v>435</v>
      </c>
      <c r="BU582" s="20">
        <v>273</v>
      </c>
      <c r="BV582" s="20">
        <v>1279</v>
      </c>
    </row>
    <row r="583" spans="1:74" x14ac:dyDescent="0.25">
      <c r="A583" s="20" t="s">
        <v>475</v>
      </c>
      <c r="B583" s="20" t="s">
        <v>483</v>
      </c>
      <c r="C583" s="20" t="s">
        <v>488</v>
      </c>
      <c r="D583" s="1">
        <v>44613</v>
      </c>
      <c r="W583">
        <v>1</v>
      </c>
      <c r="AB583">
        <v>1</v>
      </c>
      <c r="BG583" s="20"/>
      <c r="BH583" s="20"/>
      <c r="BI583" s="20"/>
      <c r="BJ583" s="20"/>
      <c r="BK583" s="20"/>
      <c r="BL583" s="20">
        <v>1</v>
      </c>
      <c r="BM583" s="20">
        <v>1</v>
      </c>
      <c r="BN583" s="20"/>
      <c r="BO583" s="20"/>
      <c r="BP583" s="20">
        <v>1</v>
      </c>
      <c r="BQ583" s="20"/>
      <c r="BR583" s="20"/>
      <c r="BS583" s="20"/>
      <c r="BT583" s="20"/>
      <c r="BU583" s="20"/>
      <c r="BV583" s="20">
        <v>1</v>
      </c>
    </row>
    <row r="584" spans="1:74" x14ac:dyDescent="0.25">
      <c r="A584" s="20" t="s">
        <v>475</v>
      </c>
      <c r="B584" s="20" t="s">
        <v>483</v>
      </c>
      <c r="C584" s="20" t="s">
        <v>488</v>
      </c>
      <c r="D584" s="1">
        <v>44613</v>
      </c>
      <c r="E584">
        <v>36</v>
      </c>
      <c r="F584">
        <v>1</v>
      </c>
      <c r="G584">
        <v>1</v>
      </c>
      <c r="H584">
        <v>0</v>
      </c>
      <c r="I584">
        <v>0</v>
      </c>
      <c r="J584">
        <v>31</v>
      </c>
      <c r="K584">
        <v>0</v>
      </c>
      <c r="L584">
        <v>1</v>
      </c>
      <c r="M584">
        <v>0</v>
      </c>
      <c r="N584">
        <v>0</v>
      </c>
      <c r="O584">
        <v>0</v>
      </c>
      <c r="P584">
        <v>0</v>
      </c>
      <c r="Q584">
        <v>0</v>
      </c>
      <c r="R584">
        <v>199</v>
      </c>
      <c r="S584">
        <v>158</v>
      </c>
      <c r="T584">
        <v>7</v>
      </c>
      <c r="U584">
        <v>13</v>
      </c>
      <c r="V584">
        <v>4</v>
      </c>
      <c r="W584">
        <v>492</v>
      </c>
      <c r="X584">
        <v>290</v>
      </c>
      <c r="Y584">
        <v>11</v>
      </c>
      <c r="Z584">
        <v>52</v>
      </c>
      <c r="AA584">
        <v>17</v>
      </c>
      <c r="AB584">
        <v>444</v>
      </c>
      <c r="AC584">
        <v>257</v>
      </c>
      <c r="AD584">
        <v>5</v>
      </c>
      <c r="AE584">
        <v>48</v>
      </c>
      <c r="AF584">
        <v>49</v>
      </c>
      <c r="AG584">
        <v>52</v>
      </c>
      <c r="AH584">
        <v>25</v>
      </c>
      <c r="AI584">
        <v>0</v>
      </c>
      <c r="AJ584">
        <v>7</v>
      </c>
      <c r="AK584">
        <v>0</v>
      </c>
      <c r="AL584">
        <v>16</v>
      </c>
      <c r="AM584">
        <v>14</v>
      </c>
      <c r="AN584">
        <v>1</v>
      </c>
      <c r="AO584">
        <v>0</v>
      </c>
      <c r="AP584">
        <v>0</v>
      </c>
      <c r="AQ584">
        <v>0</v>
      </c>
      <c r="AR584">
        <v>0</v>
      </c>
      <c r="AS584">
        <v>0</v>
      </c>
      <c r="AT584">
        <v>0</v>
      </c>
      <c r="AU584">
        <v>0</v>
      </c>
      <c r="AV584">
        <v>0</v>
      </c>
      <c r="AW584">
        <v>0</v>
      </c>
      <c r="AX584">
        <v>0</v>
      </c>
      <c r="AY584">
        <v>0</v>
      </c>
      <c r="AZ584">
        <v>0</v>
      </c>
      <c r="BA584">
        <v>0</v>
      </c>
      <c r="BB584">
        <v>0</v>
      </c>
      <c r="BC584">
        <v>0</v>
      </c>
      <c r="BD584">
        <v>0</v>
      </c>
      <c r="BE584">
        <v>0</v>
      </c>
      <c r="BF584">
        <v>0</v>
      </c>
      <c r="BG584" s="20">
        <v>1</v>
      </c>
      <c r="BH584" s="20">
        <v>0</v>
      </c>
      <c r="BI584" s="20">
        <v>33</v>
      </c>
      <c r="BJ584" s="20">
        <v>0</v>
      </c>
      <c r="BK584" s="20">
        <v>173</v>
      </c>
      <c r="BL584" s="20">
        <v>400</v>
      </c>
      <c r="BM584" s="20">
        <v>331</v>
      </c>
      <c r="BN584" s="20">
        <v>43</v>
      </c>
      <c r="BO584" s="20">
        <v>15</v>
      </c>
      <c r="BP584" s="20">
        <v>2089</v>
      </c>
      <c r="BQ584" s="20">
        <v>762</v>
      </c>
      <c r="BR584" s="20">
        <v>0</v>
      </c>
      <c r="BS584" s="20">
        <v>16</v>
      </c>
      <c r="BT584" s="20">
        <v>433</v>
      </c>
      <c r="BU584" s="20">
        <v>271</v>
      </c>
      <c r="BV584" s="20">
        <v>1278</v>
      </c>
    </row>
    <row r="585" spans="1:74" x14ac:dyDescent="0.25">
      <c r="A585" s="20" t="s">
        <v>475</v>
      </c>
      <c r="B585" s="20" t="s">
        <v>489</v>
      </c>
      <c r="C585" s="20" t="s">
        <v>490</v>
      </c>
      <c r="D585" s="1">
        <v>44598</v>
      </c>
      <c r="E585">
        <v>46</v>
      </c>
      <c r="F585">
        <v>1</v>
      </c>
      <c r="G585">
        <v>1</v>
      </c>
      <c r="H585">
        <v>0</v>
      </c>
      <c r="I585">
        <v>0</v>
      </c>
      <c r="J585">
        <v>40</v>
      </c>
      <c r="K585">
        <v>1</v>
      </c>
      <c r="L585">
        <v>1</v>
      </c>
      <c r="M585">
        <v>0</v>
      </c>
      <c r="N585">
        <v>1</v>
      </c>
      <c r="O585">
        <v>1</v>
      </c>
      <c r="P585">
        <v>0</v>
      </c>
      <c r="Q585">
        <v>0</v>
      </c>
      <c r="R585">
        <v>336</v>
      </c>
      <c r="S585">
        <v>317</v>
      </c>
      <c r="T585">
        <v>1</v>
      </c>
      <c r="U585">
        <v>4</v>
      </c>
      <c r="V585">
        <v>3</v>
      </c>
      <c r="W585">
        <v>444</v>
      </c>
      <c r="X585">
        <v>323</v>
      </c>
      <c r="Y585">
        <v>4</v>
      </c>
      <c r="Z585">
        <v>23</v>
      </c>
      <c r="AA585">
        <v>20</v>
      </c>
      <c r="AB585">
        <v>503</v>
      </c>
      <c r="AC585">
        <v>375</v>
      </c>
      <c r="AD585">
        <v>1</v>
      </c>
      <c r="AE585">
        <v>0</v>
      </c>
      <c r="AF585">
        <v>46</v>
      </c>
      <c r="AG585">
        <v>42</v>
      </c>
      <c r="AH585">
        <v>23</v>
      </c>
      <c r="AI585">
        <v>0</v>
      </c>
      <c r="AJ585">
        <v>5</v>
      </c>
      <c r="AK585">
        <v>1</v>
      </c>
      <c r="AL585">
        <v>9</v>
      </c>
      <c r="AM585">
        <v>8</v>
      </c>
      <c r="AN585">
        <v>0</v>
      </c>
      <c r="AO585">
        <v>0</v>
      </c>
      <c r="AP585">
        <v>0</v>
      </c>
      <c r="AQ585">
        <v>0</v>
      </c>
      <c r="AR585">
        <v>0</v>
      </c>
      <c r="AS585">
        <v>0</v>
      </c>
      <c r="AT585">
        <v>0</v>
      </c>
      <c r="AU585">
        <v>0</v>
      </c>
      <c r="AV585">
        <v>0</v>
      </c>
      <c r="AW585">
        <v>0</v>
      </c>
      <c r="AX585">
        <v>0</v>
      </c>
      <c r="AY585">
        <v>0</v>
      </c>
      <c r="AZ585">
        <v>0</v>
      </c>
      <c r="BA585">
        <v>0</v>
      </c>
      <c r="BB585">
        <v>0</v>
      </c>
      <c r="BC585">
        <v>0</v>
      </c>
      <c r="BD585">
        <v>0</v>
      </c>
      <c r="BE585">
        <v>0</v>
      </c>
      <c r="BF585">
        <v>0</v>
      </c>
      <c r="BG585" s="20">
        <v>1</v>
      </c>
      <c r="BH585" s="20">
        <v>0</v>
      </c>
      <c r="BI585" s="20">
        <v>43</v>
      </c>
      <c r="BJ585" s="20">
        <v>1</v>
      </c>
      <c r="BK585" s="20">
        <v>323</v>
      </c>
      <c r="BL585" s="20">
        <v>381</v>
      </c>
      <c r="BM585" s="20">
        <v>446</v>
      </c>
      <c r="BN585" s="20">
        <v>36</v>
      </c>
      <c r="BO585" s="20">
        <v>9</v>
      </c>
      <c r="BP585" s="20">
        <v>1746</v>
      </c>
      <c r="BQ585" s="20">
        <v>962</v>
      </c>
      <c r="BR585" s="20">
        <v>0</v>
      </c>
      <c r="BS585" s="20">
        <v>3</v>
      </c>
      <c r="BT585" s="20">
        <v>161</v>
      </c>
      <c r="BU585" s="20">
        <v>155</v>
      </c>
      <c r="BV585" s="20">
        <v>1374</v>
      </c>
    </row>
    <row r="586" spans="1:74" x14ac:dyDescent="0.25">
      <c r="A586" s="20" t="s">
        <v>475</v>
      </c>
      <c r="B586" s="20" t="s">
        <v>489</v>
      </c>
      <c r="C586" s="20" t="s">
        <v>490</v>
      </c>
      <c r="D586" s="1">
        <v>44605</v>
      </c>
      <c r="E586">
        <v>49</v>
      </c>
      <c r="F586">
        <v>1</v>
      </c>
      <c r="G586">
        <v>1</v>
      </c>
      <c r="H586">
        <v>0</v>
      </c>
      <c r="I586">
        <v>0</v>
      </c>
      <c r="J586">
        <v>43</v>
      </c>
      <c r="K586">
        <v>1</v>
      </c>
      <c r="L586">
        <v>1</v>
      </c>
      <c r="M586">
        <v>0</v>
      </c>
      <c r="N586">
        <v>1</v>
      </c>
      <c r="O586">
        <v>1</v>
      </c>
      <c r="P586">
        <v>0</v>
      </c>
      <c r="Q586">
        <v>0</v>
      </c>
      <c r="R586">
        <v>336</v>
      </c>
      <c r="S586">
        <v>317</v>
      </c>
      <c r="T586">
        <v>2</v>
      </c>
      <c r="U586">
        <v>4</v>
      </c>
      <c r="V586">
        <v>2</v>
      </c>
      <c r="W586">
        <v>444</v>
      </c>
      <c r="X586">
        <v>325</v>
      </c>
      <c r="Y586">
        <v>4</v>
      </c>
      <c r="Z586">
        <v>23</v>
      </c>
      <c r="AA586">
        <v>20</v>
      </c>
      <c r="AB586">
        <v>501</v>
      </c>
      <c r="AC586">
        <v>375</v>
      </c>
      <c r="AD586">
        <v>0</v>
      </c>
      <c r="AE586">
        <v>0</v>
      </c>
      <c r="AF586">
        <v>46</v>
      </c>
      <c r="AG586">
        <v>43</v>
      </c>
      <c r="AH586">
        <v>24</v>
      </c>
      <c r="AI586">
        <v>0</v>
      </c>
      <c r="AJ586">
        <v>5</v>
      </c>
      <c r="AK586">
        <v>1</v>
      </c>
      <c r="AL586">
        <v>9</v>
      </c>
      <c r="AM586">
        <v>8</v>
      </c>
      <c r="AN586">
        <v>0</v>
      </c>
      <c r="AO586">
        <v>0</v>
      </c>
      <c r="AP586">
        <v>0</v>
      </c>
      <c r="AQ586">
        <v>0</v>
      </c>
      <c r="AR586">
        <v>0</v>
      </c>
      <c r="AS586">
        <v>0</v>
      </c>
      <c r="AT586">
        <v>0</v>
      </c>
      <c r="AU586">
        <v>0</v>
      </c>
      <c r="AV586">
        <v>0</v>
      </c>
      <c r="AW586">
        <v>0</v>
      </c>
      <c r="AX586">
        <v>0</v>
      </c>
      <c r="AY586">
        <v>0</v>
      </c>
      <c r="AZ586">
        <v>0</v>
      </c>
      <c r="BA586">
        <v>0</v>
      </c>
      <c r="BB586">
        <v>0</v>
      </c>
      <c r="BC586">
        <v>0</v>
      </c>
      <c r="BD586">
        <v>0</v>
      </c>
      <c r="BE586">
        <v>0</v>
      </c>
      <c r="BF586">
        <v>0</v>
      </c>
      <c r="BG586" s="20">
        <v>1</v>
      </c>
      <c r="BH586" s="20">
        <v>0</v>
      </c>
      <c r="BI586" s="20">
        <v>46</v>
      </c>
      <c r="BJ586" s="20">
        <v>1</v>
      </c>
      <c r="BK586" s="20">
        <v>323</v>
      </c>
      <c r="BL586" s="20">
        <v>381</v>
      </c>
      <c r="BM586" s="20">
        <v>446</v>
      </c>
      <c r="BN586" s="20">
        <v>37</v>
      </c>
      <c r="BO586" s="20">
        <v>9</v>
      </c>
      <c r="BP586" s="20">
        <v>1746</v>
      </c>
      <c r="BQ586" s="20">
        <v>971</v>
      </c>
      <c r="BR586" s="20">
        <v>0</v>
      </c>
      <c r="BS586" s="20">
        <v>3</v>
      </c>
      <c r="BT586" s="20">
        <v>160</v>
      </c>
      <c r="BU586" s="20">
        <v>155</v>
      </c>
      <c r="BV586" s="20">
        <v>1377</v>
      </c>
    </row>
    <row r="587" spans="1:74" x14ac:dyDescent="0.25">
      <c r="A587" s="20" t="s">
        <v>475</v>
      </c>
      <c r="B587" s="20" t="s">
        <v>489</v>
      </c>
      <c r="C587" s="20" t="s">
        <v>490</v>
      </c>
      <c r="D587" s="1">
        <v>44613</v>
      </c>
      <c r="W587">
        <v>1</v>
      </c>
      <c r="AA587">
        <v>1</v>
      </c>
      <c r="BG587" s="20"/>
      <c r="BH587" s="20"/>
      <c r="BI587" s="20"/>
      <c r="BJ587" s="20"/>
      <c r="BK587" s="20"/>
      <c r="BL587" s="20"/>
      <c r="BM587" s="20"/>
      <c r="BN587" s="20"/>
      <c r="BO587" s="20"/>
      <c r="BP587" s="20"/>
      <c r="BQ587" s="20"/>
      <c r="BR587" s="20"/>
      <c r="BS587" s="20"/>
      <c r="BT587" s="20"/>
      <c r="BU587" s="20"/>
      <c r="BV587" s="20"/>
    </row>
    <row r="588" spans="1:74" x14ac:dyDescent="0.25">
      <c r="A588" s="20" t="s">
        <v>475</v>
      </c>
      <c r="B588" s="20" t="s">
        <v>489</v>
      </c>
      <c r="C588" s="20" t="s">
        <v>490</v>
      </c>
      <c r="D588" s="1">
        <v>44613</v>
      </c>
      <c r="E588">
        <v>49</v>
      </c>
      <c r="F588">
        <v>1</v>
      </c>
      <c r="G588">
        <v>1</v>
      </c>
      <c r="H588">
        <v>0</v>
      </c>
      <c r="I588">
        <v>0</v>
      </c>
      <c r="J588">
        <v>43</v>
      </c>
      <c r="K588">
        <v>1</v>
      </c>
      <c r="L588">
        <v>1</v>
      </c>
      <c r="M588">
        <v>0</v>
      </c>
      <c r="N588">
        <v>0</v>
      </c>
      <c r="O588">
        <v>0</v>
      </c>
      <c r="P588">
        <v>0</v>
      </c>
      <c r="Q588">
        <v>0</v>
      </c>
      <c r="R588">
        <v>337</v>
      </c>
      <c r="S588">
        <v>318</v>
      </c>
      <c r="T588">
        <v>2</v>
      </c>
      <c r="U588">
        <v>4</v>
      </c>
      <c r="V588">
        <v>2</v>
      </c>
      <c r="W588">
        <v>440</v>
      </c>
      <c r="X588">
        <v>325</v>
      </c>
      <c r="Y588">
        <v>4</v>
      </c>
      <c r="Z588">
        <v>22</v>
      </c>
      <c r="AA588">
        <v>20</v>
      </c>
      <c r="AB588">
        <v>502</v>
      </c>
      <c r="AC588">
        <v>377</v>
      </c>
      <c r="AD588">
        <v>0</v>
      </c>
      <c r="AE588">
        <v>0</v>
      </c>
      <c r="AF588">
        <v>46</v>
      </c>
      <c r="AG588">
        <v>43</v>
      </c>
      <c r="AH588">
        <v>24</v>
      </c>
      <c r="AI588">
        <v>0</v>
      </c>
      <c r="AJ588">
        <v>5</v>
      </c>
      <c r="AK588">
        <v>1</v>
      </c>
      <c r="AL588">
        <v>9</v>
      </c>
      <c r="AM588">
        <v>8</v>
      </c>
      <c r="AN588">
        <v>0</v>
      </c>
      <c r="AO588">
        <v>0</v>
      </c>
      <c r="AP588">
        <v>0</v>
      </c>
      <c r="AQ588">
        <v>0</v>
      </c>
      <c r="AR588">
        <v>0</v>
      </c>
      <c r="AS588">
        <v>0</v>
      </c>
      <c r="AT588">
        <v>0</v>
      </c>
      <c r="AU588">
        <v>0</v>
      </c>
      <c r="AV588">
        <v>0</v>
      </c>
      <c r="AW588">
        <v>0</v>
      </c>
      <c r="AX588">
        <v>0</v>
      </c>
      <c r="AY588">
        <v>0</v>
      </c>
      <c r="AZ588">
        <v>0</v>
      </c>
      <c r="BA588">
        <v>0</v>
      </c>
      <c r="BB588">
        <v>0</v>
      </c>
      <c r="BC588">
        <v>0</v>
      </c>
      <c r="BD588">
        <v>0</v>
      </c>
      <c r="BE588">
        <v>0</v>
      </c>
      <c r="BF588">
        <v>0</v>
      </c>
      <c r="BG588" s="20">
        <v>1</v>
      </c>
      <c r="BH588" s="20">
        <v>0</v>
      </c>
      <c r="BI588" s="20">
        <v>46</v>
      </c>
      <c r="BJ588" s="20">
        <v>0</v>
      </c>
      <c r="BK588" s="20">
        <v>324</v>
      </c>
      <c r="BL588" s="20">
        <v>378</v>
      </c>
      <c r="BM588" s="20">
        <v>447</v>
      </c>
      <c r="BN588" s="20">
        <v>37</v>
      </c>
      <c r="BO588" s="20">
        <v>9</v>
      </c>
      <c r="BP588" s="20">
        <v>1747</v>
      </c>
      <c r="BQ588" s="20">
        <v>976</v>
      </c>
      <c r="BR588" s="20">
        <v>0</v>
      </c>
      <c r="BS588" s="20">
        <v>3</v>
      </c>
      <c r="BT588" s="20">
        <v>160</v>
      </c>
      <c r="BU588" s="20">
        <v>155</v>
      </c>
      <c r="BV588" s="20">
        <v>1380</v>
      </c>
    </row>
    <row r="589" spans="1:74" x14ac:dyDescent="0.25">
      <c r="A589" s="20" t="s">
        <v>475</v>
      </c>
      <c r="B589" s="20" t="s">
        <v>491</v>
      </c>
      <c r="C589" s="20" t="s">
        <v>492</v>
      </c>
      <c r="D589" s="1">
        <v>44613</v>
      </c>
      <c r="E589">
        <v>84</v>
      </c>
      <c r="F589">
        <v>2</v>
      </c>
      <c r="G589">
        <v>1</v>
      </c>
      <c r="J589">
        <v>60</v>
      </c>
      <c r="L589">
        <v>4</v>
      </c>
      <c r="M589">
        <v>6</v>
      </c>
      <c r="N589">
        <v>4</v>
      </c>
      <c r="O589">
        <v>2</v>
      </c>
      <c r="P589">
        <v>2</v>
      </c>
      <c r="R589">
        <v>341</v>
      </c>
      <c r="S589">
        <v>235</v>
      </c>
      <c r="T589">
        <v>51</v>
      </c>
      <c r="U589">
        <v>7</v>
      </c>
      <c r="V589">
        <v>9</v>
      </c>
      <c r="W589">
        <v>942</v>
      </c>
      <c r="X589">
        <v>72</v>
      </c>
      <c r="Y589">
        <v>13</v>
      </c>
      <c r="Z589">
        <v>65</v>
      </c>
      <c r="AA589">
        <v>94</v>
      </c>
      <c r="AB589">
        <v>558</v>
      </c>
      <c r="AC589">
        <v>96</v>
      </c>
      <c r="AD589">
        <v>73</v>
      </c>
      <c r="AE589">
        <v>33</v>
      </c>
      <c r="AF589">
        <v>71</v>
      </c>
      <c r="AG589">
        <v>111</v>
      </c>
      <c r="AH589">
        <v>6</v>
      </c>
      <c r="AJ589">
        <v>9</v>
      </c>
      <c r="AK589">
        <v>21</v>
      </c>
      <c r="AL589">
        <v>26</v>
      </c>
      <c r="AM589">
        <v>9</v>
      </c>
      <c r="AN589">
        <v>4</v>
      </c>
      <c r="BG589" s="20">
        <v>2</v>
      </c>
      <c r="BH589" s="20"/>
      <c r="BI589" s="20">
        <v>75</v>
      </c>
      <c r="BJ589" s="20">
        <v>2</v>
      </c>
      <c r="BK589" s="20">
        <v>277</v>
      </c>
      <c r="BL589" s="20">
        <v>754</v>
      </c>
      <c r="BM589" s="20">
        <v>378</v>
      </c>
      <c r="BN589" s="20">
        <v>76</v>
      </c>
      <c r="BO589" s="20">
        <v>21</v>
      </c>
      <c r="BP589" s="20">
        <v>3244</v>
      </c>
      <c r="BQ589" s="20">
        <v>888</v>
      </c>
      <c r="BR589" s="20"/>
      <c r="BS589" s="20">
        <v>99</v>
      </c>
      <c r="BT589" s="20">
        <v>402</v>
      </c>
      <c r="BU589" s="20">
        <v>841</v>
      </c>
      <c r="BV589" s="20">
        <v>1769</v>
      </c>
    </row>
    <row r="590" spans="1:74" x14ac:dyDescent="0.25">
      <c r="A590" s="20" t="s">
        <v>475</v>
      </c>
      <c r="B590" s="20" t="s">
        <v>491</v>
      </c>
      <c r="C590" s="20" t="s">
        <v>493</v>
      </c>
      <c r="D590" s="1">
        <v>44598</v>
      </c>
      <c r="E590">
        <v>148</v>
      </c>
      <c r="F590">
        <v>8</v>
      </c>
      <c r="G590">
        <v>7</v>
      </c>
      <c r="H590">
        <v>3</v>
      </c>
      <c r="I590">
        <v>3</v>
      </c>
      <c r="J590">
        <v>103</v>
      </c>
      <c r="K590">
        <v>7</v>
      </c>
      <c r="L590">
        <v>9</v>
      </c>
      <c r="M590">
        <v>1</v>
      </c>
      <c r="N590">
        <v>25</v>
      </c>
      <c r="O590">
        <v>23</v>
      </c>
      <c r="P590">
        <v>0</v>
      </c>
      <c r="Q590">
        <v>0</v>
      </c>
      <c r="R590">
        <v>736</v>
      </c>
      <c r="S590">
        <v>567</v>
      </c>
      <c r="T590">
        <v>51</v>
      </c>
      <c r="U590">
        <v>36</v>
      </c>
      <c r="V590">
        <v>2</v>
      </c>
      <c r="W590">
        <v>1928</v>
      </c>
      <c r="X590">
        <v>1069</v>
      </c>
      <c r="Y590">
        <v>31</v>
      </c>
      <c r="Z590">
        <v>277</v>
      </c>
      <c r="AA590">
        <v>11</v>
      </c>
      <c r="AB590">
        <v>1443</v>
      </c>
      <c r="AC590">
        <v>688</v>
      </c>
      <c r="AD590">
        <v>101</v>
      </c>
      <c r="AE590">
        <v>297</v>
      </c>
      <c r="AF590">
        <v>25</v>
      </c>
      <c r="AG590">
        <v>252</v>
      </c>
      <c r="AH590">
        <v>98</v>
      </c>
      <c r="AI590">
        <v>6</v>
      </c>
      <c r="AJ590">
        <v>45</v>
      </c>
      <c r="AK590">
        <v>9</v>
      </c>
      <c r="AL590">
        <v>143</v>
      </c>
      <c r="AM590">
        <v>119</v>
      </c>
      <c r="AN590">
        <v>4</v>
      </c>
      <c r="AO590">
        <v>4</v>
      </c>
      <c r="AP590">
        <v>1</v>
      </c>
      <c r="AQ590">
        <v>0</v>
      </c>
      <c r="AR590">
        <v>0</v>
      </c>
      <c r="AS590">
        <v>0</v>
      </c>
      <c r="AT590">
        <v>0</v>
      </c>
      <c r="AU590">
        <v>0</v>
      </c>
      <c r="AV590">
        <v>0</v>
      </c>
      <c r="AW590">
        <v>0</v>
      </c>
      <c r="AX590">
        <v>0</v>
      </c>
      <c r="AY590">
        <v>0</v>
      </c>
      <c r="AZ590">
        <v>0</v>
      </c>
      <c r="BA590">
        <v>0</v>
      </c>
      <c r="BB590">
        <v>0</v>
      </c>
      <c r="BC590">
        <v>0</v>
      </c>
      <c r="BD590">
        <v>0</v>
      </c>
      <c r="BE590">
        <v>0</v>
      </c>
      <c r="BF590">
        <v>0</v>
      </c>
      <c r="BG590" s="20">
        <v>7</v>
      </c>
      <c r="BH590" s="20">
        <v>3</v>
      </c>
      <c r="BI590" s="20">
        <v>122</v>
      </c>
      <c r="BJ590" s="20">
        <v>24</v>
      </c>
      <c r="BK590" s="20">
        <v>633</v>
      </c>
      <c r="BL590" s="20">
        <v>1526</v>
      </c>
      <c r="BM590" s="20">
        <v>973</v>
      </c>
      <c r="BN590" s="20">
        <v>174</v>
      </c>
      <c r="BO590" s="20">
        <v>132</v>
      </c>
      <c r="BP590" s="20">
        <v>8296</v>
      </c>
      <c r="BQ590" s="20">
        <v>2336</v>
      </c>
      <c r="BR590" s="20">
        <v>0</v>
      </c>
      <c r="BS590" s="20">
        <v>223</v>
      </c>
      <c r="BT590" s="20">
        <v>2886</v>
      </c>
      <c r="BU590" s="20">
        <v>330</v>
      </c>
      <c r="BV590" s="20">
        <v>4440</v>
      </c>
    </row>
    <row r="591" spans="1:74" x14ac:dyDescent="0.25">
      <c r="A591" s="20" t="s">
        <v>475</v>
      </c>
      <c r="B591" s="20" t="s">
        <v>491</v>
      </c>
      <c r="C591" s="20" t="s">
        <v>493</v>
      </c>
      <c r="D591" s="1">
        <v>44605</v>
      </c>
      <c r="E591">
        <v>149</v>
      </c>
      <c r="F591">
        <v>8</v>
      </c>
      <c r="G591">
        <v>7</v>
      </c>
      <c r="H591">
        <v>3</v>
      </c>
      <c r="I591">
        <v>3</v>
      </c>
      <c r="J591">
        <v>103</v>
      </c>
      <c r="K591">
        <v>7</v>
      </c>
      <c r="L591">
        <v>9</v>
      </c>
      <c r="M591">
        <v>1</v>
      </c>
      <c r="N591">
        <v>25</v>
      </c>
      <c r="O591">
        <v>23</v>
      </c>
      <c r="P591">
        <v>0</v>
      </c>
      <c r="Q591">
        <v>0</v>
      </c>
      <c r="R591">
        <v>736</v>
      </c>
      <c r="S591">
        <v>569</v>
      </c>
      <c r="T591">
        <v>50</v>
      </c>
      <c r="U591">
        <v>36</v>
      </c>
      <c r="V591">
        <v>3</v>
      </c>
      <c r="W591">
        <v>1943</v>
      </c>
      <c r="X591">
        <v>1095</v>
      </c>
      <c r="Y591">
        <v>34</v>
      </c>
      <c r="Z591">
        <v>275</v>
      </c>
      <c r="AA591">
        <v>11</v>
      </c>
      <c r="AB591">
        <v>1439</v>
      </c>
      <c r="AC591">
        <v>696</v>
      </c>
      <c r="AD591">
        <v>100</v>
      </c>
      <c r="AE591">
        <v>298</v>
      </c>
      <c r="AF591">
        <v>25</v>
      </c>
      <c r="AG591">
        <v>253</v>
      </c>
      <c r="AH591">
        <v>98</v>
      </c>
      <c r="AI591">
        <v>6</v>
      </c>
      <c r="AJ591">
        <v>46</v>
      </c>
      <c r="AK591">
        <v>9</v>
      </c>
      <c r="AL591">
        <v>142</v>
      </c>
      <c r="AM591">
        <v>121</v>
      </c>
      <c r="AN591">
        <v>4</v>
      </c>
      <c r="AO591">
        <v>4</v>
      </c>
      <c r="AP591">
        <v>1</v>
      </c>
      <c r="AQ591">
        <v>0</v>
      </c>
      <c r="AR591">
        <v>0</v>
      </c>
      <c r="AS591">
        <v>0</v>
      </c>
      <c r="AT591">
        <v>0</v>
      </c>
      <c r="AU591">
        <v>0</v>
      </c>
      <c r="AV591">
        <v>0</v>
      </c>
      <c r="AW591">
        <v>0</v>
      </c>
      <c r="AX591">
        <v>0</v>
      </c>
      <c r="AY591">
        <v>0</v>
      </c>
      <c r="AZ591">
        <v>0</v>
      </c>
      <c r="BA591">
        <v>0</v>
      </c>
      <c r="BB591">
        <v>0</v>
      </c>
      <c r="BC591">
        <v>0</v>
      </c>
      <c r="BD591">
        <v>0</v>
      </c>
      <c r="BE591">
        <v>0</v>
      </c>
      <c r="BF591">
        <v>0</v>
      </c>
      <c r="BG591" s="20">
        <v>7</v>
      </c>
      <c r="BH591" s="20">
        <v>3</v>
      </c>
      <c r="BI591" s="20">
        <v>122</v>
      </c>
      <c r="BJ591" s="20">
        <v>24</v>
      </c>
      <c r="BK591" s="20">
        <v>633</v>
      </c>
      <c r="BL591" s="20">
        <v>1543</v>
      </c>
      <c r="BM591" s="20">
        <v>972</v>
      </c>
      <c r="BN591" s="20">
        <v>172</v>
      </c>
      <c r="BO591" s="20">
        <v>131</v>
      </c>
      <c r="BP591" s="20">
        <v>8306</v>
      </c>
      <c r="BQ591" s="20">
        <v>2386</v>
      </c>
      <c r="BR591" s="20">
        <v>0</v>
      </c>
      <c r="BS591" s="20">
        <v>233</v>
      </c>
      <c r="BT591" s="20">
        <v>2884</v>
      </c>
      <c r="BU591" s="20">
        <v>327</v>
      </c>
      <c r="BV591" s="20">
        <v>4447</v>
      </c>
    </row>
    <row r="592" spans="1:74" x14ac:dyDescent="0.25">
      <c r="A592" s="20" t="s">
        <v>475</v>
      </c>
      <c r="B592" s="20" t="s">
        <v>491</v>
      </c>
      <c r="C592" s="20" t="s">
        <v>493</v>
      </c>
      <c r="D592" s="1">
        <v>44613</v>
      </c>
      <c r="E592">
        <v>149</v>
      </c>
      <c r="F592">
        <v>7</v>
      </c>
      <c r="G592">
        <v>6</v>
      </c>
      <c r="H592">
        <v>2</v>
      </c>
      <c r="I592">
        <v>2</v>
      </c>
      <c r="J592">
        <v>104</v>
      </c>
      <c r="K592">
        <v>7</v>
      </c>
      <c r="L592">
        <v>9</v>
      </c>
      <c r="M592">
        <v>1</v>
      </c>
      <c r="N592">
        <v>25</v>
      </c>
      <c r="O592">
        <v>23</v>
      </c>
      <c r="P592">
        <v>0</v>
      </c>
      <c r="Q592">
        <v>0</v>
      </c>
      <c r="R592">
        <v>736</v>
      </c>
      <c r="S592">
        <v>572</v>
      </c>
      <c r="T592">
        <v>49</v>
      </c>
      <c r="U592">
        <v>36</v>
      </c>
      <c r="V592">
        <v>3</v>
      </c>
      <c r="W592">
        <v>1947</v>
      </c>
      <c r="X592">
        <v>1103</v>
      </c>
      <c r="Y592">
        <v>36</v>
      </c>
      <c r="Z592">
        <v>272</v>
      </c>
      <c r="AA592">
        <v>11</v>
      </c>
      <c r="AB592">
        <v>1436</v>
      </c>
      <c r="AC592">
        <v>696</v>
      </c>
      <c r="AD592">
        <v>100</v>
      </c>
      <c r="AE592">
        <v>298</v>
      </c>
      <c r="AF592">
        <v>26</v>
      </c>
      <c r="AG592">
        <v>254</v>
      </c>
      <c r="AH592">
        <v>98</v>
      </c>
      <c r="AI592">
        <v>6</v>
      </c>
      <c r="AJ592">
        <v>46</v>
      </c>
      <c r="AK592">
        <v>9</v>
      </c>
      <c r="AL592">
        <v>143</v>
      </c>
      <c r="AM592">
        <v>122</v>
      </c>
      <c r="AN592">
        <v>5</v>
      </c>
      <c r="AO592">
        <v>4</v>
      </c>
      <c r="AP592">
        <v>1</v>
      </c>
      <c r="AQ592">
        <v>0</v>
      </c>
      <c r="AR592">
        <v>0</v>
      </c>
      <c r="AS592">
        <v>0</v>
      </c>
      <c r="AT592">
        <v>0</v>
      </c>
      <c r="AU592">
        <v>0</v>
      </c>
      <c r="AV592">
        <v>0</v>
      </c>
      <c r="AW592">
        <v>0</v>
      </c>
      <c r="AX592">
        <v>0</v>
      </c>
      <c r="AY592">
        <v>0</v>
      </c>
      <c r="AZ592">
        <v>0</v>
      </c>
      <c r="BA592">
        <v>0</v>
      </c>
      <c r="BB592">
        <v>0</v>
      </c>
      <c r="BC592">
        <v>0</v>
      </c>
      <c r="BD592">
        <v>0</v>
      </c>
      <c r="BE592">
        <v>0</v>
      </c>
      <c r="BF592">
        <v>0</v>
      </c>
      <c r="BG592" s="20">
        <v>6</v>
      </c>
      <c r="BH592" s="20">
        <v>2</v>
      </c>
      <c r="BI592" s="20">
        <v>122</v>
      </c>
      <c r="BJ592" s="20">
        <v>24</v>
      </c>
      <c r="BK592" s="20">
        <v>634</v>
      </c>
      <c r="BL592" s="20">
        <v>1549</v>
      </c>
      <c r="BM592" s="20">
        <v>968</v>
      </c>
      <c r="BN592" s="20">
        <v>174</v>
      </c>
      <c r="BO592" s="20">
        <v>131</v>
      </c>
      <c r="BP592" s="20">
        <v>8295</v>
      </c>
      <c r="BQ592" s="20">
        <v>2398</v>
      </c>
      <c r="BR592" s="20">
        <v>0</v>
      </c>
      <c r="BS592" s="20">
        <v>250</v>
      </c>
      <c r="BT592" s="20">
        <v>2879</v>
      </c>
      <c r="BU592" s="20">
        <v>322</v>
      </c>
      <c r="BV592" s="20">
        <v>4434</v>
      </c>
    </row>
    <row r="593" spans="1:74" x14ac:dyDescent="0.25">
      <c r="A593" s="20" t="s">
        <v>475</v>
      </c>
      <c r="B593" s="20" t="s">
        <v>491</v>
      </c>
      <c r="C593" s="20" t="s">
        <v>493</v>
      </c>
      <c r="D593" s="1">
        <v>44613</v>
      </c>
      <c r="W593">
        <v>2</v>
      </c>
      <c r="AA593">
        <v>1</v>
      </c>
      <c r="AB593">
        <v>1</v>
      </c>
      <c r="AF593">
        <v>1</v>
      </c>
      <c r="BG593" s="20"/>
      <c r="BH593" s="20"/>
      <c r="BI593" s="20"/>
      <c r="BJ593" s="20"/>
      <c r="BK593" s="20"/>
      <c r="BL593" s="20">
        <v>2</v>
      </c>
      <c r="BM593" s="20"/>
      <c r="BN593" s="20"/>
      <c r="BO593" s="20"/>
      <c r="BP593" s="20">
        <v>2</v>
      </c>
      <c r="BQ593" s="20"/>
      <c r="BR593" s="20"/>
      <c r="BS593" s="20">
        <v>1</v>
      </c>
      <c r="BT593" s="20"/>
      <c r="BU593" s="20">
        <v>1</v>
      </c>
      <c r="BV593" s="20">
        <v>1</v>
      </c>
    </row>
    <row r="594" spans="1:74" x14ac:dyDescent="0.25">
      <c r="A594" s="20" t="s">
        <v>475</v>
      </c>
      <c r="B594" s="20" t="s">
        <v>489</v>
      </c>
      <c r="C594" s="20" t="s">
        <v>666</v>
      </c>
      <c r="D594" s="1">
        <v>44598</v>
      </c>
      <c r="E594">
        <v>114</v>
      </c>
      <c r="F594">
        <v>4</v>
      </c>
      <c r="G594">
        <v>4</v>
      </c>
      <c r="H594">
        <v>0</v>
      </c>
      <c r="I594">
        <v>0</v>
      </c>
      <c r="J594">
        <v>80</v>
      </c>
      <c r="K594">
        <v>2</v>
      </c>
      <c r="L594">
        <v>12</v>
      </c>
      <c r="M594">
        <v>0</v>
      </c>
      <c r="N594">
        <v>1</v>
      </c>
      <c r="O594">
        <v>0</v>
      </c>
      <c r="P594">
        <v>0</v>
      </c>
      <c r="Q594">
        <v>0</v>
      </c>
      <c r="R594">
        <v>518</v>
      </c>
      <c r="S594">
        <v>427</v>
      </c>
      <c r="T594">
        <v>46</v>
      </c>
      <c r="U594">
        <v>15</v>
      </c>
      <c r="V594">
        <v>0</v>
      </c>
      <c r="W594">
        <v>818</v>
      </c>
      <c r="X594">
        <v>522</v>
      </c>
      <c r="Y594">
        <v>8</v>
      </c>
      <c r="Z594">
        <v>100</v>
      </c>
      <c r="AA594">
        <v>0</v>
      </c>
      <c r="AB594">
        <v>852</v>
      </c>
      <c r="AC594">
        <v>531</v>
      </c>
      <c r="AD594">
        <v>19</v>
      </c>
      <c r="AE594">
        <v>133</v>
      </c>
      <c r="AF594">
        <v>2</v>
      </c>
      <c r="AG594">
        <v>92</v>
      </c>
      <c r="AH594">
        <v>37</v>
      </c>
      <c r="AI594">
        <v>0</v>
      </c>
      <c r="AJ594">
        <v>14</v>
      </c>
      <c r="AK594">
        <v>0</v>
      </c>
      <c r="AL594">
        <v>36</v>
      </c>
      <c r="AM594">
        <v>33</v>
      </c>
      <c r="AN594">
        <v>0</v>
      </c>
      <c r="AO594">
        <v>0</v>
      </c>
      <c r="AP594">
        <v>0</v>
      </c>
      <c r="AQ594">
        <v>0</v>
      </c>
      <c r="AR594">
        <v>0</v>
      </c>
      <c r="AS594">
        <v>0</v>
      </c>
      <c r="AT594">
        <v>0</v>
      </c>
      <c r="AU594">
        <v>0</v>
      </c>
      <c r="AV594">
        <v>0</v>
      </c>
      <c r="AW594">
        <v>0</v>
      </c>
      <c r="AX594">
        <v>0</v>
      </c>
      <c r="AY594">
        <v>0</v>
      </c>
      <c r="AZ594">
        <v>0</v>
      </c>
      <c r="BA594">
        <v>0</v>
      </c>
      <c r="BB594">
        <v>0</v>
      </c>
      <c r="BC594">
        <v>0</v>
      </c>
      <c r="BD594">
        <v>0</v>
      </c>
      <c r="BE594">
        <v>0</v>
      </c>
      <c r="BF594">
        <v>0</v>
      </c>
      <c r="BG594" s="20">
        <v>4</v>
      </c>
      <c r="BH594" s="20">
        <v>0</v>
      </c>
      <c r="BI594" s="20">
        <v>98</v>
      </c>
      <c r="BJ594" s="20">
        <v>1</v>
      </c>
      <c r="BK594" s="20">
        <v>450</v>
      </c>
      <c r="BL594" s="20">
        <v>687</v>
      </c>
      <c r="BM594" s="20">
        <v>674</v>
      </c>
      <c r="BN594" s="20">
        <v>74</v>
      </c>
      <c r="BO594" s="20">
        <v>35</v>
      </c>
      <c r="BP594" s="20">
        <v>3622</v>
      </c>
      <c r="BQ594" s="20">
        <v>1565</v>
      </c>
      <c r="BR594" s="20">
        <v>0</v>
      </c>
      <c r="BS594" s="20">
        <v>50</v>
      </c>
      <c r="BT594" s="20">
        <v>955</v>
      </c>
      <c r="BU594" s="20">
        <v>15</v>
      </c>
      <c r="BV594" s="20">
        <v>2452</v>
      </c>
    </row>
    <row r="595" spans="1:74" x14ac:dyDescent="0.25">
      <c r="A595" s="20" t="s">
        <v>475</v>
      </c>
      <c r="B595" s="20" t="s">
        <v>489</v>
      </c>
      <c r="C595" s="20" t="s">
        <v>666</v>
      </c>
      <c r="D595" s="1">
        <v>44605</v>
      </c>
      <c r="E595">
        <v>115</v>
      </c>
      <c r="F595">
        <v>4</v>
      </c>
      <c r="G595">
        <v>4</v>
      </c>
      <c r="H595">
        <v>0</v>
      </c>
      <c r="I595">
        <v>0</v>
      </c>
      <c r="J595">
        <v>82</v>
      </c>
      <c r="K595">
        <v>2</v>
      </c>
      <c r="L595">
        <v>12</v>
      </c>
      <c r="M595">
        <v>0</v>
      </c>
      <c r="N595">
        <v>1</v>
      </c>
      <c r="O595">
        <v>0</v>
      </c>
      <c r="P595">
        <v>0</v>
      </c>
      <c r="Q595">
        <v>0</v>
      </c>
      <c r="R595">
        <v>519</v>
      </c>
      <c r="S595">
        <v>428</v>
      </c>
      <c r="T595">
        <v>46</v>
      </c>
      <c r="U595">
        <v>15</v>
      </c>
      <c r="V595">
        <v>0</v>
      </c>
      <c r="W595">
        <v>819</v>
      </c>
      <c r="X595">
        <v>527</v>
      </c>
      <c r="Y595">
        <v>8</v>
      </c>
      <c r="Z595">
        <v>99</v>
      </c>
      <c r="AA595">
        <v>0</v>
      </c>
      <c r="AB595">
        <v>851</v>
      </c>
      <c r="AC595">
        <v>535</v>
      </c>
      <c r="AD595">
        <v>19</v>
      </c>
      <c r="AE595">
        <v>133</v>
      </c>
      <c r="AF595">
        <v>2</v>
      </c>
      <c r="AG595">
        <v>92</v>
      </c>
      <c r="AH595">
        <v>37</v>
      </c>
      <c r="AI595">
        <v>0</v>
      </c>
      <c r="AJ595">
        <v>14</v>
      </c>
      <c r="AK595">
        <v>0</v>
      </c>
      <c r="AL595">
        <v>36</v>
      </c>
      <c r="AM595">
        <v>33</v>
      </c>
      <c r="AN595">
        <v>0</v>
      </c>
      <c r="AO595">
        <v>0</v>
      </c>
      <c r="AP595">
        <v>0</v>
      </c>
      <c r="AQ595">
        <v>0</v>
      </c>
      <c r="AR595">
        <v>0</v>
      </c>
      <c r="AS595">
        <v>0</v>
      </c>
      <c r="AT595">
        <v>0</v>
      </c>
      <c r="AU595">
        <v>0</v>
      </c>
      <c r="AV595">
        <v>0</v>
      </c>
      <c r="AW595">
        <v>0</v>
      </c>
      <c r="AX595">
        <v>0</v>
      </c>
      <c r="AY595">
        <v>0</v>
      </c>
      <c r="AZ595">
        <v>0</v>
      </c>
      <c r="BA595">
        <v>0</v>
      </c>
      <c r="BB595">
        <v>0</v>
      </c>
      <c r="BC595">
        <v>0</v>
      </c>
      <c r="BD595">
        <v>0</v>
      </c>
      <c r="BE595">
        <v>0</v>
      </c>
      <c r="BF595">
        <v>0</v>
      </c>
      <c r="BG595" s="20">
        <v>4</v>
      </c>
      <c r="BH595" s="20">
        <v>0</v>
      </c>
      <c r="BI595" s="20">
        <v>99</v>
      </c>
      <c r="BJ595" s="20">
        <v>1</v>
      </c>
      <c r="BK595" s="20">
        <v>451</v>
      </c>
      <c r="BL595" s="20">
        <v>690</v>
      </c>
      <c r="BM595" s="20">
        <v>674</v>
      </c>
      <c r="BN595" s="20">
        <v>74</v>
      </c>
      <c r="BO595" s="20">
        <v>35</v>
      </c>
      <c r="BP595" s="20">
        <v>3621</v>
      </c>
      <c r="BQ595" s="20">
        <v>1578</v>
      </c>
      <c r="BR595" s="20">
        <v>0</v>
      </c>
      <c r="BS595" s="20">
        <v>50</v>
      </c>
      <c r="BT595" s="20">
        <v>957</v>
      </c>
      <c r="BU595" s="20">
        <v>13</v>
      </c>
      <c r="BV595" s="20">
        <v>2457</v>
      </c>
    </row>
    <row r="596" spans="1:74" x14ac:dyDescent="0.25">
      <c r="A596" s="20" t="s">
        <v>475</v>
      </c>
      <c r="B596" s="20" t="s">
        <v>489</v>
      </c>
      <c r="C596" s="20" t="s">
        <v>666</v>
      </c>
      <c r="D596" s="1">
        <v>44613</v>
      </c>
      <c r="E596">
        <v>117</v>
      </c>
      <c r="F596">
        <v>4</v>
      </c>
      <c r="G596">
        <v>4</v>
      </c>
      <c r="H596">
        <v>0</v>
      </c>
      <c r="I596">
        <v>0</v>
      </c>
      <c r="J596">
        <v>83</v>
      </c>
      <c r="K596">
        <v>1</v>
      </c>
      <c r="L596">
        <v>12</v>
      </c>
      <c r="M596">
        <v>0</v>
      </c>
      <c r="N596">
        <v>1</v>
      </c>
      <c r="O596">
        <v>0</v>
      </c>
      <c r="P596">
        <v>0</v>
      </c>
      <c r="Q596">
        <v>0</v>
      </c>
      <c r="R596">
        <v>519</v>
      </c>
      <c r="S596">
        <v>428</v>
      </c>
      <c r="T596">
        <v>46</v>
      </c>
      <c r="U596">
        <v>15</v>
      </c>
      <c r="V596">
        <v>0</v>
      </c>
      <c r="W596">
        <v>815</v>
      </c>
      <c r="X596">
        <v>528</v>
      </c>
      <c r="Y596">
        <v>8</v>
      </c>
      <c r="Z596">
        <v>97</v>
      </c>
      <c r="AA596">
        <v>0</v>
      </c>
      <c r="AB596">
        <v>853</v>
      </c>
      <c r="AC596">
        <v>538</v>
      </c>
      <c r="AD596">
        <v>18</v>
      </c>
      <c r="AE596">
        <v>134</v>
      </c>
      <c r="AF596">
        <v>2</v>
      </c>
      <c r="AG596">
        <v>93</v>
      </c>
      <c r="AH596">
        <v>40</v>
      </c>
      <c r="AI596">
        <v>0</v>
      </c>
      <c r="AJ596">
        <v>14</v>
      </c>
      <c r="AK596">
        <v>0</v>
      </c>
      <c r="AL596">
        <v>36</v>
      </c>
      <c r="AM596">
        <v>33</v>
      </c>
      <c r="AN596">
        <v>0</v>
      </c>
      <c r="AO596">
        <v>0</v>
      </c>
      <c r="AP596">
        <v>0</v>
      </c>
      <c r="AQ596">
        <v>0</v>
      </c>
      <c r="AR596">
        <v>0</v>
      </c>
      <c r="AS596">
        <v>0</v>
      </c>
      <c r="AT596">
        <v>0</v>
      </c>
      <c r="AU596">
        <v>0</v>
      </c>
      <c r="AV596">
        <v>0</v>
      </c>
      <c r="AW596">
        <v>0</v>
      </c>
      <c r="AX596">
        <v>0</v>
      </c>
      <c r="AY596">
        <v>0</v>
      </c>
      <c r="AZ596">
        <v>0</v>
      </c>
      <c r="BA596">
        <v>0</v>
      </c>
      <c r="BB596">
        <v>0</v>
      </c>
      <c r="BC596">
        <v>0</v>
      </c>
      <c r="BD596">
        <v>0</v>
      </c>
      <c r="BE596">
        <v>0</v>
      </c>
      <c r="BF596">
        <v>0</v>
      </c>
      <c r="BG596" s="20">
        <v>4</v>
      </c>
      <c r="BH596" s="20">
        <v>0</v>
      </c>
      <c r="BI596" s="20">
        <v>101</v>
      </c>
      <c r="BJ596" s="20">
        <v>1</v>
      </c>
      <c r="BK596" s="20">
        <v>451</v>
      </c>
      <c r="BL596" s="20">
        <v>688</v>
      </c>
      <c r="BM596" s="20">
        <v>677</v>
      </c>
      <c r="BN596" s="20">
        <v>75</v>
      </c>
      <c r="BO596" s="20">
        <v>35</v>
      </c>
      <c r="BP596" s="20">
        <v>3624</v>
      </c>
      <c r="BQ596" s="20">
        <v>1599</v>
      </c>
      <c r="BR596" s="20">
        <v>0</v>
      </c>
      <c r="BS596" s="20">
        <v>49</v>
      </c>
      <c r="BT596" s="20">
        <v>956</v>
      </c>
      <c r="BU596" s="20">
        <v>13</v>
      </c>
      <c r="BV596" s="20">
        <v>2467</v>
      </c>
    </row>
    <row r="597" spans="1:74" x14ac:dyDescent="0.25">
      <c r="A597" s="20" t="s">
        <v>475</v>
      </c>
      <c r="B597" s="20" t="s">
        <v>491</v>
      </c>
      <c r="C597" s="20" t="s">
        <v>494</v>
      </c>
      <c r="D597" s="1">
        <v>44598</v>
      </c>
      <c r="E597">
        <v>110</v>
      </c>
      <c r="F597">
        <v>0</v>
      </c>
      <c r="G597">
        <v>0</v>
      </c>
      <c r="H597">
        <v>0</v>
      </c>
      <c r="I597">
        <v>0</v>
      </c>
      <c r="J597">
        <v>63</v>
      </c>
      <c r="K597">
        <v>3</v>
      </c>
      <c r="L597">
        <v>6</v>
      </c>
      <c r="M597">
        <v>2</v>
      </c>
      <c r="N597">
        <v>0</v>
      </c>
      <c r="O597">
        <v>0</v>
      </c>
      <c r="P597">
        <v>0</v>
      </c>
      <c r="Q597">
        <v>0</v>
      </c>
      <c r="R597">
        <v>462</v>
      </c>
      <c r="S597">
        <v>343</v>
      </c>
      <c r="T597">
        <v>20</v>
      </c>
      <c r="U597">
        <v>20</v>
      </c>
      <c r="V597">
        <v>5</v>
      </c>
      <c r="W597">
        <v>1718</v>
      </c>
      <c r="X597">
        <v>780</v>
      </c>
      <c r="Y597">
        <v>19</v>
      </c>
      <c r="Z597">
        <v>190</v>
      </c>
      <c r="AA597">
        <v>71</v>
      </c>
      <c r="AB597">
        <v>872</v>
      </c>
      <c r="AC597">
        <v>395</v>
      </c>
      <c r="AD597">
        <v>4</v>
      </c>
      <c r="AE597">
        <v>30</v>
      </c>
      <c r="AF597">
        <v>155</v>
      </c>
      <c r="AG597">
        <v>223</v>
      </c>
      <c r="AH597">
        <v>69</v>
      </c>
      <c r="AI597">
        <v>3</v>
      </c>
      <c r="AJ597">
        <v>44</v>
      </c>
      <c r="AK597">
        <v>9</v>
      </c>
      <c r="AL597">
        <v>27</v>
      </c>
      <c r="AM597">
        <v>14</v>
      </c>
      <c r="AN597">
        <v>1</v>
      </c>
      <c r="AO597">
        <v>2</v>
      </c>
      <c r="AP597">
        <v>1</v>
      </c>
      <c r="AQ597">
        <v>0</v>
      </c>
      <c r="AR597">
        <v>0</v>
      </c>
      <c r="AS597">
        <v>0</v>
      </c>
      <c r="AT597">
        <v>0</v>
      </c>
      <c r="AU597">
        <v>0</v>
      </c>
      <c r="AV597">
        <v>0</v>
      </c>
      <c r="AW597">
        <v>0</v>
      </c>
      <c r="AX597">
        <v>0</v>
      </c>
      <c r="AY597">
        <v>0</v>
      </c>
      <c r="AZ597">
        <v>0</v>
      </c>
      <c r="BA597">
        <v>0</v>
      </c>
      <c r="BB597">
        <v>0</v>
      </c>
      <c r="BC597">
        <v>0</v>
      </c>
      <c r="BD597">
        <v>0</v>
      </c>
      <c r="BE597">
        <v>0</v>
      </c>
      <c r="BF597">
        <v>0</v>
      </c>
      <c r="BG597" s="20">
        <v>0</v>
      </c>
      <c r="BH597" s="20">
        <v>0</v>
      </c>
      <c r="BI597" s="20">
        <v>90</v>
      </c>
      <c r="BJ597" s="20">
        <v>0</v>
      </c>
      <c r="BK597" s="20">
        <v>402</v>
      </c>
      <c r="BL597" s="20">
        <v>1358</v>
      </c>
      <c r="BM597" s="20">
        <v>652</v>
      </c>
      <c r="BN597" s="20">
        <v>151</v>
      </c>
      <c r="BO597" s="20">
        <v>22</v>
      </c>
      <c r="BP597" s="20">
        <v>5477</v>
      </c>
      <c r="BQ597" s="20">
        <v>1451</v>
      </c>
      <c r="BR597" s="20">
        <v>0</v>
      </c>
      <c r="BS597" s="20">
        <v>30</v>
      </c>
      <c r="BT597" s="20">
        <v>1107</v>
      </c>
      <c r="BU597" s="20">
        <v>674</v>
      </c>
      <c r="BV597" s="20">
        <v>3322</v>
      </c>
    </row>
    <row r="598" spans="1:74" x14ac:dyDescent="0.25">
      <c r="A598" s="20" t="s">
        <v>475</v>
      </c>
      <c r="B598" s="20" t="s">
        <v>491</v>
      </c>
      <c r="C598" s="20" t="s">
        <v>494</v>
      </c>
      <c r="D598" s="1">
        <v>44605</v>
      </c>
      <c r="E598">
        <v>110</v>
      </c>
      <c r="F598">
        <v>0</v>
      </c>
      <c r="G598">
        <v>0</v>
      </c>
      <c r="H598">
        <v>0</v>
      </c>
      <c r="I598">
        <v>0</v>
      </c>
      <c r="J598">
        <v>63</v>
      </c>
      <c r="K598">
        <v>3</v>
      </c>
      <c r="L598">
        <v>5</v>
      </c>
      <c r="M598">
        <v>2</v>
      </c>
      <c r="N598">
        <v>0</v>
      </c>
      <c r="O598">
        <v>0</v>
      </c>
      <c r="P598">
        <v>0</v>
      </c>
      <c r="Q598">
        <v>0</v>
      </c>
      <c r="R598">
        <v>463</v>
      </c>
      <c r="S598">
        <v>344</v>
      </c>
      <c r="T598">
        <v>20</v>
      </c>
      <c r="U598">
        <v>20</v>
      </c>
      <c r="V598">
        <v>5</v>
      </c>
      <c r="W598">
        <v>1718</v>
      </c>
      <c r="X598">
        <v>785</v>
      </c>
      <c r="Y598">
        <v>19</v>
      </c>
      <c r="Z598">
        <v>189</v>
      </c>
      <c r="AA598">
        <v>68</v>
      </c>
      <c r="AB598">
        <v>872</v>
      </c>
      <c r="AC598">
        <v>398</v>
      </c>
      <c r="AD598">
        <v>4</v>
      </c>
      <c r="AE598">
        <v>30</v>
      </c>
      <c r="AF598">
        <v>156</v>
      </c>
      <c r="AG598">
        <v>224</v>
      </c>
      <c r="AH598">
        <v>70</v>
      </c>
      <c r="AI598">
        <v>3</v>
      </c>
      <c r="AJ598">
        <v>44</v>
      </c>
      <c r="AK598">
        <v>9</v>
      </c>
      <c r="AL598">
        <v>27</v>
      </c>
      <c r="AM598">
        <v>14</v>
      </c>
      <c r="AN598">
        <v>1</v>
      </c>
      <c r="AO598">
        <v>2</v>
      </c>
      <c r="AP598">
        <v>1</v>
      </c>
      <c r="AQ598">
        <v>0</v>
      </c>
      <c r="AR598">
        <v>0</v>
      </c>
      <c r="AS598">
        <v>0</v>
      </c>
      <c r="AT598">
        <v>0</v>
      </c>
      <c r="AU598">
        <v>0</v>
      </c>
      <c r="AV598">
        <v>0</v>
      </c>
      <c r="AW598">
        <v>0</v>
      </c>
      <c r="AX598">
        <v>0</v>
      </c>
      <c r="AY598">
        <v>0</v>
      </c>
      <c r="AZ598">
        <v>0</v>
      </c>
      <c r="BA598">
        <v>0</v>
      </c>
      <c r="BB598">
        <v>0</v>
      </c>
      <c r="BC598">
        <v>0</v>
      </c>
      <c r="BD598">
        <v>0</v>
      </c>
      <c r="BE598">
        <v>0</v>
      </c>
      <c r="BF598">
        <v>0</v>
      </c>
      <c r="BG598" s="20">
        <v>0</v>
      </c>
      <c r="BH598" s="20">
        <v>0</v>
      </c>
      <c r="BI598" s="20">
        <v>91</v>
      </c>
      <c r="BJ598" s="20">
        <v>0</v>
      </c>
      <c r="BK598" s="20">
        <v>403</v>
      </c>
      <c r="BL598" s="20">
        <v>1361</v>
      </c>
      <c r="BM598" s="20">
        <v>655</v>
      </c>
      <c r="BN598" s="20">
        <v>154</v>
      </c>
      <c r="BO598" s="20">
        <v>22</v>
      </c>
      <c r="BP598" s="20">
        <v>5484</v>
      </c>
      <c r="BQ598" s="20">
        <v>1479</v>
      </c>
      <c r="BR598" s="20">
        <v>0</v>
      </c>
      <c r="BS598" s="20">
        <v>29</v>
      </c>
      <c r="BT598" s="20">
        <v>1109</v>
      </c>
      <c r="BU598" s="20">
        <v>673</v>
      </c>
      <c r="BV598" s="20">
        <v>3343</v>
      </c>
    </row>
    <row r="599" spans="1:74" x14ac:dyDescent="0.25">
      <c r="A599" s="20" t="s">
        <v>475</v>
      </c>
      <c r="B599" s="20" t="s">
        <v>491</v>
      </c>
      <c r="C599" s="20" t="s">
        <v>494</v>
      </c>
      <c r="D599" s="1">
        <v>44613</v>
      </c>
      <c r="E599">
        <v>110</v>
      </c>
      <c r="F599">
        <v>0</v>
      </c>
      <c r="G599">
        <v>0</v>
      </c>
      <c r="H599">
        <v>0</v>
      </c>
      <c r="I599">
        <v>0</v>
      </c>
      <c r="J599">
        <v>63</v>
      </c>
      <c r="K599">
        <v>3</v>
      </c>
      <c r="L599">
        <v>5</v>
      </c>
      <c r="M599">
        <v>2</v>
      </c>
      <c r="N599">
        <v>0</v>
      </c>
      <c r="O599">
        <v>0</v>
      </c>
      <c r="P599">
        <v>0</v>
      </c>
      <c r="Q599">
        <v>0</v>
      </c>
      <c r="R599">
        <v>463</v>
      </c>
      <c r="S599">
        <v>346</v>
      </c>
      <c r="T599">
        <v>20</v>
      </c>
      <c r="U599">
        <v>20</v>
      </c>
      <c r="V599">
        <v>5</v>
      </c>
      <c r="W599">
        <v>1723</v>
      </c>
      <c r="X599">
        <v>789</v>
      </c>
      <c r="Y599">
        <v>19</v>
      </c>
      <c r="Z599">
        <v>189</v>
      </c>
      <c r="AA599">
        <v>68</v>
      </c>
      <c r="AB599">
        <v>870</v>
      </c>
      <c r="AC599">
        <v>401</v>
      </c>
      <c r="AD599">
        <v>4</v>
      </c>
      <c r="AE599">
        <v>31</v>
      </c>
      <c r="AF599">
        <v>155</v>
      </c>
      <c r="AG599">
        <v>224</v>
      </c>
      <c r="AH599">
        <v>70</v>
      </c>
      <c r="AI599">
        <v>3</v>
      </c>
      <c r="AJ599">
        <v>44</v>
      </c>
      <c r="AK599">
        <v>9</v>
      </c>
      <c r="AL599">
        <v>27</v>
      </c>
      <c r="AM599">
        <v>14</v>
      </c>
      <c r="AN599">
        <v>1</v>
      </c>
      <c r="AO599">
        <v>1</v>
      </c>
      <c r="AP599">
        <v>1</v>
      </c>
      <c r="AQ599">
        <v>0</v>
      </c>
      <c r="AR599">
        <v>0</v>
      </c>
      <c r="AS599">
        <v>0</v>
      </c>
      <c r="AT599">
        <v>0</v>
      </c>
      <c r="AU599">
        <v>0</v>
      </c>
      <c r="AV599">
        <v>0</v>
      </c>
      <c r="AW599">
        <v>0</v>
      </c>
      <c r="AX599">
        <v>0</v>
      </c>
      <c r="AY599">
        <v>0</v>
      </c>
      <c r="AZ599">
        <v>0</v>
      </c>
      <c r="BA599">
        <v>0</v>
      </c>
      <c r="BB599">
        <v>0</v>
      </c>
      <c r="BC599">
        <v>0</v>
      </c>
      <c r="BD599">
        <v>0</v>
      </c>
      <c r="BE599">
        <v>0</v>
      </c>
      <c r="BF599">
        <v>0</v>
      </c>
      <c r="BG599" s="20">
        <v>0</v>
      </c>
      <c r="BH599" s="20">
        <v>0</v>
      </c>
      <c r="BI599" s="20">
        <v>91</v>
      </c>
      <c r="BJ599" s="20">
        <v>0</v>
      </c>
      <c r="BK599" s="20">
        <v>403</v>
      </c>
      <c r="BL599" s="20">
        <v>1367</v>
      </c>
      <c r="BM599" s="20">
        <v>656</v>
      </c>
      <c r="BN599" s="20">
        <v>154</v>
      </c>
      <c r="BO599" s="20">
        <v>23</v>
      </c>
      <c r="BP599" s="20">
        <v>5495</v>
      </c>
      <c r="BQ599" s="20">
        <v>1501</v>
      </c>
      <c r="BR599" s="20">
        <v>0</v>
      </c>
      <c r="BS599" s="20">
        <v>29</v>
      </c>
      <c r="BT599" s="20">
        <v>1109</v>
      </c>
      <c r="BU599" s="20">
        <v>678</v>
      </c>
      <c r="BV599" s="20">
        <v>3353</v>
      </c>
    </row>
    <row r="600" spans="1:74" x14ac:dyDescent="0.25">
      <c r="A600" s="20" t="s">
        <v>475</v>
      </c>
      <c r="B600" s="20" t="s">
        <v>491</v>
      </c>
      <c r="C600" s="20" t="s">
        <v>494</v>
      </c>
      <c r="D600" s="1">
        <v>44613</v>
      </c>
      <c r="R600">
        <v>1</v>
      </c>
      <c r="T600">
        <v>1</v>
      </c>
      <c r="W600">
        <v>1</v>
      </c>
      <c r="AB600">
        <v>1</v>
      </c>
      <c r="BG600" s="20"/>
      <c r="BH600" s="20"/>
      <c r="BI600" s="20"/>
      <c r="BJ600" s="20"/>
      <c r="BK600" s="20"/>
      <c r="BL600" s="20">
        <v>1</v>
      </c>
      <c r="BM600" s="20">
        <v>1</v>
      </c>
      <c r="BN600" s="20"/>
      <c r="BO600" s="20"/>
      <c r="BP600" s="20">
        <v>1</v>
      </c>
      <c r="BQ600" s="20"/>
      <c r="BR600" s="20"/>
      <c r="BS600" s="20"/>
      <c r="BT600" s="20"/>
      <c r="BU600" s="20"/>
      <c r="BV600" s="20">
        <v>1</v>
      </c>
    </row>
    <row r="601" spans="1:74" x14ac:dyDescent="0.25">
      <c r="A601" s="20" t="s">
        <v>475</v>
      </c>
      <c r="B601" s="20" t="s">
        <v>483</v>
      </c>
      <c r="C601" s="20" t="s">
        <v>667</v>
      </c>
      <c r="D601" s="1">
        <v>44598</v>
      </c>
      <c r="E601">
        <v>183</v>
      </c>
      <c r="F601">
        <v>2</v>
      </c>
      <c r="G601">
        <v>2</v>
      </c>
      <c r="H601">
        <v>3</v>
      </c>
      <c r="I601">
        <v>3</v>
      </c>
      <c r="J601">
        <v>142</v>
      </c>
      <c r="K601">
        <v>6</v>
      </c>
      <c r="L601">
        <v>3</v>
      </c>
      <c r="M601">
        <v>2</v>
      </c>
      <c r="N601">
        <v>42</v>
      </c>
      <c r="O601">
        <v>24</v>
      </c>
      <c r="P601">
        <v>7</v>
      </c>
      <c r="Q601">
        <v>0</v>
      </c>
      <c r="R601">
        <v>978</v>
      </c>
      <c r="S601">
        <v>833</v>
      </c>
      <c r="T601">
        <v>55</v>
      </c>
      <c r="U601">
        <v>7</v>
      </c>
      <c r="V601">
        <v>6</v>
      </c>
      <c r="W601">
        <v>2020</v>
      </c>
      <c r="X601">
        <v>1313</v>
      </c>
      <c r="Y601">
        <v>81</v>
      </c>
      <c r="Z601">
        <v>136</v>
      </c>
      <c r="AA601">
        <v>40</v>
      </c>
      <c r="AB601">
        <v>1711</v>
      </c>
      <c r="AC601">
        <v>1123</v>
      </c>
      <c r="AD601">
        <v>79</v>
      </c>
      <c r="AE601">
        <v>155</v>
      </c>
      <c r="AF601">
        <v>43</v>
      </c>
      <c r="AG601">
        <v>294</v>
      </c>
      <c r="AH601">
        <v>149</v>
      </c>
      <c r="AI601">
        <v>5</v>
      </c>
      <c r="AJ601">
        <v>22</v>
      </c>
      <c r="AK601">
        <v>12</v>
      </c>
      <c r="AL601">
        <v>106</v>
      </c>
      <c r="AM601">
        <v>83</v>
      </c>
      <c r="AN601">
        <v>6</v>
      </c>
      <c r="AO601">
        <v>1</v>
      </c>
      <c r="AP601">
        <v>0</v>
      </c>
      <c r="AQ601">
        <v>0</v>
      </c>
      <c r="AR601">
        <v>0</v>
      </c>
      <c r="AS601">
        <v>0</v>
      </c>
      <c r="AT601">
        <v>0</v>
      </c>
      <c r="AU601">
        <v>0</v>
      </c>
      <c r="AV601">
        <v>0</v>
      </c>
      <c r="AW601">
        <v>0</v>
      </c>
      <c r="AX601">
        <v>0</v>
      </c>
      <c r="AY601">
        <v>0</v>
      </c>
      <c r="AZ601">
        <v>0</v>
      </c>
      <c r="BA601">
        <v>0</v>
      </c>
      <c r="BB601">
        <v>0</v>
      </c>
      <c r="BC601">
        <v>0</v>
      </c>
      <c r="BD601">
        <v>0</v>
      </c>
      <c r="BE601">
        <v>0</v>
      </c>
      <c r="BF601">
        <v>0</v>
      </c>
      <c r="BG601" s="20">
        <v>2</v>
      </c>
      <c r="BH601" s="20">
        <v>3</v>
      </c>
      <c r="BI601" s="20">
        <v>166</v>
      </c>
      <c r="BJ601" s="20">
        <v>32</v>
      </c>
      <c r="BK601" s="20">
        <v>901</v>
      </c>
      <c r="BL601" s="20">
        <v>1696</v>
      </c>
      <c r="BM601" s="20">
        <v>1400</v>
      </c>
      <c r="BN601" s="20">
        <v>245</v>
      </c>
      <c r="BO601" s="20">
        <v>94</v>
      </c>
      <c r="BP601" s="20">
        <v>8912</v>
      </c>
      <c r="BQ601" s="20">
        <v>3645</v>
      </c>
      <c r="BR601" s="20">
        <v>0</v>
      </c>
      <c r="BS601" s="20">
        <v>173</v>
      </c>
      <c r="BT601" s="20">
        <v>2076</v>
      </c>
      <c r="BU601" s="20">
        <v>388</v>
      </c>
      <c r="BV601" s="20">
        <v>5918</v>
      </c>
    </row>
    <row r="602" spans="1:74" x14ac:dyDescent="0.25">
      <c r="A602" s="20" t="s">
        <v>475</v>
      </c>
      <c r="B602" s="20" t="s">
        <v>483</v>
      </c>
      <c r="C602" s="20" t="s">
        <v>667</v>
      </c>
      <c r="D602" s="1">
        <v>44605</v>
      </c>
      <c r="E602">
        <v>183</v>
      </c>
      <c r="F602">
        <v>2</v>
      </c>
      <c r="G602">
        <v>2</v>
      </c>
      <c r="H602">
        <v>3</v>
      </c>
      <c r="I602">
        <v>3</v>
      </c>
      <c r="J602">
        <v>143</v>
      </c>
      <c r="K602">
        <v>6</v>
      </c>
      <c r="L602">
        <v>3</v>
      </c>
      <c r="M602">
        <v>2</v>
      </c>
      <c r="N602">
        <v>41</v>
      </c>
      <c r="O602">
        <v>24</v>
      </c>
      <c r="P602">
        <v>6</v>
      </c>
      <c r="Q602">
        <v>0</v>
      </c>
      <c r="R602">
        <v>980</v>
      </c>
      <c r="S602">
        <v>839</v>
      </c>
      <c r="T602">
        <v>55</v>
      </c>
      <c r="U602">
        <v>7</v>
      </c>
      <c r="V602">
        <v>6</v>
      </c>
      <c r="W602">
        <v>2020</v>
      </c>
      <c r="X602">
        <v>1323</v>
      </c>
      <c r="Y602">
        <v>84</v>
      </c>
      <c r="Z602">
        <v>133</v>
      </c>
      <c r="AA602">
        <v>39</v>
      </c>
      <c r="AB602">
        <v>1714</v>
      </c>
      <c r="AC602">
        <v>1130</v>
      </c>
      <c r="AD602">
        <v>83</v>
      </c>
      <c r="AE602">
        <v>150</v>
      </c>
      <c r="AF602">
        <v>44</v>
      </c>
      <c r="AG602">
        <v>295</v>
      </c>
      <c r="AH602">
        <v>150</v>
      </c>
      <c r="AI602">
        <v>5</v>
      </c>
      <c r="AJ602">
        <v>22</v>
      </c>
      <c r="AK602">
        <v>12</v>
      </c>
      <c r="AL602">
        <v>108</v>
      </c>
      <c r="AM602">
        <v>86</v>
      </c>
      <c r="AN602">
        <v>5</v>
      </c>
      <c r="AO602">
        <v>1</v>
      </c>
      <c r="AP602">
        <v>0</v>
      </c>
      <c r="AQ602">
        <v>0</v>
      </c>
      <c r="AR602">
        <v>0</v>
      </c>
      <c r="AS602">
        <v>0</v>
      </c>
      <c r="AT602">
        <v>0</v>
      </c>
      <c r="AU602">
        <v>0</v>
      </c>
      <c r="AV602">
        <v>0</v>
      </c>
      <c r="AW602">
        <v>0</v>
      </c>
      <c r="AX602">
        <v>0</v>
      </c>
      <c r="AY602">
        <v>0</v>
      </c>
      <c r="AZ602">
        <v>0</v>
      </c>
      <c r="BA602">
        <v>0</v>
      </c>
      <c r="BB602">
        <v>0</v>
      </c>
      <c r="BC602">
        <v>0</v>
      </c>
      <c r="BD602">
        <v>0</v>
      </c>
      <c r="BE602">
        <v>0</v>
      </c>
      <c r="BF602">
        <v>0</v>
      </c>
      <c r="BG602" s="20">
        <v>2</v>
      </c>
      <c r="BH602" s="20">
        <v>3</v>
      </c>
      <c r="BI602" s="20">
        <v>166</v>
      </c>
      <c r="BJ602" s="20">
        <v>33</v>
      </c>
      <c r="BK602" s="20">
        <v>903</v>
      </c>
      <c r="BL602" s="20">
        <v>1699</v>
      </c>
      <c r="BM602" s="20">
        <v>1405</v>
      </c>
      <c r="BN602" s="20">
        <v>246</v>
      </c>
      <c r="BO602" s="20">
        <v>96</v>
      </c>
      <c r="BP602" s="20">
        <v>8908</v>
      </c>
      <c r="BQ602" s="20">
        <v>3691</v>
      </c>
      <c r="BR602" s="20">
        <v>0</v>
      </c>
      <c r="BS602" s="20">
        <v>179</v>
      </c>
      <c r="BT602" s="20">
        <v>2067</v>
      </c>
      <c r="BU602" s="20">
        <v>394</v>
      </c>
      <c r="BV602" s="20">
        <v>5921</v>
      </c>
    </row>
    <row r="603" spans="1:74" x14ac:dyDescent="0.25">
      <c r="A603" s="20" t="s">
        <v>475</v>
      </c>
      <c r="B603" s="20" t="s">
        <v>483</v>
      </c>
      <c r="C603" s="20" t="s">
        <v>667</v>
      </c>
      <c r="D603" s="1">
        <v>44613</v>
      </c>
      <c r="E603">
        <v>183</v>
      </c>
      <c r="F603">
        <v>2</v>
      </c>
      <c r="G603">
        <v>2</v>
      </c>
      <c r="H603">
        <v>3</v>
      </c>
      <c r="I603">
        <v>3</v>
      </c>
      <c r="J603">
        <v>143</v>
      </c>
      <c r="K603">
        <v>6</v>
      </c>
      <c r="L603">
        <v>3</v>
      </c>
      <c r="M603">
        <v>2</v>
      </c>
      <c r="N603">
        <v>40</v>
      </c>
      <c r="O603">
        <v>23</v>
      </c>
      <c r="P603">
        <v>6</v>
      </c>
      <c r="Q603">
        <v>0</v>
      </c>
      <c r="R603">
        <v>982</v>
      </c>
      <c r="S603">
        <v>841</v>
      </c>
      <c r="T603">
        <v>56</v>
      </c>
      <c r="U603">
        <v>8</v>
      </c>
      <c r="V603">
        <v>5</v>
      </c>
      <c r="W603">
        <v>2021</v>
      </c>
      <c r="X603">
        <v>1334</v>
      </c>
      <c r="Y603">
        <v>87</v>
      </c>
      <c r="Z603">
        <v>127</v>
      </c>
      <c r="AA603">
        <v>40</v>
      </c>
      <c r="AB603">
        <v>1718</v>
      </c>
      <c r="AC603">
        <v>1136</v>
      </c>
      <c r="AD603">
        <v>89</v>
      </c>
      <c r="AE603">
        <v>146</v>
      </c>
      <c r="AF603">
        <v>43</v>
      </c>
      <c r="AG603">
        <v>297</v>
      </c>
      <c r="AH603">
        <v>154</v>
      </c>
      <c r="AI603">
        <v>5</v>
      </c>
      <c r="AJ603">
        <v>23</v>
      </c>
      <c r="AK603">
        <v>13</v>
      </c>
      <c r="AL603">
        <v>108</v>
      </c>
      <c r="AM603">
        <v>86</v>
      </c>
      <c r="AN603">
        <v>5</v>
      </c>
      <c r="AO603">
        <v>1</v>
      </c>
      <c r="AP603">
        <v>0</v>
      </c>
      <c r="AQ603">
        <v>0</v>
      </c>
      <c r="AR603">
        <v>0</v>
      </c>
      <c r="AS603">
        <v>0</v>
      </c>
      <c r="AT603">
        <v>0</v>
      </c>
      <c r="AU603">
        <v>0</v>
      </c>
      <c r="AV603">
        <v>0</v>
      </c>
      <c r="AW603">
        <v>0</v>
      </c>
      <c r="AX603">
        <v>0</v>
      </c>
      <c r="AY603">
        <v>0</v>
      </c>
      <c r="AZ603">
        <v>0</v>
      </c>
      <c r="BA603">
        <v>0</v>
      </c>
      <c r="BB603">
        <v>0</v>
      </c>
      <c r="BC603">
        <v>0</v>
      </c>
      <c r="BD603">
        <v>0</v>
      </c>
      <c r="BE603">
        <v>0</v>
      </c>
      <c r="BF603">
        <v>0</v>
      </c>
      <c r="BG603" s="20">
        <v>2</v>
      </c>
      <c r="BH603" s="20">
        <v>3</v>
      </c>
      <c r="BI603" s="20">
        <v>166</v>
      </c>
      <c r="BJ603" s="20">
        <v>32</v>
      </c>
      <c r="BK603" s="20">
        <v>904</v>
      </c>
      <c r="BL603" s="20">
        <v>1701</v>
      </c>
      <c r="BM603" s="20">
        <v>1409</v>
      </c>
      <c r="BN603" s="20">
        <v>246</v>
      </c>
      <c r="BO603" s="20">
        <v>96</v>
      </c>
      <c r="BP603" s="20">
        <v>8904</v>
      </c>
      <c r="BQ603" s="20">
        <v>3707</v>
      </c>
      <c r="BR603" s="20">
        <v>0</v>
      </c>
      <c r="BS603" s="20">
        <v>188</v>
      </c>
      <c r="BT603" s="20">
        <v>2060</v>
      </c>
      <c r="BU603" s="20">
        <v>394</v>
      </c>
      <c r="BV603" s="20">
        <v>5923</v>
      </c>
    </row>
    <row r="604" spans="1:74" x14ac:dyDescent="0.25">
      <c r="A604" s="20" t="s">
        <v>475</v>
      </c>
      <c r="B604" s="20" t="s">
        <v>491</v>
      </c>
      <c r="C604" s="20" t="s">
        <v>495</v>
      </c>
      <c r="D604" s="1">
        <v>44613</v>
      </c>
      <c r="E604">
        <v>147</v>
      </c>
      <c r="F604">
        <v>4</v>
      </c>
      <c r="G604">
        <v>3</v>
      </c>
      <c r="H604">
        <v>1</v>
      </c>
      <c r="J604">
        <v>96</v>
      </c>
      <c r="K604">
        <v>1</v>
      </c>
      <c r="L604">
        <v>6</v>
      </c>
      <c r="M604">
        <v>12</v>
      </c>
      <c r="N604">
        <v>15</v>
      </c>
      <c r="O604">
        <v>11</v>
      </c>
      <c r="R604">
        <v>828</v>
      </c>
      <c r="S604">
        <v>623</v>
      </c>
      <c r="T604">
        <v>22</v>
      </c>
      <c r="U604">
        <v>1</v>
      </c>
      <c r="V604">
        <v>99</v>
      </c>
      <c r="W604">
        <v>2347</v>
      </c>
      <c r="X604">
        <v>991</v>
      </c>
      <c r="Y604">
        <v>36</v>
      </c>
      <c r="Z604">
        <v>242</v>
      </c>
      <c r="AA604">
        <v>268</v>
      </c>
      <c r="AB604">
        <v>1637</v>
      </c>
      <c r="AC604">
        <v>99</v>
      </c>
      <c r="AD604">
        <v>2</v>
      </c>
      <c r="AE604">
        <v>6</v>
      </c>
      <c r="AF604">
        <v>464</v>
      </c>
      <c r="AG604">
        <v>241</v>
      </c>
      <c r="AH604">
        <v>87</v>
      </c>
      <c r="AJ604">
        <v>7</v>
      </c>
      <c r="AK604">
        <v>48</v>
      </c>
      <c r="AL604">
        <v>59</v>
      </c>
      <c r="AM604">
        <v>9</v>
      </c>
      <c r="AN604">
        <v>1</v>
      </c>
      <c r="AP604">
        <v>3</v>
      </c>
      <c r="AX604">
        <v>1</v>
      </c>
      <c r="BG604" s="20">
        <v>4</v>
      </c>
      <c r="BH604" s="20"/>
      <c r="BI604" s="20">
        <v>126</v>
      </c>
      <c r="BJ604" s="20">
        <v>14</v>
      </c>
      <c r="BK604" s="20">
        <v>693</v>
      </c>
      <c r="BL604" s="20">
        <v>1708</v>
      </c>
      <c r="BM604" s="20">
        <v>1118</v>
      </c>
      <c r="BN604" s="20">
        <v>160</v>
      </c>
      <c r="BO604" s="20">
        <v>50</v>
      </c>
      <c r="BP604" s="20">
        <v>9665</v>
      </c>
      <c r="BQ604" s="20">
        <v>2706</v>
      </c>
      <c r="BR604" s="20"/>
      <c r="BS604" s="20">
        <v>7</v>
      </c>
      <c r="BT604" s="20">
        <v>148</v>
      </c>
      <c r="BU604" s="20">
        <v>3704</v>
      </c>
      <c r="BV604" s="20">
        <v>5327</v>
      </c>
    </row>
    <row r="605" spans="1:74" x14ac:dyDescent="0.25">
      <c r="A605" s="20" t="s">
        <v>475</v>
      </c>
      <c r="B605" s="20" t="s">
        <v>476</v>
      </c>
      <c r="C605" s="20" t="s">
        <v>668</v>
      </c>
      <c r="D605" s="1">
        <v>44598</v>
      </c>
      <c r="E605">
        <v>49</v>
      </c>
      <c r="F605">
        <v>1</v>
      </c>
      <c r="G605">
        <v>1</v>
      </c>
      <c r="H605">
        <v>0</v>
      </c>
      <c r="I605">
        <v>0</v>
      </c>
      <c r="J605">
        <v>45</v>
      </c>
      <c r="K605">
        <v>1</v>
      </c>
      <c r="L605">
        <v>1</v>
      </c>
      <c r="M605">
        <v>0</v>
      </c>
      <c r="N605">
        <v>9</v>
      </c>
      <c r="O605">
        <v>7</v>
      </c>
      <c r="P605">
        <v>0</v>
      </c>
      <c r="Q605">
        <v>0</v>
      </c>
      <c r="R605">
        <v>369</v>
      </c>
      <c r="S605">
        <v>317</v>
      </c>
      <c r="T605">
        <v>9</v>
      </c>
      <c r="U605">
        <v>15</v>
      </c>
      <c r="V605">
        <v>3</v>
      </c>
      <c r="W605">
        <v>513</v>
      </c>
      <c r="X605">
        <v>369</v>
      </c>
      <c r="Y605">
        <v>14</v>
      </c>
      <c r="Z605">
        <v>39</v>
      </c>
      <c r="AA605">
        <v>10</v>
      </c>
      <c r="AB605">
        <v>688</v>
      </c>
      <c r="AC605">
        <v>484</v>
      </c>
      <c r="AD605">
        <v>7</v>
      </c>
      <c r="AE605">
        <v>16</v>
      </c>
      <c r="AF605">
        <v>77</v>
      </c>
      <c r="AG605">
        <v>130</v>
      </c>
      <c r="AH605">
        <v>72</v>
      </c>
      <c r="AI605">
        <v>3</v>
      </c>
      <c r="AJ605">
        <v>13</v>
      </c>
      <c r="AK605">
        <v>2</v>
      </c>
      <c r="AL605">
        <v>28</v>
      </c>
      <c r="AM605">
        <v>23</v>
      </c>
      <c r="AN605">
        <v>0</v>
      </c>
      <c r="AO605">
        <v>0</v>
      </c>
      <c r="AP605">
        <v>1</v>
      </c>
      <c r="AQ605">
        <v>0</v>
      </c>
      <c r="AR605">
        <v>0</v>
      </c>
      <c r="AS605">
        <v>0</v>
      </c>
      <c r="AT605">
        <v>0</v>
      </c>
      <c r="AU605">
        <v>0</v>
      </c>
      <c r="AV605">
        <v>0</v>
      </c>
      <c r="AW605">
        <v>0</v>
      </c>
      <c r="AX605">
        <v>0</v>
      </c>
      <c r="AY605">
        <v>0</v>
      </c>
      <c r="AZ605">
        <v>0</v>
      </c>
      <c r="BA605">
        <v>0</v>
      </c>
      <c r="BB605">
        <v>0</v>
      </c>
      <c r="BC605">
        <v>0</v>
      </c>
      <c r="BD605">
        <v>0</v>
      </c>
      <c r="BE605">
        <v>0</v>
      </c>
      <c r="BF605">
        <v>0</v>
      </c>
      <c r="BG605" s="20">
        <v>1</v>
      </c>
      <c r="BH605" s="20">
        <v>0</v>
      </c>
      <c r="BI605" s="20">
        <v>47</v>
      </c>
      <c r="BJ605" s="20">
        <v>9</v>
      </c>
      <c r="BK605" s="20">
        <v>338</v>
      </c>
      <c r="BL605" s="20">
        <v>440</v>
      </c>
      <c r="BM605" s="20">
        <v>576</v>
      </c>
      <c r="BN605" s="20">
        <v>108</v>
      </c>
      <c r="BO605" s="20">
        <v>26</v>
      </c>
      <c r="BP605" s="20">
        <v>3256</v>
      </c>
      <c r="BQ605" s="20">
        <v>1562</v>
      </c>
      <c r="BR605" s="20">
        <v>0</v>
      </c>
      <c r="BS605" s="20">
        <v>31</v>
      </c>
      <c r="BT605" s="20">
        <v>464</v>
      </c>
      <c r="BU605" s="20">
        <v>321</v>
      </c>
      <c r="BV605" s="20">
        <v>2335</v>
      </c>
    </row>
    <row r="606" spans="1:74" x14ac:dyDescent="0.25">
      <c r="A606" s="20" t="s">
        <v>475</v>
      </c>
      <c r="B606" s="20" t="s">
        <v>476</v>
      </c>
      <c r="C606" s="20" t="s">
        <v>668</v>
      </c>
      <c r="D606" s="1">
        <v>44605</v>
      </c>
      <c r="E606">
        <v>49</v>
      </c>
      <c r="F606">
        <v>1</v>
      </c>
      <c r="G606">
        <v>1</v>
      </c>
      <c r="H606">
        <v>0</v>
      </c>
      <c r="I606">
        <v>0</v>
      </c>
      <c r="J606">
        <v>45</v>
      </c>
      <c r="K606">
        <v>1</v>
      </c>
      <c r="L606">
        <v>1</v>
      </c>
      <c r="M606">
        <v>0</v>
      </c>
      <c r="N606">
        <v>9</v>
      </c>
      <c r="O606">
        <v>8</v>
      </c>
      <c r="P606">
        <v>0</v>
      </c>
      <c r="Q606">
        <v>0</v>
      </c>
      <c r="R606">
        <v>372</v>
      </c>
      <c r="S606">
        <v>319</v>
      </c>
      <c r="T606">
        <v>9</v>
      </c>
      <c r="U606">
        <v>15</v>
      </c>
      <c r="V606">
        <v>3</v>
      </c>
      <c r="W606">
        <v>518</v>
      </c>
      <c r="X606">
        <v>374</v>
      </c>
      <c r="Y606">
        <v>14</v>
      </c>
      <c r="Z606">
        <v>39</v>
      </c>
      <c r="AA606">
        <v>10</v>
      </c>
      <c r="AB606">
        <v>689</v>
      </c>
      <c r="AC606">
        <v>486</v>
      </c>
      <c r="AD606">
        <v>7</v>
      </c>
      <c r="AE606">
        <v>16</v>
      </c>
      <c r="AF606">
        <v>77</v>
      </c>
      <c r="AG606">
        <v>133</v>
      </c>
      <c r="AH606">
        <v>74</v>
      </c>
      <c r="AI606">
        <v>3</v>
      </c>
      <c r="AJ606">
        <v>13</v>
      </c>
      <c r="AK606">
        <v>2</v>
      </c>
      <c r="AL606">
        <v>27</v>
      </c>
      <c r="AM606">
        <v>22</v>
      </c>
      <c r="AN606">
        <v>0</v>
      </c>
      <c r="AO606">
        <v>0</v>
      </c>
      <c r="AP606">
        <v>1</v>
      </c>
      <c r="AQ606">
        <v>0</v>
      </c>
      <c r="AR606">
        <v>0</v>
      </c>
      <c r="AS606">
        <v>0</v>
      </c>
      <c r="AT606">
        <v>0</v>
      </c>
      <c r="AU606">
        <v>0</v>
      </c>
      <c r="AV606">
        <v>0</v>
      </c>
      <c r="AW606">
        <v>0</v>
      </c>
      <c r="AX606">
        <v>0</v>
      </c>
      <c r="AY606">
        <v>0</v>
      </c>
      <c r="AZ606">
        <v>0</v>
      </c>
      <c r="BA606">
        <v>0</v>
      </c>
      <c r="BB606">
        <v>0</v>
      </c>
      <c r="BC606">
        <v>0</v>
      </c>
      <c r="BD606">
        <v>0</v>
      </c>
      <c r="BE606">
        <v>0</v>
      </c>
      <c r="BF606">
        <v>0</v>
      </c>
      <c r="BG606" s="20">
        <v>1</v>
      </c>
      <c r="BH606" s="20">
        <v>0</v>
      </c>
      <c r="BI606" s="20">
        <v>47</v>
      </c>
      <c r="BJ606" s="20">
        <v>9</v>
      </c>
      <c r="BK606" s="20">
        <v>341</v>
      </c>
      <c r="BL606" s="20">
        <v>445</v>
      </c>
      <c r="BM606" s="20">
        <v>578</v>
      </c>
      <c r="BN606" s="20">
        <v>110</v>
      </c>
      <c r="BO606" s="20">
        <v>25</v>
      </c>
      <c r="BP606" s="20">
        <v>3260</v>
      </c>
      <c r="BQ606" s="20">
        <v>1582</v>
      </c>
      <c r="BR606" s="20">
        <v>0</v>
      </c>
      <c r="BS606" s="20">
        <v>31</v>
      </c>
      <c r="BT606" s="20">
        <v>465</v>
      </c>
      <c r="BU606" s="20">
        <v>317</v>
      </c>
      <c r="BV606" s="20">
        <v>2343</v>
      </c>
    </row>
    <row r="607" spans="1:74" x14ac:dyDescent="0.25">
      <c r="A607" s="20" t="s">
        <v>475</v>
      </c>
      <c r="B607" s="20" t="s">
        <v>476</v>
      </c>
      <c r="C607" s="20" t="s">
        <v>668</v>
      </c>
      <c r="D607" s="1">
        <v>44613</v>
      </c>
      <c r="E607">
        <v>49</v>
      </c>
      <c r="F607">
        <v>1</v>
      </c>
      <c r="G607">
        <v>1</v>
      </c>
      <c r="H607">
        <v>0</v>
      </c>
      <c r="I607">
        <v>0</v>
      </c>
      <c r="J607">
        <v>45</v>
      </c>
      <c r="K607">
        <v>1</v>
      </c>
      <c r="L607">
        <v>1</v>
      </c>
      <c r="M607">
        <v>0</v>
      </c>
      <c r="N607">
        <v>9</v>
      </c>
      <c r="O607">
        <v>8</v>
      </c>
      <c r="P607">
        <v>0</v>
      </c>
      <c r="Q607">
        <v>0</v>
      </c>
      <c r="R607">
        <v>372</v>
      </c>
      <c r="S607">
        <v>319</v>
      </c>
      <c r="T607">
        <v>9</v>
      </c>
      <c r="U607">
        <v>15</v>
      </c>
      <c r="V607">
        <v>3</v>
      </c>
      <c r="W607">
        <v>521</v>
      </c>
      <c r="X607">
        <v>377</v>
      </c>
      <c r="Y607">
        <v>14</v>
      </c>
      <c r="Z607">
        <v>39</v>
      </c>
      <c r="AA607">
        <v>10</v>
      </c>
      <c r="AB607">
        <v>693</v>
      </c>
      <c r="AC607">
        <v>490</v>
      </c>
      <c r="AD607">
        <v>7</v>
      </c>
      <c r="AE607">
        <v>16</v>
      </c>
      <c r="AF607">
        <v>79</v>
      </c>
      <c r="AG607">
        <v>132</v>
      </c>
      <c r="AH607">
        <v>73</v>
      </c>
      <c r="AI607">
        <v>3</v>
      </c>
      <c r="AJ607">
        <v>13</v>
      </c>
      <c r="AK607">
        <v>2</v>
      </c>
      <c r="AL607">
        <v>27</v>
      </c>
      <c r="AM607">
        <v>22</v>
      </c>
      <c r="AN607">
        <v>0</v>
      </c>
      <c r="AO607">
        <v>0</v>
      </c>
      <c r="AP607">
        <v>1</v>
      </c>
      <c r="AQ607">
        <v>0</v>
      </c>
      <c r="AR607">
        <v>0</v>
      </c>
      <c r="AS607">
        <v>0</v>
      </c>
      <c r="AT607">
        <v>0</v>
      </c>
      <c r="AU607">
        <v>0</v>
      </c>
      <c r="AV607">
        <v>0</v>
      </c>
      <c r="AW607">
        <v>0</v>
      </c>
      <c r="AX607">
        <v>0</v>
      </c>
      <c r="AY607">
        <v>0</v>
      </c>
      <c r="AZ607">
        <v>0</v>
      </c>
      <c r="BA607">
        <v>0</v>
      </c>
      <c r="BB607">
        <v>0</v>
      </c>
      <c r="BC607">
        <v>0</v>
      </c>
      <c r="BD607">
        <v>0</v>
      </c>
      <c r="BE607">
        <v>0</v>
      </c>
      <c r="BF607">
        <v>0</v>
      </c>
      <c r="BG607" s="20">
        <v>1</v>
      </c>
      <c r="BH607" s="20">
        <v>0</v>
      </c>
      <c r="BI607" s="20">
        <v>47</v>
      </c>
      <c r="BJ607" s="20">
        <v>9</v>
      </c>
      <c r="BK607" s="20">
        <v>341</v>
      </c>
      <c r="BL607" s="20">
        <v>448</v>
      </c>
      <c r="BM607" s="20">
        <v>580</v>
      </c>
      <c r="BN607" s="20">
        <v>110</v>
      </c>
      <c r="BO607" s="20">
        <v>25</v>
      </c>
      <c r="BP607" s="20">
        <v>3271</v>
      </c>
      <c r="BQ607" s="20">
        <v>1595</v>
      </c>
      <c r="BR607" s="20">
        <v>0</v>
      </c>
      <c r="BS607" s="20">
        <v>31</v>
      </c>
      <c r="BT607" s="20">
        <v>466</v>
      </c>
      <c r="BU607" s="20">
        <v>324</v>
      </c>
      <c r="BV607" s="20">
        <v>2347</v>
      </c>
    </row>
    <row r="608" spans="1:74" x14ac:dyDescent="0.25">
      <c r="A608" s="20" t="s">
        <v>475</v>
      </c>
      <c r="B608" s="20" t="s">
        <v>481</v>
      </c>
      <c r="C608" s="20" t="s">
        <v>669</v>
      </c>
      <c r="D608" s="1">
        <v>44598</v>
      </c>
      <c r="E608">
        <v>45</v>
      </c>
      <c r="F608">
        <v>0</v>
      </c>
      <c r="G608">
        <v>0</v>
      </c>
      <c r="H608">
        <v>0</v>
      </c>
      <c r="I608">
        <v>0</v>
      </c>
      <c r="J608">
        <v>32</v>
      </c>
      <c r="K608">
        <v>2</v>
      </c>
      <c r="L608">
        <v>0</v>
      </c>
      <c r="M608">
        <v>0</v>
      </c>
      <c r="N608">
        <v>2</v>
      </c>
      <c r="O608">
        <v>2</v>
      </c>
      <c r="P608">
        <v>0</v>
      </c>
      <c r="Q608">
        <v>0</v>
      </c>
      <c r="R608">
        <v>234</v>
      </c>
      <c r="S608">
        <v>209</v>
      </c>
      <c r="T608">
        <v>7</v>
      </c>
      <c r="U608">
        <v>1</v>
      </c>
      <c r="V608">
        <v>2</v>
      </c>
      <c r="W608">
        <v>560</v>
      </c>
      <c r="X608">
        <v>383</v>
      </c>
      <c r="Y608">
        <v>5</v>
      </c>
      <c r="Z608">
        <v>39</v>
      </c>
      <c r="AA608">
        <v>7</v>
      </c>
      <c r="AB608">
        <v>460</v>
      </c>
      <c r="AC608">
        <v>309</v>
      </c>
      <c r="AD608">
        <v>6</v>
      </c>
      <c r="AE608">
        <v>31</v>
      </c>
      <c r="AF608">
        <v>30</v>
      </c>
      <c r="AG608">
        <v>93</v>
      </c>
      <c r="AH608">
        <v>37</v>
      </c>
      <c r="AI608">
        <v>0</v>
      </c>
      <c r="AJ608">
        <v>14</v>
      </c>
      <c r="AK608">
        <v>7</v>
      </c>
      <c r="AL608">
        <v>19</v>
      </c>
      <c r="AM608">
        <v>14</v>
      </c>
      <c r="AN608">
        <v>1</v>
      </c>
      <c r="AO608">
        <v>0</v>
      </c>
      <c r="AP608">
        <v>0</v>
      </c>
      <c r="AQ608">
        <v>0</v>
      </c>
      <c r="AR608">
        <v>0</v>
      </c>
      <c r="AS608">
        <v>0</v>
      </c>
      <c r="AT608">
        <v>0</v>
      </c>
      <c r="AU608">
        <v>0</v>
      </c>
      <c r="AV608">
        <v>0</v>
      </c>
      <c r="AW608">
        <v>0</v>
      </c>
      <c r="AX608">
        <v>0</v>
      </c>
      <c r="AY608">
        <v>0</v>
      </c>
      <c r="AZ608">
        <v>0</v>
      </c>
      <c r="BA608">
        <v>0</v>
      </c>
      <c r="BB608">
        <v>0</v>
      </c>
      <c r="BC608">
        <v>0</v>
      </c>
      <c r="BD608">
        <v>0</v>
      </c>
      <c r="BE608">
        <v>0</v>
      </c>
      <c r="BF608">
        <v>0</v>
      </c>
      <c r="BG608" s="20">
        <v>0</v>
      </c>
      <c r="BH608" s="20">
        <v>0</v>
      </c>
      <c r="BI608" s="20">
        <v>43</v>
      </c>
      <c r="BJ608" s="20">
        <v>2</v>
      </c>
      <c r="BK608" s="20">
        <v>220</v>
      </c>
      <c r="BL608" s="20">
        <v>491</v>
      </c>
      <c r="BM608" s="20">
        <v>383</v>
      </c>
      <c r="BN608" s="20">
        <v>70</v>
      </c>
      <c r="BO608" s="20">
        <v>17</v>
      </c>
      <c r="BP608" s="20">
        <v>2110</v>
      </c>
      <c r="BQ608" s="20">
        <v>866</v>
      </c>
      <c r="BR608" s="20">
        <v>0</v>
      </c>
      <c r="BS608" s="20">
        <v>9</v>
      </c>
      <c r="BT608" s="20">
        <v>364</v>
      </c>
      <c r="BU608" s="20">
        <v>157</v>
      </c>
      <c r="BV608" s="20">
        <v>1485</v>
      </c>
    </row>
    <row r="609" spans="1:74" x14ac:dyDescent="0.25">
      <c r="A609" s="20" t="s">
        <v>475</v>
      </c>
      <c r="B609" s="20" t="s">
        <v>481</v>
      </c>
      <c r="C609" s="20" t="s">
        <v>669</v>
      </c>
      <c r="D609" s="1">
        <v>44605</v>
      </c>
      <c r="E609">
        <v>45</v>
      </c>
      <c r="F609">
        <v>0</v>
      </c>
      <c r="G609">
        <v>0</v>
      </c>
      <c r="H609">
        <v>0</v>
      </c>
      <c r="I609">
        <v>0</v>
      </c>
      <c r="J609">
        <v>32</v>
      </c>
      <c r="K609">
        <v>2</v>
      </c>
      <c r="L609">
        <v>0</v>
      </c>
      <c r="M609">
        <v>0</v>
      </c>
      <c r="N609">
        <v>2</v>
      </c>
      <c r="O609">
        <v>2</v>
      </c>
      <c r="P609">
        <v>0</v>
      </c>
      <c r="Q609">
        <v>0</v>
      </c>
      <c r="R609">
        <v>234</v>
      </c>
      <c r="S609">
        <v>209</v>
      </c>
      <c r="T609">
        <v>7</v>
      </c>
      <c r="U609">
        <v>1</v>
      </c>
      <c r="V609">
        <v>2</v>
      </c>
      <c r="W609">
        <v>561</v>
      </c>
      <c r="X609">
        <v>384</v>
      </c>
      <c r="Y609">
        <v>5</v>
      </c>
      <c r="Z609">
        <v>39</v>
      </c>
      <c r="AA609">
        <v>7</v>
      </c>
      <c r="AB609">
        <v>459</v>
      </c>
      <c r="AC609">
        <v>310</v>
      </c>
      <c r="AD609">
        <v>6</v>
      </c>
      <c r="AE609">
        <v>30</v>
      </c>
      <c r="AF609">
        <v>31</v>
      </c>
      <c r="AG609">
        <v>93</v>
      </c>
      <c r="AH609">
        <v>37</v>
      </c>
      <c r="AI609">
        <v>0</v>
      </c>
      <c r="AJ609">
        <v>14</v>
      </c>
      <c r="AK609">
        <v>7</v>
      </c>
      <c r="AL609">
        <v>19</v>
      </c>
      <c r="AM609">
        <v>14</v>
      </c>
      <c r="AN609">
        <v>1</v>
      </c>
      <c r="AO609">
        <v>0</v>
      </c>
      <c r="AP609">
        <v>0</v>
      </c>
      <c r="AQ609">
        <v>0</v>
      </c>
      <c r="AR609">
        <v>0</v>
      </c>
      <c r="AS609">
        <v>0</v>
      </c>
      <c r="AT609">
        <v>0</v>
      </c>
      <c r="AU609">
        <v>0</v>
      </c>
      <c r="AV609">
        <v>0</v>
      </c>
      <c r="AW609">
        <v>0</v>
      </c>
      <c r="AX609">
        <v>0</v>
      </c>
      <c r="AY609">
        <v>0</v>
      </c>
      <c r="AZ609">
        <v>0</v>
      </c>
      <c r="BA609">
        <v>0</v>
      </c>
      <c r="BB609">
        <v>0</v>
      </c>
      <c r="BC609">
        <v>0</v>
      </c>
      <c r="BD609">
        <v>0</v>
      </c>
      <c r="BE609">
        <v>0</v>
      </c>
      <c r="BF609">
        <v>0</v>
      </c>
      <c r="BG609" s="20">
        <v>0</v>
      </c>
      <c r="BH609" s="20">
        <v>0</v>
      </c>
      <c r="BI609" s="20">
        <v>43</v>
      </c>
      <c r="BJ609" s="20">
        <v>2</v>
      </c>
      <c r="BK609" s="20">
        <v>220</v>
      </c>
      <c r="BL609" s="20">
        <v>493</v>
      </c>
      <c r="BM609" s="20">
        <v>382</v>
      </c>
      <c r="BN609" s="20">
        <v>70</v>
      </c>
      <c r="BO609" s="20">
        <v>17</v>
      </c>
      <c r="BP609" s="20">
        <v>2110</v>
      </c>
      <c r="BQ609" s="20">
        <v>874</v>
      </c>
      <c r="BR609" s="20">
        <v>0</v>
      </c>
      <c r="BS609" s="20">
        <v>9</v>
      </c>
      <c r="BT609" s="20">
        <v>363</v>
      </c>
      <c r="BU609" s="20">
        <v>156</v>
      </c>
      <c r="BV609" s="20">
        <v>1486</v>
      </c>
    </row>
    <row r="610" spans="1:74" x14ac:dyDescent="0.25">
      <c r="A610" s="20" t="s">
        <v>475</v>
      </c>
      <c r="B610" s="20" t="s">
        <v>481</v>
      </c>
      <c r="C610" s="20" t="s">
        <v>669</v>
      </c>
      <c r="D610" s="1">
        <v>44613</v>
      </c>
      <c r="E610">
        <v>44</v>
      </c>
      <c r="F610">
        <v>0</v>
      </c>
      <c r="G610">
        <v>0</v>
      </c>
      <c r="H610">
        <v>0</v>
      </c>
      <c r="I610">
        <v>0</v>
      </c>
      <c r="J610">
        <v>31</v>
      </c>
      <c r="K610">
        <v>2</v>
      </c>
      <c r="L610">
        <v>0</v>
      </c>
      <c r="M610">
        <v>0</v>
      </c>
      <c r="N610">
        <v>2</v>
      </c>
      <c r="O610">
        <v>2</v>
      </c>
      <c r="P610">
        <v>0</v>
      </c>
      <c r="Q610">
        <v>0</v>
      </c>
      <c r="R610">
        <v>235</v>
      </c>
      <c r="S610">
        <v>211</v>
      </c>
      <c r="T610">
        <v>7</v>
      </c>
      <c r="U610">
        <v>1</v>
      </c>
      <c r="V610">
        <v>2</v>
      </c>
      <c r="W610">
        <v>562</v>
      </c>
      <c r="X610">
        <v>383</v>
      </c>
      <c r="Y610">
        <v>5</v>
      </c>
      <c r="Z610">
        <v>39</v>
      </c>
      <c r="AA610">
        <v>8</v>
      </c>
      <c r="AB610">
        <v>459</v>
      </c>
      <c r="AC610">
        <v>313</v>
      </c>
      <c r="AD610">
        <v>6</v>
      </c>
      <c r="AE610">
        <v>30</v>
      </c>
      <c r="AF610">
        <v>31</v>
      </c>
      <c r="AG610">
        <v>93</v>
      </c>
      <c r="AH610">
        <v>37</v>
      </c>
      <c r="AI610">
        <v>0</v>
      </c>
      <c r="AJ610">
        <v>14</v>
      </c>
      <c r="AK610">
        <v>7</v>
      </c>
      <c r="AL610">
        <v>18</v>
      </c>
      <c r="AM610">
        <v>14</v>
      </c>
      <c r="AN610">
        <v>1</v>
      </c>
      <c r="AO610">
        <v>0</v>
      </c>
      <c r="AP610">
        <v>0</v>
      </c>
      <c r="AQ610">
        <v>0</v>
      </c>
      <c r="AR610">
        <v>0</v>
      </c>
      <c r="AS610">
        <v>0</v>
      </c>
      <c r="AT610">
        <v>0</v>
      </c>
      <c r="AU610">
        <v>0</v>
      </c>
      <c r="AV610">
        <v>0</v>
      </c>
      <c r="AW610">
        <v>0</v>
      </c>
      <c r="AX610">
        <v>0</v>
      </c>
      <c r="AY610">
        <v>0</v>
      </c>
      <c r="AZ610">
        <v>0</v>
      </c>
      <c r="BA610">
        <v>0</v>
      </c>
      <c r="BB610">
        <v>0</v>
      </c>
      <c r="BC610">
        <v>0</v>
      </c>
      <c r="BD610">
        <v>0</v>
      </c>
      <c r="BE610">
        <v>0</v>
      </c>
      <c r="BF610">
        <v>0</v>
      </c>
      <c r="BG610" s="20">
        <v>0</v>
      </c>
      <c r="BH610" s="20">
        <v>0</v>
      </c>
      <c r="BI610" s="20">
        <v>42</v>
      </c>
      <c r="BJ610" s="20">
        <v>2</v>
      </c>
      <c r="BK610" s="20">
        <v>221</v>
      </c>
      <c r="BL610" s="20">
        <v>493</v>
      </c>
      <c r="BM610" s="20">
        <v>382</v>
      </c>
      <c r="BN610" s="20">
        <v>70</v>
      </c>
      <c r="BO610" s="20">
        <v>16</v>
      </c>
      <c r="BP610" s="20">
        <v>2110</v>
      </c>
      <c r="BQ610" s="20">
        <v>884</v>
      </c>
      <c r="BR610" s="20">
        <v>0</v>
      </c>
      <c r="BS610" s="20">
        <v>9</v>
      </c>
      <c r="BT610" s="20">
        <v>363</v>
      </c>
      <c r="BU610" s="20">
        <v>157</v>
      </c>
      <c r="BV610" s="20">
        <v>1484</v>
      </c>
    </row>
    <row r="611" spans="1:74" x14ac:dyDescent="0.25">
      <c r="A611" s="20" t="s">
        <v>475</v>
      </c>
      <c r="B611" s="20" t="s">
        <v>476</v>
      </c>
      <c r="C611" s="20" t="s">
        <v>670</v>
      </c>
      <c r="D611" s="1">
        <v>44598</v>
      </c>
      <c r="E611">
        <v>170</v>
      </c>
      <c r="F611">
        <v>7</v>
      </c>
      <c r="G611">
        <v>6</v>
      </c>
      <c r="H611">
        <v>2</v>
      </c>
      <c r="I611">
        <v>1</v>
      </c>
      <c r="J611">
        <v>149</v>
      </c>
      <c r="K611">
        <v>1</v>
      </c>
      <c r="L611">
        <v>8</v>
      </c>
      <c r="M611">
        <v>0</v>
      </c>
      <c r="N611">
        <v>29</v>
      </c>
      <c r="O611">
        <v>19</v>
      </c>
      <c r="P611">
        <v>0</v>
      </c>
      <c r="Q611">
        <v>0</v>
      </c>
      <c r="R611">
        <v>1463</v>
      </c>
      <c r="S611">
        <v>1365</v>
      </c>
      <c r="T611">
        <v>35</v>
      </c>
      <c r="U611">
        <v>5</v>
      </c>
      <c r="V611">
        <v>4</v>
      </c>
      <c r="W611">
        <v>1010</v>
      </c>
      <c r="X611">
        <v>746</v>
      </c>
      <c r="Y611">
        <v>22</v>
      </c>
      <c r="Z611">
        <v>68</v>
      </c>
      <c r="AA611">
        <v>14</v>
      </c>
      <c r="AB611">
        <v>2085</v>
      </c>
      <c r="AC611">
        <v>1653</v>
      </c>
      <c r="AD611">
        <v>18</v>
      </c>
      <c r="AE611">
        <v>32</v>
      </c>
      <c r="AF611">
        <v>160</v>
      </c>
      <c r="AG611">
        <v>182</v>
      </c>
      <c r="AH611">
        <v>111</v>
      </c>
      <c r="AI611">
        <v>5</v>
      </c>
      <c r="AJ611">
        <v>21</v>
      </c>
      <c r="AK611">
        <v>3</v>
      </c>
      <c r="AL611">
        <v>83</v>
      </c>
      <c r="AM611">
        <v>70</v>
      </c>
      <c r="AN611">
        <v>2</v>
      </c>
      <c r="AO611">
        <v>0</v>
      </c>
      <c r="AP611">
        <v>1</v>
      </c>
      <c r="AQ611">
        <v>0</v>
      </c>
      <c r="AR611">
        <v>0</v>
      </c>
      <c r="AS611">
        <v>0</v>
      </c>
      <c r="AT611">
        <v>0</v>
      </c>
      <c r="AU611">
        <v>0</v>
      </c>
      <c r="AV611">
        <v>0</v>
      </c>
      <c r="AW611">
        <v>0</v>
      </c>
      <c r="AX611">
        <v>0</v>
      </c>
      <c r="AY611">
        <v>0</v>
      </c>
      <c r="AZ611">
        <v>0</v>
      </c>
      <c r="BA611">
        <v>0</v>
      </c>
      <c r="BB611">
        <v>0</v>
      </c>
      <c r="BC611">
        <v>0</v>
      </c>
      <c r="BD611">
        <v>0</v>
      </c>
      <c r="BE611">
        <v>0</v>
      </c>
      <c r="BF611">
        <v>0</v>
      </c>
      <c r="BG611" s="20">
        <v>7</v>
      </c>
      <c r="BH611" s="20">
        <v>2</v>
      </c>
      <c r="BI611" s="20">
        <v>159</v>
      </c>
      <c r="BJ611" s="20">
        <v>29</v>
      </c>
      <c r="BK611" s="20">
        <v>1407</v>
      </c>
      <c r="BL611" s="20">
        <v>883</v>
      </c>
      <c r="BM611" s="20">
        <v>1852</v>
      </c>
      <c r="BN611" s="20">
        <v>143</v>
      </c>
      <c r="BO611" s="20">
        <v>79</v>
      </c>
      <c r="BP611" s="20">
        <v>6031</v>
      </c>
      <c r="BQ611" s="20">
        <v>3822</v>
      </c>
      <c r="BR611" s="20">
        <v>0</v>
      </c>
      <c r="BS611" s="20">
        <v>56</v>
      </c>
      <c r="BT611" s="20">
        <v>711</v>
      </c>
      <c r="BU611" s="20">
        <v>263</v>
      </c>
      <c r="BV611" s="20">
        <v>4847</v>
      </c>
    </row>
    <row r="612" spans="1:74" x14ac:dyDescent="0.25">
      <c r="A612" s="20" t="s">
        <v>475</v>
      </c>
      <c r="B612" s="20" t="s">
        <v>476</v>
      </c>
      <c r="C612" s="20" t="s">
        <v>670</v>
      </c>
      <c r="D612" s="1">
        <v>44605</v>
      </c>
      <c r="E612">
        <v>171</v>
      </c>
      <c r="F612">
        <v>7</v>
      </c>
      <c r="G612">
        <v>6</v>
      </c>
      <c r="H612">
        <v>2</v>
      </c>
      <c r="I612">
        <v>1</v>
      </c>
      <c r="J612">
        <v>151</v>
      </c>
      <c r="K612">
        <v>1</v>
      </c>
      <c r="L612">
        <v>8</v>
      </c>
      <c r="M612">
        <v>0</v>
      </c>
      <c r="N612">
        <v>29</v>
      </c>
      <c r="O612">
        <v>20</v>
      </c>
      <c r="P612">
        <v>0</v>
      </c>
      <c r="Q612">
        <v>0</v>
      </c>
      <c r="R612">
        <v>1464</v>
      </c>
      <c r="S612">
        <v>1371</v>
      </c>
      <c r="T612">
        <v>33</v>
      </c>
      <c r="U612">
        <v>5</v>
      </c>
      <c r="V612">
        <v>4</v>
      </c>
      <c r="W612">
        <v>1013</v>
      </c>
      <c r="X612">
        <v>748</v>
      </c>
      <c r="Y612">
        <v>22</v>
      </c>
      <c r="Z612">
        <v>68</v>
      </c>
      <c r="AA612">
        <v>16</v>
      </c>
      <c r="AB612">
        <v>2087</v>
      </c>
      <c r="AC612">
        <v>1658</v>
      </c>
      <c r="AD612">
        <v>18</v>
      </c>
      <c r="AE612">
        <v>33</v>
      </c>
      <c r="AF612">
        <v>160</v>
      </c>
      <c r="AG612">
        <v>184</v>
      </c>
      <c r="AH612">
        <v>111</v>
      </c>
      <c r="AI612">
        <v>5</v>
      </c>
      <c r="AJ612">
        <v>22</v>
      </c>
      <c r="AK612">
        <v>3</v>
      </c>
      <c r="AL612">
        <v>83</v>
      </c>
      <c r="AM612">
        <v>70</v>
      </c>
      <c r="AN612">
        <v>2</v>
      </c>
      <c r="AO612">
        <v>0</v>
      </c>
      <c r="AP612">
        <v>1</v>
      </c>
      <c r="AQ612">
        <v>0</v>
      </c>
      <c r="AR612">
        <v>0</v>
      </c>
      <c r="AS612">
        <v>0</v>
      </c>
      <c r="AT612">
        <v>0</v>
      </c>
      <c r="AU612">
        <v>0</v>
      </c>
      <c r="AV612">
        <v>0</v>
      </c>
      <c r="AW612">
        <v>0</v>
      </c>
      <c r="AX612">
        <v>0</v>
      </c>
      <c r="AY612">
        <v>0</v>
      </c>
      <c r="AZ612">
        <v>0</v>
      </c>
      <c r="BA612">
        <v>0</v>
      </c>
      <c r="BB612">
        <v>0</v>
      </c>
      <c r="BC612">
        <v>0</v>
      </c>
      <c r="BD612">
        <v>0</v>
      </c>
      <c r="BE612">
        <v>0</v>
      </c>
      <c r="BF612">
        <v>0</v>
      </c>
      <c r="BG612" s="20">
        <v>7</v>
      </c>
      <c r="BH612" s="20">
        <v>2</v>
      </c>
      <c r="BI612" s="20">
        <v>160</v>
      </c>
      <c r="BJ612" s="20">
        <v>29</v>
      </c>
      <c r="BK612" s="20">
        <v>1411</v>
      </c>
      <c r="BL612" s="20">
        <v>884</v>
      </c>
      <c r="BM612" s="20">
        <v>1855</v>
      </c>
      <c r="BN612" s="20">
        <v>145</v>
      </c>
      <c r="BO612" s="20">
        <v>79</v>
      </c>
      <c r="BP612" s="20">
        <v>6037</v>
      </c>
      <c r="BQ612" s="20">
        <v>3850</v>
      </c>
      <c r="BR612" s="20">
        <v>0</v>
      </c>
      <c r="BS612" s="20">
        <v>56</v>
      </c>
      <c r="BT612" s="20">
        <v>711</v>
      </c>
      <c r="BU612" s="20">
        <v>264</v>
      </c>
      <c r="BV612" s="20">
        <v>4858</v>
      </c>
    </row>
    <row r="613" spans="1:74" x14ac:dyDescent="0.25">
      <c r="A613" s="20" t="s">
        <v>475</v>
      </c>
      <c r="B613" s="20" t="s">
        <v>476</v>
      </c>
      <c r="C613" s="20" t="s">
        <v>670</v>
      </c>
      <c r="D613" s="1">
        <v>44613</v>
      </c>
      <c r="E613">
        <v>171</v>
      </c>
      <c r="F613">
        <v>7</v>
      </c>
      <c r="G613">
        <v>6</v>
      </c>
      <c r="H613">
        <v>2</v>
      </c>
      <c r="I613">
        <v>1</v>
      </c>
      <c r="J613">
        <v>151</v>
      </c>
      <c r="K613">
        <v>1</v>
      </c>
      <c r="L613">
        <v>8</v>
      </c>
      <c r="M613">
        <v>0</v>
      </c>
      <c r="N613">
        <v>29</v>
      </c>
      <c r="O613">
        <v>20</v>
      </c>
      <c r="P613">
        <v>0</v>
      </c>
      <c r="Q613">
        <v>0</v>
      </c>
      <c r="R613">
        <v>1466</v>
      </c>
      <c r="S613">
        <v>1373</v>
      </c>
      <c r="T613">
        <v>33</v>
      </c>
      <c r="U613">
        <v>5</v>
      </c>
      <c r="V613">
        <v>4</v>
      </c>
      <c r="W613">
        <v>1011</v>
      </c>
      <c r="X613">
        <v>748</v>
      </c>
      <c r="Y613">
        <v>23</v>
      </c>
      <c r="Z613">
        <v>68</v>
      </c>
      <c r="AA613">
        <v>16</v>
      </c>
      <c r="AB613">
        <v>2089</v>
      </c>
      <c r="AC613">
        <v>1662</v>
      </c>
      <c r="AD613">
        <v>18</v>
      </c>
      <c r="AE613">
        <v>35</v>
      </c>
      <c r="AF613">
        <v>160</v>
      </c>
      <c r="AG613">
        <v>185</v>
      </c>
      <c r="AH613">
        <v>112</v>
      </c>
      <c r="AI613">
        <v>5</v>
      </c>
      <c r="AJ613">
        <v>22</v>
      </c>
      <c r="AK613">
        <v>3</v>
      </c>
      <c r="AL613">
        <v>84</v>
      </c>
      <c r="AM613">
        <v>71</v>
      </c>
      <c r="AN613">
        <v>2</v>
      </c>
      <c r="AO613">
        <v>0</v>
      </c>
      <c r="AP613">
        <v>1</v>
      </c>
      <c r="AQ613">
        <v>0</v>
      </c>
      <c r="AR613">
        <v>0</v>
      </c>
      <c r="AS613">
        <v>0</v>
      </c>
      <c r="AT613">
        <v>0</v>
      </c>
      <c r="AU613">
        <v>0</v>
      </c>
      <c r="AV613">
        <v>0</v>
      </c>
      <c r="AW613">
        <v>0</v>
      </c>
      <c r="AX613">
        <v>0</v>
      </c>
      <c r="AY613">
        <v>0</v>
      </c>
      <c r="AZ613">
        <v>0</v>
      </c>
      <c r="BA613">
        <v>0</v>
      </c>
      <c r="BB613">
        <v>0</v>
      </c>
      <c r="BC613">
        <v>0</v>
      </c>
      <c r="BD613">
        <v>0</v>
      </c>
      <c r="BE613">
        <v>0</v>
      </c>
      <c r="BF613">
        <v>0</v>
      </c>
      <c r="BG613" s="20">
        <v>7</v>
      </c>
      <c r="BH613" s="20">
        <v>2</v>
      </c>
      <c r="BI613" s="20">
        <v>160</v>
      </c>
      <c r="BJ613" s="20">
        <v>29</v>
      </c>
      <c r="BK613" s="20">
        <v>1413</v>
      </c>
      <c r="BL613" s="20">
        <v>882</v>
      </c>
      <c r="BM613" s="20">
        <v>1856</v>
      </c>
      <c r="BN613" s="20">
        <v>148</v>
      </c>
      <c r="BO613" s="20">
        <v>80</v>
      </c>
      <c r="BP613" s="20">
        <v>6034</v>
      </c>
      <c r="BQ613" s="20">
        <v>3868</v>
      </c>
      <c r="BR613" s="20">
        <v>0</v>
      </c>
      <c r="BS613" s="20">
        <v>55</v>
      </c>
      <c r="BT613" s="20">
        <v>710</v>
      </c>
      <c r="BU613" s="20">
        <v>264</v>
      </c>
      <c r="BV613" s="20">
        <v>4858</v>
      </c>
    </row>
    <row r="614" spans="1:74" x14ac:dyDescent="0.25">
      <c r="A614" s="20" t="s">
        <v>475</v>
      </c>
      <c r="B614" s="20" t="s">
        <v>478</v>
      </c>
      <c r="C614" s="20" t="s">
        <v>496</v>
      </c>
      <c r="D614" s="1">
        <v>44598</v>
      </c>
      <c r="E614">
        <v>63</v>
      </c>
      <c r="F614">
        <v>1</v>
      </c>
      <c r="G614">
        <v>1</v>
      </c>
      <c r="H614">
        <v>0</v>
      </c>
      <c r="I614">
        <v>0</v>
      </c>
      <c r="J614">
        <v>53</v>
      </c>
      <c r="K614">
        <v>1</v>
      </c>
      <c r="L614">
        <v>2</v>
      </c>
      <c r="M614">
        <v>1</v>
      </c>
      <c r="N614">
        <v>2</v>
      </c>
      <c r="O614">
        <v>2</v>
      </c>
      <c r="P614">
        <v>0</v>
      </c>
      <c r="Q614">
        <v>0</v>
      </c>
      <c r="R614">
        <v>429</v>
      </c>
      <c r="S614">
        <v>366</v>
      </c>
      <c r="T614">
        <v>13</v>
      </c>
      <c r="U614">
        <v>6</v>
      </c>
      <c r="V614">
        <v>5</v>
      </c>
      <c r="W614">
        <v>775</v>
      </c>
      <c r="X614">
        <v>512</v>
      </c>
      <c r="Y614">
        <v>17</v>
      </c>
      <c r="Z614">
        <v>59</v>
      </c>
      <c r="AA614">
        <v>11</v>
      </c>
      <c r="AB614">
        <v>703</v>
      </c>
      <c r="AC614">
        <v>434</v>
      </c>
      <c r="AD614">
        <v>13</v>
      </c>
      <c r="AE614">
        <v>70</v>
      </c>
      <c r="AF614">
        <v>30</v>
      </c>
      <c r="AG614">
        <v>86</v>
      </c>
      <c r="AH614">
        <v>47</v>
      </c>
      <c r="AI614">
        <v>1</v>
      </c>
      <c r="AJ614">
        <v>5</v>
      </c>
      <c r="AK614">
        <v>1</v>
      </c>
      <c r="AL614">
        <v>37</v>
      </c>
      <c r="AM614">
        <v>32</v>
      </c>
      <c r="AN614">
        <v>0</v>
      </c>
      <c r="AO614">
        <v>0</v>
      </c>
      <c r="AP614">
        <v>1</v>
      </c>
      <c r="AQ614">
        <v>0</v>
      </c>
      <c r="AR614">
        <v>0</v>
      </c>
      <c r="AS614">
        <v>0</v>
      </c>
      <c r="AT614">
        <v>0</v>
      </c>
      <c r="AU614">
        <v>0</v>
      </c>
      <c r="AV614">
        <v>0</v>
      </c>
      <c r="AW614">
        <v>0</v>
      </c>
      <c r="AX614">
        <v>0</v>
      </c>
      <c r="AY614">
        <v>0</v>
      </c>
      <c r="AZ614">
        <v>0</v>
      </c>
      <c r="BA614">
        <v>0</v>
      </c>
      <c r="BB614">
        <v>0</v>
      </c>
      <c r="BC614">
        <v>0</v>
      </c>
      <c r="BD614">
        <v>0</v>
      </c>
      <c r="BE614">
        <v>0</v>
      </c>
      <c r="BF614">
        <v>0</v>
      </c>
      <c r="BG614" s="20">
        <v>1</v>
      </c>
      <c r="BH614" s="20">
        <v>0</v>
      </c>
      <c r="BI614" s="20">
        <v>59</v>
      </c>
      <c r="BJ614" s="20">
        <v>2</v>
      </c>
      <c r="BK614" s="20">
        <v>396</v>
      </c>
      <c r="BL614" s="20">
        <v>658</v>
      </c>
      <c r="BM614" s="20">
        <v>571</v>
      </c>
      <c r="BN614" s="20">
        <v>72</v>
      </c>
      <c r="BO614" s="20">
        <v>35</v>
      </c>
      <c r="BP614" s="20">
        <v>2877</v>
      </c>
      <c r="BQ614" s="20">
        <v>1145</v>
      </c>
      <c r="BR614" s="20">
        <v>0</v>
      </c>
      <c r="BS614" s="20">
        <v>23</v>
      </c>
      <c r="BT614" s="20">
        <v>409</v>
      </c>
      <c r="BU614" s="20">
        <v>298</v>
      </c>
      <c r="BV614" s="20">
        <v>2000</v>
      </c>
    </row>
    <row r="615" spans="1:74" x14ac:dyDescent="0.25">
      <c r="A615" s="20" t="s">
        <v>475</v>
      </c>
      <c r="B615" s="20" t="s">
        <v>478</v>
      </c>
      <c r="C615" s="20" t="s">
        <v>496</v>
      </c>
      <c r="D615" s="1">
        <v>44605</v>
      </c>
      <c r="E615">
        <v>63</v>
      </c>
      <c r="F615">
        <v>1</v>
      </c>
      <c r="G615">
        <v>1</v>
      </c>
      <c r="H615">
        <v>0</v>
      </c>
      <c r="I615">
        <v>0</v>
      </c>
      <c r="J615">
        <v>53</v>
      </c>
      <c r="K615">
        <v>1</v>
      </c>
      <c r="L615">
        <v>2</v>
      </c>
      <c r="M615">
        <v>1</v>
      </c>
      <c r="N615">
        <v>2</v>
      </c>
      <c r="O615">
        <v>2</v>
      </c>
      <c r="P615">
        <v>0</v>
      </c>
      <c r="Q615">
        <v>0</v>
      </c>
      <c r="R615">
        <v>428</v>
      </c>
      <c r="S615">
        <v>365</v>
      </c>
      <c r="T615">
        <v>13</v>
      </c>
      <c r="U615">
        <v>6</v>
      </c>
      <c r="V615">
        <v>5</v>
      </c>
      <c r="W615">
        <v>773</v>
      </c>
      <c r="X615">
        <v>511</v>
      </c>
      <c r="Y615">
        <v>17</v>
      </c>
      <c r="Z615">
        <v>59</v>
      </c>
      <c r="AA615">
        <v>12</v>
      </c>
      <c r="AB615">
        <v>702</v>
      </c>
      <c r="AC615">
        <v>437</v>
      </c>
      <c r="AD615">
        <v>13</v>
      </c>
      <c r="AE615">
        <v>70</v>
      </c>
      <c r="AF615">
        <v>29</v>
      </c>
      <c r="AG615">
        <v>86</v>
      </c>
      <c r="AH615">
        <v>47</v>
      </c>
      <c r="AI615">
        <v>1</v>
      </c>
      <c r="AJ615">
        <v>5</v>
      </c>
      <c r="AK615">
        <v>1</v>
      </c>
      <c r="AL615">
        <v>37</v>
      </c>
      <c r="AM615">
        <v>32</v>
      </c>
      <c r="AN615">
        <v>0</v>
      </c>
      <c r="AO615">
        <v>0</v>
      </c>
      <c r="AP615">
        <v>1</v>
      </c>
      <c r="AQ615">
        <v>0</v>
      </c>
      <c r="AR615">
        <v>0</v>
      </c>
      <c r="AS615">
        <v>0</v>
      </c>
      <c r="AT615">
        <v>0</v>
      </c>
      <c r="AU615">
        <v>0</v>
      </c>
      <c r="AV615">
        <v>0</v>
      </c>
      <c r="AW615">
        <v>0</v>
      </c>
      <c r="AX615">
        <v>0</v>
      </c>
      <c r="AY615">
        <v>0</v>
      </c>
      <c r="AZ615">
        <v>0</v>
      </c>
      <c r="BA615">
        <v>0</v>
      </c>
      <c r="BB615">
        <v>0</v>
      </c>
      <c r="BC615">
        <v>0</v>
      </c>
      <c r="BD615">
        <v>0</v>
      </c>
      <c r="BE615">
        <v>0</v>
      </c>
      <c r="BF615">
        <v>0</v>
      </c>
      <c r="BG615" s="20">
        <v>1</v>
      </c>
      <c r="BH615" s="20">
        <v>0</v>
      </c>
      <c r="BI615" s="20">
        <v>59</v>
      </c>
      <c r="BJ615" s="20">
        <v>2</v>
      </c>
      <c r="BK615" s="20">
        <v>395</v>
      </c>
      <c r="BL615" s="20">
        <v>658</v>
      </c>
      <c r="BM615" s="20">
        <v>571</v>
      </c>
      <c r="BN615" s="20">
        <v>73</v>
      </c>
      <c r="BO615" s="20">
        <v>35</v>
      </c>
      <c r="BP615" s="20">
        <v>2865</v>
      </c>
      <c r="BQ615" s="20">
        <v>1147</v>
      </c>
      <c r="BR615" s="20">
        <v>0</v>
      </c>
      <c r="BS615" s="20">
        <v>23</v>
      </c>
      <c r="BT615" s="20">
        <v>406</v>
      </c>
      <c r="BU615" s="20">
        <v>294</v>
      </c>
      <c r="BV615" s="20">
        <v>1997</v>
      </c>
    </row>
    <row r="616" spans="1:74" x14ac:dyDescent="0.25">
      <c r="A616" s="20" t="s">
        <v>475</v>
      </c>
      <c r="B616" s="20" t="s">
        <v>478</v>
      </c>
      <c r="C616" s="20" t="s">
        <v>496</v>
      </c>
      <c r="D616" s="1">
        <v>44613</v>
      </c>
      <c r="E616">
        <v>63</v>
      </c>
      <c r="F616">
        <v>1</v>
      </c>
      <c r="G616">
        <v>1</v>
      </c>
      <c r="H616">
        <v>0</v>
      </c>
      <c r="I616">
        <v>0</v>
      </c>
      <c r="J616">
        <v>53</v>
      </c>
      <c r="K616">
        <v>1</v>
      </c>
      <c r="L616">
        <v>2</v>
      </c>
      <c r="M616">
        <v>1</v>
      </c>
      <c r="N616">
        <v>2</v>
      </c>
      <c r="O616">
        <v>2</v>
      </c>
      <c r="P616">
        <v>0</v>
      </c>
      <c r="Q616">
        <v>0</v>
      </c>
      <c r="R616">
        <v>429</v>
      </c>
      <c r="S616">
        <v>367</v>
      </c>
      <c r="T616">
        <v>13</v>
      </c>
      <c r="U616">
        <v>6</v>
      </c>
      <c r="V616">
        <v>5</v>
      </c>
      <c r="W616">
        <v>772</v>
      </c>
      <c r="X616">
        <v>512</v>
      </c>
      <c r="Y616">
        <v>16</v>
      </c>
      <c r="Z616">
        <v>58</v>
      </c>
      <c r="AA616">
        <v>12</v>
      </c>
      <c r="AB616">
        <v>703</v>
      </c>
      <c r="AC616">
        <v>437</v>
      </c>
      <c r="AD616">
        <v>13</v>
      </c>
      <c r="AE616">
        <v>70</v>
      </c>
      <c r="AF616">
        <v>30</v>
      </c>
      <c r="AG616">
        <v>89</v>
      </c>
      <c r="AH616">
        <v>48</v>
      </c>
      <c r="AI616">
        <v>1</v>
      </c>
      <c r="AJ616">
        <v>6</v>
      </c>
      <c r="AK616">
        <v>1</v>
      </c>
      <c r="AL616">
        <v>36</v>
      </c>
      <c r="AM616">
        <v>31</v>
      </c>
      <c r="AN616">
        <v>0</v>
      </c>
      <c r="AO616">
        <v>0</v>
      </c>
      <c r="AP616">
        <v>1</v>
      </c>
      <c r="AQ616">
        <v>0</v>
      </c>
      <c r="AR616">
        <v>0</v>
      </c>
      <c r="AS616">
        <v>0</v>
      </c>
      <c r="AT616">
        <v>0</v>
      </c>
      <c r="AU616">
        <v>0</v>
      </c>
      <c r="AV616">
        <v>0</v>
      </c>
      <c r="AW616">
        <v>0</v>
      </c>
      <c r="AX616">
        <v>0</v>
      </c>
      <c r="AY616">
        <v>0</v>
      </c>
      <c r="AZ616">
        <v>0</v>
      </c>
      <c r="BA616">
        <v>0</v>
      </c>
      <c r="BB616">
        <v>0</v>
      </c>
      <c r="BC616">
        <v>0</v>
      </c>
      <c r="BD616">
        <v>0</v>
      </c>
      <c r="BE616">
        <v>0</v>
      </c>
      <c r="BF616">
        <v>0</v>
      </c>
      <c r="BG616" s="20">
        <v>1</v>
      </c>
      <c r="BH616" s="20">
        <v>0</v>
      </c>
      <c r="BI616" s="20">
        <v>59</v>
      </c>
      <c r="BJ616" s="20">
        <v>2</v>
      </c>
      <c r="BK616" s="20">
        <v>396</v>
      </c>
      <c r="BL616" s="20">
        <v>660</v>
      </c>
      <c r="BM616" s="20">
        <v>571</v>
      </c>
      <c r="BN616" s="20">
        <v>73</v>
      </c>
      <c r="BO616" s="20">
        <v>34</v>
      </c>
      <c r="BP616" s="20">
        <v>2872</v>
      </c>
      <c r="BQ616" s="20">
        <v>1165</v>
      </c>
      <c r="BR616" s="20">
        <v>0</v>
      </c>
      <c r="BS616" s="20">
        <v>23</v>
      </c>
      <c r="BT616" s="20">
        <v>405</v>
      </c>
      <c r="BU616" s="20">
        <v>299</v>
      </c>
      <c r="BV616" s="20">
        <v>2005</v>
      </c>
    </row>
    <row r="617" spans="1:74" x14ac:dyDescent="0.25">
      <c r="A617" s="20" t="s">
        <v>475</v>
      </c>
      <c r="B617" s="20" t="s">
        <v>478</v>
      </c>
      <c r="C617" s="20" t="s">
        <v>496</v>
      </c>
      <c r="D617" s="1">
        <v>44613</v>
      </c>
      <c r="W617">
        <v>1</v>
      </c>
      <c r="AB617">
        <v>1</v>
      </c>
      <c r="AF617">
        <v>1</v>
      </c>
      <c r="BG617" s="20"/>
      <c r="BH617" s="20"/>
      <c r="BI617" s="20"/>
      <c r="BJ617" s="20"/>
      <c r="BK617" s="20"/>
      <c r="BL617" s="20">
        <v>1</v>
      </c>
      <c r="BM617" s="20"/>
      <c r="BN617" s="20"/>
      <c r="BO617" s="20"/>
      <c r="BP617" s="20">
        <v>1</v>
      </c>
      <c r="BQ617" s="20"/>
      <c r="BR617" s="20"/>
      <c r="BS617" s="20"/>
      <c r="BT617" s="20"/>
      <c r="BU617" s="20">
        <v>1</v>
      </c>
      <c r="BV617" s="20"/>
    </row>
    <row r="618" spans="1:74" x14ac:dyDescent="0.25">
      <c r="A618" s="20" t="s">
        <v>475</v>
      </c>
      <c r="B618" s="20" t="s">
        <v>476</v>
      </c>
      <c r="C618" s="20" t="s">
        <v>671</v>
      </c>
      <c r="D618" s="1">
        <v>44598</v>
      </c>
      <c r="E618">
        <v>109</v>
      </c>
      <c r="F618">
        <v>4</v>
      </c>
      <c r="G618">
        <v>4</v>
      </c>
      <c r="H618">
        <v>2</v>
      </c>
      <c r="I618">
        <v>1</v>
      </c>
      <c r="J618">
        <v>85</v>
      </c>
      <c r="K618">
        <v>2</v>
      </c>
      <c r="L618">
        <v>8</v>
      </c>
      <c r="M618">
        <v>0</v>
      </c>
      <c r="N618">
        <v>11</v>
      </c>
      <c r="O618">
        <v>8</v>
      </c>
      <c r="P618">
        <v>0</v>
      </c>
      <c r="Q618">
        <v>0</v>
      </c>
      <c r="R618">
        <v>508</v>
      </c>
      <c r="S618">
        <v>454</v>
      </c>
      <c r="T618">
        <v>20</v>
      </c>
      <c r="U618">
        <v>13</v>
      </c>
      <c r="V618">
        <v>0</v>
      </c>
      <c r="W618">
        <v>895</v>
      </c>
      <c r="X618">
        <v>627</v>
      </c>
      <c r="Y618">
        <v>14</v>
      </c>
      <c r="Z618">
        <v>93</v>
      </c>
      <c r="AA618">
        <v>7</v>
      </c>
      <c r="AB618">
        <v>1068</v>
      </c>
      <c r="AC618">
        <v>759</v>
      </c>
      <c r="AD618">
        <v>12</v>
      </c>
      <c r="AE618">
        <v>131</v>
      </c>
      <c r="AF618">
        <v>21</v>
      </c>
      <c r="AG618">
        <v>181</v>
      </c>
      <c r="AH618">
        <v>117</v>
      </c>
      <c r="AI618">
        <v>1</v>
      </c>
      <c r="AJ618">
        <v>15</v>
      </c>
      <c r="AK618">
        <v>1</v>
      </c>
      <c r="AL618">
        <v>24</v>
      </c>
      <c r="AM618">
        <v>21</v>
      </c>
      <c r="AN618">
        <v>1</v>
      </c>
      <c r="AO618">
        <v>0</v>
      </c>
      <c r="AP618">
        <v>0</v>
      </c>
      <c r="AQ618">
        <v>0</v>
      </c>
      <c r="AR618">
        <v>0</v>
      </c>
      <c r="AS618">
        <v>0</v>
      </c>
      <c r="AT618">
        <v>0</v>
      </c>
      <c r="AU618">
        <v>0</v>
      </c>
      <c r="AV618">
        <v>0</v>
      </c>
      <c r="AW618">
        <v>0</v>
      </c>
      <c r="AX618">
        <v>0</v>
      </c>
      <c r="AY618">
        <v>0</v>
      </c>
      <c r="AZ618">
        <v>0</v>
      </c>
      <c r="BA618">
        <v>0</v>
      </c>
      <c r="BB618">
        <v>0</v>
      </c>
      <c r="BC618">
        <v>0</v>
      </c>
      <c r="BD618">
        <v>0</v>
      </c>
      <c r="BE618">
        <v>0</v>
      </c>
      <c r="BF618">
        <v>0</v>
      </c>
      <c r="BG618" s="20">
        <v>4</v>
      </c>
      <c r="BH618" s="20">
        <v>2</v>
      </c>
      <c r="BI618" s="20">
        <v>96</v>
      </c>
      <c r="BJ618" s="20">
        <v>11</v>
      </c>
      <c r="BK618" s="20">
        <v>469</v>
      </c>
      <c r="BL618" s="20">
        <v>761</v>
      </c>
      <c r="BM618" s="20">
        <v>888</v>
      </c>
      <c r="BN618" s="20">
        <v>156</v>
      </c>
      <c r="BO618" s="20">
        <v>23</v>
      </c>
      <c r="BP618" s="20">
        <v>4737</v>
      </c>
      <c r="BQ618" s="20">
        <v>2638</v>
      </c>
      <c r="BR618" s="20">
        <v>0</v>
      </c>
      <c r="BS618" s="20">
        <v>38</v>
      </c>
      <c r="BT618" s="20">
        <v>880</v>
      </c>
      <c r="BU618" s="20">
        <v>133</v>
      </c>
      <c r="BV618" s="20">
        <v>3548</v>
      </c>
    </row>
    <row r="619" spans="1:74" x14ac:dyDescent="0.25">
      <c r="A619" s="20" t="s">
        <v>475</v>
      </c>
      <c r="B619" s="20" t="s">
        <v>476</v>
      </c>
      <c r="C619" s="20" t="s">
        <v>671</v>
      </c>
      <c r="D619" s="1">
        <v>44605</v>
      </c>
      <c r="E619">
        <v>109</v>
      </c>
      <c r="F619">
        <v>4</v>
      </c>
      <c r="G619">
        <v>4</v>
      </c>
      <c r="H619">
        <v>2</v>
      </c>
      <c r="I619">
        <v>1</v>
      </c>
      <c r="J619">
        <v>85</v>
      </c>
      <c r="K619">
        <v>2</v>
      </c>
      <c r="L619">
        <v>8</v>
      </c>
      <c r="M619">
        <v>0</v>
      </c>
      <c r="N619">
        <v>11</v>
      </c>
      <c r="O619">
        <v>8</v>
      </c>
      <c r="P619">
        <v>0</v>
      </c>
      <c r="Q619">
        <v>0</v>
      </c>
      <c r="R619">
        <v>511</v>
      </c>
      <c r="S619">
        <v>457</v>
      </c>
      <c r="T619">
        <v>20</v>
      </c>
      <c r="U619">
        <v>13</v>
      </c>
      <c r="V619">
        <v>0</v>
      </c>
      <c r="W619">
        <v>899</v>
      </c>
      <c r="X619">
        <v>633</v>
      </c>
      <c r="Y619">
        <v>14</v>
      </c>
      <c r="Z619">
        <v>94</v>
      </c>
      <c r="AA619">
        <v>7</v>
      </c>
      <c r="AB619">
        <v>1067</v>
      </c>
      <c r="AC619">
        <v>763</v>
      </c>
      <c r="AD619">
        <v>12</v>
      </c>
      <c r="AE619">
        <v>131</v>
      </c>
      <c r="AF619">
        <v>21</v>
      </c>
      <c r="AG619">
        <v>181</v>
      </c>
      <c r="AH619">
        <v>117</v>
      </c>
      <c r="AI619">
        <v>1</v>
      </c>
      <c r="AJ619">
        <v>15</v>
      </c>
      <c r="AK619">
        <v>1</v>
      </c>
      <c r="AL619">
        <v>23</v>
      </c>
      <c r="AM619">
        <v>20</v>
      </c>
      <c r="AN619">
        <v>1</v>
      </c>
      <c r="AO619">
        <v>0</v>
      </c>
      <c r="AP619">
        <v>0</v>
      </c>
      <c r="AQ619">
        <v>0</v>
      </c>
      <c r="AR619">
        <v>0</v>
      </c>
      <c r="AS619">
        <v>0</v>
      </c>
      <c r="AT619">
        <v>0</v>
      </c>
      <c r="AU619">
        <v>0</v>
      </c>
      <c r="AV619">
        <v>0</v>
      </c>
      <c r="AW619">
        <v>0</v>
      </c>
      <c r="AX619">
        <v>0</v>
      </c>
      <c r="AY619">
        <v>0</v>
      </c>
      <c r="AZ619">
        <v>0</v>
      </c>
      <c r="BA619">
        <v>0</v>
      </c>
      <c r="BB619">
        <v>0</v>
      </c>
      <c r="BC619">
        <v>0</v>
      </c>
      <c r="BD619">
        <v>0</v>
      </c>
      <c r="BE619">
        <v>0</v>
      </c>
      <c r="BF619">
        <v>0</v>
      </c>
      <c r="BG619" s="20">
        <v>4</v>
      </c>
      <c r="BH619" s="20">
        <v>2</v>
      </c>
      <c r="BI619" s="20">
        <v>96</v>
      </c>
      <c r="BJ619" s="20">
        <v>11</v>
      </c>
      <c r="BK619" s="20">
        <v>472</v>
      </c>
      <c r="BL619" s="20">
        <v>764</v>
      </c>
      <c r="BM619" s="20">
        <v>887</v>
      </c>
      <c r="BN619" s="20">
        <v>156</v>
      </c>
      <c r="BO619" s="20">
        <v>22</v>
      </c>
      <c r="BP619" s="20">
        <v>4737</v>
      </c>
      <c r="BQ619" s="20">
        <v>2659</v>
      </c>
      <c r="BR619" s="20">
        <v>0</v>
      </c>
      <c r="BS619" s="20">
        <v>37</v>
      </c>
      <c r="BT619" s="20">
        <v>879</v>
      </c>
      <c r="BU619" s="20">
        <v>134</v>
      </c>
      <c r="BV619" s="20">
        <v>3551</v>
      </c>
    </row>
    <row r="620" spans="1:74" x14ac:dyDescent="0.25">
      <c r="A620" s="20" t="s">
        <v>475</v>
      </c>
      <c r="B620" s="20" t="s">
        <v>476</v>
      </c>
      <c r="C620" s="20" t="s">
        <v>671</v>
      </c>
      <c r="D620" s="1">
        <v>44613</v>
      </c>
      <c r="E620">
        <v>109</v>
      </c>
      <c r="F620">
        <v>4</v>
      </c>
      <c r="G620">
        <v>4</v>
      </c>
      <c r="H620">
        <v>2</v>
      </c>
      <c r="I620">
        <v>1</v>
      </c>
      <c r="J620">
        <v>85</v>
      </c>
      <c r="K620">
        <v>2</v>
      </c>
      <c r="L620">
        <v>8</v>
      </c>
      <c r="M620">
        <v>0</v>
      </c>
      <c r="N620">
        <v>11</v>
      </c>
      <c r="O620">
        <v>8</v>
      </c>
      <c r="P620">
        <v>0</v>
      </c>
      <c r="Q620">
        <v>0</v>
      </c>
      <c r="R620">
        <v>510</v>
      </c>
      <c r="S620">
        <v>456</v>
      </c>
      <c r="T620">
        <v>20</v>
      </c>
      <c r="U620">
        <v>13</v>
      </c>
      <c r="V620">
        <v>0</v>
      </c>
      <c r="W620">
        <v>900</v>
      </c>
      <c r="X620">
        <v>634</v>
      </c>
      <c r="Y620">
        <v>14</v>
      </c>
      <c r="Z620">
        <v>95</v>
      </c>
      <c r="AA620">
        <v>7</v>
      </c>
      <c r="AB620">
        <v>1069</v>
      </c>
      <c r="AC620">
        <v>767</v>
      </c>
      <c r="AD620">
        <v>12</v>
      </c>
      <c r="AE620">
        <v>129</v>
      </c>
      <c r="AF620">
        <v>22</v>
      </c>
      <c r="AG620">
        <v>181</v>
      </c>
      <c r="AH620">
        <v>118</v>
      </c>
      <c r="AI620">
        <v>1</v>
      </c>
      <c r="AJ620">
        <v>15</v>
      </c>
      <c r="AK620">
        <v>1</v>
      </c>
      <c r="AL620">
        <v>23</v>
      </c>
      <c r="AM620">
        <v>20</v>
      </c>
      <c r="AN620">
        <v>1</v>
      </c>
      <c r="AO620">
        <v>0</v>
      </c>
      <c r="AP620">
        <v>0</v>
      </c>
      <c r="AQ620">
        <v>0</v>
      </c>
      <c r="AR620">
        <v>0</v>
      </c>
      <c r="AS620">
        <v>0</v>
      </c>
      <c r="AT620">
        <v>0</v>
      </c>
      <c r="AU620">
        <v>0</v>
      </c>
      <c r="AV620">
        <v>0</v>
      </c>
      <c r="AW620">
        <v>0</v>
      </c>
      <c r="AX620">
        <v>0</v>
      </c>
      <c r="AY620">
        <v>0</v>
      </c>
      <c r="AZ620">
        <v>0</v>
      </c>
      <c r="BA620">
        <v>0</v>
      </c>
      <c r="BB620">
        <v>0</v>
      </c>
      <c r="BC620">
        <v>0</v>
      </c>
      <c r="BD620">
        <v>0</v>
      </c>
      <c r="BE620">
        <v>0</v>
      </c>
      <c r="BF620">
        <v>0</v>
      </c>
      <c r="BG620" s="20">
        <v>4</v>
      </c>
      <c r="BH620" s="20">
        <v>2</v>
      </c>
      <c r="BI620" s="20">
        <v>96</v>
      </c>
      <c r="BJ620" s="20">
        <v>11</v>
      </c>
      <c r="BK620" s="20">
        <v>471</v>
      </c>
      <c r="BL620" s="20">
        <v>765</v>
      </c>
      <c r="BM620" s="20">
        <v>889</v>
      </c>
      <c r="BN620" s="20">
        <v>156</v>
      </c>
      <c r="BO620" s="20">
        <v>22</v>
      </c>
      <c r="BP620" s="20">
        <v>4736</v>
      </c>
      <c r="BQ620" s="20">
        <v>2682</v>
      </c>
      <c r="BR620" s="20">
        <v>0</v>
      </c>
      <c r="BS620" s="20">
        <v>37</v>
      </c>
      <c r="BT620" s="20">
        <v>874</v>
      </c>
      <c r="BU620" s="20">
        <v>136</v>
      </c>
      <c r="BV620" s="20">
        <v>3556</v>
      </c>
    </row>
    <row r="621" spans="1:74" x14ac:dyDescent="0.25">
      <c r="A621" s="20" t="s">
        <v>475</v>
      </c>
      <c r="B621" s="20" t="s">
        <v>476</v>
      </c>
      <c r="C621" s="20" t="s">
        <v>497</v>
      </c>
      <c r="D621" s="1">
        <v>44598</v>
      </c>
      <c r="E621">
        <v>151</v>
      </c>
      <c r="F621">
        <v>4</v>
      </c>
      <c r="G621">
        <v>3</v>
      </c>
      <c r="H621">
        <v>0</v>
      </c>
      <c r="I621">
        <v>0</v>
      </c>
      <c r="J621">
        <v>121</v>
      </c>
      <c r="K621">
        <v>4</v>
      </c>
      <c r="L621">
        <v>4</v>
      </c>
      <c r="M621">
        <v>2</v>
      </c>
      <c r="N621">
        <v>16</v>
      </c>
      <c r="O621">
        <v>13</v>
      </c>
      <c r="P621">
        <v>0</v>
      </c>
      <c r="Q621">
        <v>0</v>
      </c>
      <c r="R621">
        <v>720</v>
      </c>
      <c r="S621">
        <v>649</v>
      </c>
      <c r="T621">
        <v>17</v>
      </c>
      <c r="U621">
        <v>12</v>
      </c>
      <c r="V621">
        <v>7</v>
      </c>
      <c r="W621">
        <v>1000</v>
      </c>
      <c r="X621">
        <v>640</v>
      </c>
      <c r="Y621">
        <v>41</v>
      </c>
      <c r="Z621">
        <v>93</v>
      </c>
      <c r="AA621">
        <v>27</v>
      </c>
      <c r="AB621">
        <v>1213</v>
      </c>
      <c r="AC621">
        <v>832</v>
      </c>
      <c r="AD621">
        <v>19</v>
      </c>
      <c r="AE621">
        <v>36</v>
      </c>
      <c r="AF621">
        <v>133</v>
      </c>
      <c r="AG621">
        <v>152</v>
      </c>
      <c r="AH621">
        <v>95</v>
      </c>
      <c r="AI621">
        <v>4</v>
      </c>
      <c r="AJ621">
        <v>15</v>
      </c>
      <c r="AK621">
        <v>2</v>
      </c>
      <c r="AL621">
        <v>53</v>
      </c>
      <c r="AM621">
        <v>41</v>
      </c>
      <c r="AN621">
        <v>0</v>
      </c>
      <c r="AO621">
        <v>1</v>
      </c>
      <c r="AP621">
        <v>1</v>
      </c>
      <c r="AQ621">
        <v>0</v>
      </c>
      <c r="AR621">
        <v>0</v>
      </c>
      <c r="AS621">
        <v>0</v>
      </c>
      <c r="AT621">
        <v>0</v>
      </c>
      <c r="AU621">
        <v>0</v>
      </c>
      <c r="AV621">
        <v>0</v>
      </c>
      <c r="AW621">
        <v>0</v>
      </c>
      <c r="AX621">
        <v>0</v>
      </c>
      <c r="AY621">
        <v>0</v>
      </c>
      <c r="AZ621">
        <v>0</v>
      </c>
      <c r="BA621">
        <v>0</v>
      </c>
      <c r="BB621">
        <v>0</v>
      </c>
      <c r="BC621">
        <v>0</v>
      </c>
      <c r="BD621">
        <v>0</v>
      </c>
      <c r="BE621">
        <v>0</v>
      </c>
      <c r="BF621">
        <v>0</v>
      </c>
      <c r="BG621" s="20">
        <v>4</v>
      </c>
      <c r="BH621" s="20">
        <v>0</v>
      </c>
      <c r="BI621" s="20">
        <v>137</v>
      </c>
      <c r="BJ621" s="20">
        <v>15</v>
      </c>
      <c r="BK621" s="20">
        <v>678</v>
      </c>
      <c r="BL621" s="20">
        <v>811</v>
      </c>
      <c r="BM621" s="20">
        <v>998</v>
      </c>
      <c r="BN621" s="20">
        <v>128</v>
      </c>
      <c r="BO621" s="20">
        <v>50</v>
      </c>
      <c r="BP621" s="20">
        <v>4750</v>
      </c>
      <c r="BQ621" s="20">
        <v>2302</v>
      </c>
      <c r="BR621" s="20">
        <v>0</v>
      </c>
      <c r="BS621" s="20">
        <v>39</v>
      </c>
      <c r="BT621" s="20">
        <v>643</v>
      </c>
      <c r="BU621" s="20">
        <v>552</v>
      </c>
      <c r="BV621" s="20">
        <v>3343</v>
      </c>
    </row>
    <row r="622" spans="1:74" x14ac:dyDescent="0.25">
      <c r="A622" s="20" t="s">
        <v>475</v>
      </c>
      <c r="B622" s="20" t="s">
        <v>476</v>
      </c>
      <c r="C622" s="20" t="s">
        <v>497</v>
      </c>
      <c r="D622" s="1">
        <v>44605</v>
      </c>
      <c r="E622">
        <v>152</v>
      </c>
      <c r="F622">
        <v>4</v>
      </c>
      <c r="G622">
        <v>3</v>
      </c>
      <c r="H622">
        <v>0</v>
      </c>
      <c r="I622">
        <v>0</v>
      </c>
      <c r="J622">
        <v>122</v>
      </c>
      <c r="K622">
        <v>4</v>
      </c>
      <c r="L622">
        <v>4</v>
      </c>
      <c r="M622">
        <v>2</v>
      </c>
      <c r="N622">
        <v>16</v>
      </c>
      <c r="O622">
        <v>13</v>
      </c>
      <c r="P622">
        <v>0</v>
      </c>
      <c r="Q622">
        <v>0</v>
      </c>
      <c r="R622">
        <v>720</v>
      </c>
      <c r="S622">
        <v>650</v>
      </c>
      <c r="T622">
        <v>17</v>
      </c>
      <c r="U622">
        <v>13</v>
      </c>
      <c r="V622">
        <v>5</v>
      </c>
      <c r="W622">
        <v>999</v>
      </c>
      <c r="X622">
        <v>640</v>
      </c>
      <c r="Y622">
        <v>41</v>
      </c>
      <c r="Z622">
        <v>93</v>
      </c>
      <c r="AA622">
        <v>28</v>
      </c>
      <c r="AB622">
        <v>1214</v>
      </c>
      <c r="AC622">
        <v>838</v>
      </c>
      <c r="AD622">
        <v>19</v>
      </c>
      <c r="AE622">
        <v>36</v>
      </c>
      <c r="AF622">
        <v>132</v>
      </c>
      <c r="AG622">
        <v>152</v>
      </c>
      <c r="AH622">
        <v>97</v>
      </c>
      <c r="AI622">
        <v>4</v>
      </c>
      <c r="AJ622">
        <v>15</v>
      </c>
      <c r="AK622">
        <v>2</v>
      </c>
      <c r="AL622">
        <v>53</v>
      </c>
      <c r="AM622">
        <v>41</v>
      </c>
      <c r="AN622">
        <v>0</v>
      </c>
      <c r="AO622">
        <v>1</v>
      </c>
      <c r="AP622">
        <v>1</v>
      </c>
      <c r="AQ622">
        <v>0</v>
      </c>
      <c r="AR622">
        <v>0</v>
      </c>
      <c r="AS622">
        <v>0</v>
      </c>
      <c r="AT622">
        <v>0</v>
      </c>
      <c r="AU622">
        <v>0</v>
      </c>
      <c r="AV622">
        <v>0</v>
      </c>
      <c r="AW622">
        <v>0</v>
      </c>
      <c r="AX622">
        <v>0</v>
      </c>
      <c r="AY622">
        <v>0</v>
      </c>
      <c r="AZ622">
        <v>0</v>
      </c>
      <c r="BA622">
        <v>0</v>
      </c>
      <c r="BB622">
        <v>0</v>
      </c>
      <c r="BC622">
        <v>0</v>
      </c>
      <c r="BD622">
        <v>0</v>
      </c>
      <c r="BE622">
        <v>0</v>
      </c>
      <c r="BF622">
        <v>0</v>
      </c>
      <c r="BG622" s="20">
        <v>4</v>
      </c>
      <c r="BH622" s="20">
        <v>0</v>
      </c>
      <c r="BI622" s="20">
        <v>138</v>
      </c>
      <c r="BJ622" s="20">
        <v>15</v>
      </c>
      <c r="BK622" s="20">
        <v>679</v>
      </c>
      <c r="BL622" s="20">
        <v>808</v>
      </c>
      <c r="BM622" s="20">
        <v>1002</v>
      </c>
      <c r="BN622" s="20">
        <v>128</v>
      </c>
      <c r="BO622" s="20">
        <v>50</v>
      </c>
      <c r="BP622" s="20">
        <v>4753</v>
      </c>
      <c r="BQ622" s="20">
        <v>2332</v>
      </c>
      <c r="BR622" s="20">
        <v>0</v>
      </c>
      <c r="BS622" s="20">
        <v>39</v>
      </c>
      <c r="BT622" s="20">
        <v>645</v>
      </c>
      <c r="BU622" s="20">
        <v>541</v>
      </c>
      <c r="BV622" s="20">
        <v>3355</v>
      </c>
    </row>
    <row r="623" spans="1:74" x14ac:dyDescent="0.25">
      <c r="A623" s="20" t="s">
        <v>475</v>
      </c>
      <c r="B623" s="20" t="s">
        <v>476</v>
      </c>
      <c r="C623" s="20" t="s">
        <v>497</v>
      </c>
      <c r="D623" s="1">
        <v>44613</v>
      </c>
      <c r="E623">
        <v>152</v>
      </c>
      <c r="F623">
        <v>4</v>
      </c>
      <c r="G623">
        <v>3</v>
      </c>
      <c r="H623">
        <v>0</v>
      </c>
      <c r="I623">
        <v>0</v>
      </c>
      <c r="J623">
        <v>122</v>
      </c>
      <c r="K623">
        <v>4</v>
      </c>
      <c r="L623">
        <v>5</v>
      </c>
      <c r="M623">
        <v>1</v>
      </c>
      <c r="N623">
        <v>16</v>
      </c>
      <c r="O623">
        <v>13</v>
      </c>
      <c r="P623">
        <v>0</v>
      </c>
      <c r="Q623">
        <v>0</v>
      </c>
      <c r="R623">
        <v>723</v>
      </c>
      <c r="S623">
        <v>651</v>
      </c>
      <c r="T623">
        <v>17</v>
      </c>
      <c r="U623">
        <v>13</v>
      </c>
      <c r="V623">
        <v>4</v>
      </c>
      <c r="W623">
        <v>999</v>
      </c>
      <c r="X623">
        <v>641</v>
      </c>
      <c r="Y623">
        <v>41</v>
      </c>
      <c r="Z623">
        <v>93</v>
      </c>
      <c r="AA623">
        <v>28</v>
      </c>
      <c r="AB623">
        <v>1216</v>
      </c>
      <c r="AC623">
        <v>842</v>
      </c>
      <c r="AD623">
        <v>19</v>
      </c>
      <c r="AE623">
        <v>36</v>
      </c>
      <c r="AF623">
        <v>131</v>
      </c>
      <c r="AG623">
        <v>152</v>
      </c>
      <c r="AH623">
        <v>99</v>
      </c>
      <c r="AI623">
        <v>4</v>
      </c>
      <c r="AJ623">
        <v>14</v>
      </c>
      <c r="AK623">
        <v>2</v>
      </c>
      <c r="AL623">
        <v>53</v>
      </c>
      <c r="AM623">
        <v>41</v>
      </c>
      <c r="AN623">
        <v>0</v>
      </c>
      <c r="AO623">
        <v>1</v>
      </c>
      <c r="AP623">
        <v>1</v>
      </c>
      <c r="AQ623">
        <v>0</v>
      </c>
      <c r="AR623">
        <v>0</v>
      </c>
      <c r="AS623">
        <v>0</v>
      </c>
      <c r="AT623">
        <v>0</v>
      </c>
      <c r="AU623">
        <v>0</v>
      </c>
      <c r="AV623">
        <v>0</v>
      </c>
      <c r="AW623">
        <v>0</v>
      </c>
      <c r="AX623">
        <v>0</v>
      </c>
      <c r="AY623">
        <v>0</v>
      </c>
      <c r="AZ623">
        <v>0</v>
      </c>
      <c r="BA623">
        <v>0</v>
      </c>
      <c r="BB623">
        <v>0</v>
      </c>
      <c r="BC623">
        <v>0</v>
      </c>
      <c r="BD623">
        <v>0</v>
      </c>
      <c r="BE623">
        <v>0</v>
      </c>
      <c r="BF623">
        <v>0</v>
      </c>
      <c r="BG623" s="20">
        <v>4</v>
      </c>
      <c r="BH623" s="20">
        <v>0</v>
      </c>
      <c r="BI623" s="20">
        <v>138</v>
      </c>
      <c r="BJ623" s="20">
        <v>15</v>
      </c>
      <c r="BK623" s="20">
        <v>682</v>
      </c>
      <c r="BL623" s="20">
        <v>809</v>
      </c>
      <c r="BM623" s="20">
        <v>1004</v>
      </c>
      <c r="BN623" s="20">
        <v>128</v>
      </c>
      <c r="BO623" s="20">
        <v>50</v>
      </c>
      <c r="BP623" s="20">
        <v>4762</v>
      </c>
      <c r="BQ623" s="20">
        <v>2354</v>
      </c>
      <c r="BR623" s="20">
        <v>0</v>
      </c>
      <c r="BS623" s="20">
        <v>39</v>
      </c>
      <c r="BT623" s="20">
        <v>641</v>
      </c>
      <c r="BU623" s="20">
        <v>539</v>
      </c>
      <c r="BV623" s="20">
        <v>3367</v>
      </c>
    </row>
    <row r="624" spans="1:74" x14ac:dyDescent="0.25">
      <c r="A624" s="20" t="s">
        <v>475</v>
      </c>
      <c r="B624" s="20" t="s">
        <v>476</v>
      </c>
      <c r="C624" s="20" t="s">
        <v>497</v>
      </c>
      <c r="D624" s="1">
        <v>44613</v>
      </c>
      <c r="AG624">
        <v>1</v>
      </c>
      <c r="BG624" s="20"/>
      <c r="BH624" s="20"/>
      <c r="BI624" s="20"/>
      <c r="BJ624" s="20"/>
      <c r="BK624" s="20"/>
      <c r="BL624" s="20"/>
      <c r="BM624" s="20"/>
      <c r="BN624" s="20">
        <v>1</v>
      </c>
      <c r="BO624" s="20"/>
      <c r="BP624" s="20">
        <v>1</v>
      </c>
      <c r="BQ624" s="20"/>
      <c r="BR624" s="20"/>
      <c r="BS624" s="20"/>
      <c r="BT624" s="20"/>
      <c r="BU624" s="20"/>
      <c r="BV624" s="20">
        <v>1</v>
      </c>
    </row>
    <row r="625" spans="1:74" x14ac:dyDescent="0.25">
      <c r="A625" s="20" t="s">
        <v>475</v>
      </c>
      <c r="B625" s="20" t="s">
        <v>481</v>
      </c>
      <c r="C625" s="20" t="s">
        <v>498</v>
      </c>
      <c r="D625" s="1">
        <v>44598</v>
      </c>
      <c r="E625">
        <v>81</v>
      </c>
      <c r="F625">
        <v>1</v>
      </c>
      <c r="G625">
        <v>0</v>
      </c>
      <c r="H625">
        <v>5</v>
      </c>
      <c r="I625">
        <v>3</v>
      </c>
      <c r="J625">
        <v>59</v>
      </c>
      <c r="K625">
        <v>1</v>
      </c>
      <c r="L625">
        <v>4</v>
      </c>
      <c r="M625">
        <v>1</v>
      </c>
      <c r="N625">
        <v>67</v>
      </c>
      <c r="O625">
        <v>45</v>
      </c>
      <c r="P625">
        <v>3</v>
      </c>
      <c r="Q625">
        <v>2</v>
      </c>
      <c r="R625">
        <v>417</v>
      </c>
      <c r="S625">
        <v>332</v>
      </c>
      <c r="T625">
        <v>17</v>
      </c>
      <c r="U625">
        <v>19</v>
      </c>
      <c r="V625">
        <v>4</v>
      </c>
      <c r="W625">
        <v>765</v>
      </c>
      <c r="X625">
        <v>448</v>
      </c>
      <c r="Y625">
        <v>9</v>
      </c>
      <c r="Z625">
        <v>61</v>
      </c>
      <c r="AA625">
        <v>34</v>
      </c>
      <c r="AB625">
        <v>541</v>
      </c>
      <c r="AC625">
        <v>331</v>
      </c>
      <c r="AD625">
        <v>1</v>
      </c>
      <c r="AE625">
        <v>23</v>
      </c>
      <c r="AF625">
        <v>65</v>
      </c>
      <c r="AG625">
        <v>95</v>
      </c>
      <c r="AH625">
        <v>34</v>
      </c>
      <c r="AI625">
        <v>0</v>
      </c>
      <c r="AJ625">
        <v>3</v>
      </c>
      <c r="AK625">
        <v>15</v>
      </c>
      <c r="AL625">
        <v>41</v>
      </c>
      <c r="AM625">
        <v>28</v>
      </c>
      <c r="AN625">
        <v>0</v>
      </c>
      <c r="AO625">
        <v>0</v>
      </c>
      <c r="AP625">
        <v>1</v>
      </c>
      <c r="AQ625">
        <v>0</v>
      </c>
      <c r="AR625">
        <v>0</v>
      </c>
      <c r="AS625">
        <v>1</v>
      </c>
      <c r="AT625">
        <v>0</v>
      </c>
      <c r="AU625">
        <v>0</v>
      </c>
      <c r="AV625">
        <v>0</v>
      </c>
      <c r="AW625">
        <v>0</v>
      </c>
      <c r="AX625">
        <v>0</v>
      </c>
      <c r="AY625">
        <v>0</v>
      </c>
      <c r="AZ625">
        <v>0</v>
      </c>
      <c r="BA625">
        <v>0</v>
      </c>
      <c r="BB625">
        <v>0</v>
      </c>
      <c r="BC625">
        <v>0</v>
      </c>
      <c r="BD625">
        <v>0</v>
      </c>
      <c r="BE625">
        <v>0</v>
      </c>
      <c r="BF625">
        <v>0</v>
      </c>
      <c r="BG625" s="20">
        <v>0</v>
      </c>
      <c r="BH625" s="20">
        <v>5</v>
      </c>
      <c r="BI625" s="20">
        <v>73</v>
      </c>
      <c r="BJ625" s="20">
        <v>59</v>
      </c>
      <c r="BK625" s="20">
        <v>369</v>
      </c>
      <c r="BL625" s="20">
        <v>629</v>
      </c>
      <c r="BM625" s="20">
        <v>438</v>
      </c>
      <c r="BN625" s="20">
        <v>73</v>
      </c>
      <c r="BO625" s="20">
        <v>38</v>
      </c>
      <c r="BP625" s="20">
        <v>2724</v>
      </c>
      <c r="BQ625" s="20">
        <v>1078</v>
      </c>
      <c r="BR625" s="20">
        <v>0</v>
      </c>
      <c r="BS625" s="20">
        <v>9</v>
      </c>
      <c r="BT625" s="20">
        <v>57</v>
      </c>
      <c r="BU625" s="20">
        <v>666</v>
      </c>
      <c r="BV625" s="20">
        <v>1889</v>
      </c>
    </row>
    <row r="626" spans="1:74" x14ac:dyDescent="0.25">
      <c r="A626" s="20" t="s">
        <v>475</v>
      </c>
      <c r="B626" s="20" t="s">
        <v>481</v>
      </c>
      <c r="C626" s="20" t="s">
        <v>498</v>
      </c>
      <c r="D626" s="1">
        <v>44605</v>
      </c>
      <c r="E626">
        <v>81</v>
      </c>
      <c r="F626">
        <v>1</v>
      </c>
      <c r="G626">
        <v>0</v>
      </c>
      <c r="H626">
        <v>5</v>
      </c>
      <c r="I626">
        <v>3</v>
      </c>
      <c r="J626">
        <v>59</v>
      </c>
      <c r="K626">
        <v>1</v>
      </c>
      <c r="L626">
        <v>4</v>
      </c>
      <c r="M626">
        <v>1</v>
      </c>
      <c r="N626">
        <v>67</v>
      </c>
      <c r="O626">
        <v>45</v>
      </c>
      <c r="P626">
        <v>3</v>
      </c>
      <c r="Q626">
        <v>2</v>
      </c>
      <c r="R626">
        <v>418</v>
      </c>
      <c r="S626">
        <v>332</v>
      </c>
      <c r="T626">
        <v>17</v>
      </c>
      <c r="U626">
        <v>19</v>
      </c>
      <c r="V626">
        <v>5</v>
      </c>
      <c r="W626">
        <v>764</v>
      </c>
      <c r="X626">
        <v>449</v>
      </c>
      <c r="Y626">
        <v>9</v>
      </c>
      <c r="Z626">
        <v>61</v>
      </c>
      <c r="AA626">
        <v>34</v>
      </c>
      <c r="AB626">
        <v>540</v>
      </c>
      <c r="AC626">
        <v>330</v>
      </c>
      <c r="AD626">
        <v>1</v>
      </c>
      <c r="AE626">
        <v>23</v>
      </c>
      <c r="AF626">
        <v>65</v>
      </c>
      <c r="AG626">
        <v>96</v>
      </c>
      <c r="AH626">
        <v>34</v>
      </c>
      <c r="AI626">
        <v>0</v>
      </c>
      <c r="AJ626">
        <v>3</v>
      </c>
      <c r="AK626">
        <v>15</v>
      </c>
      <c r="AL626">
        <v>43</v>
      </c>
      <c r="AM626">
        <v>30</v>
      </c>
      <c r="AN626">
        <v>0</v>
      </c>
      <c r="AO626">
        <v>0</v>
      </c>
      <c r="AP626">
        <v>1</v>
      </c>
      <c r="AQ626">
        <v>0</v>
      </c>
      <c r="AR626">
        <v>0</v>
      </c>
      <c r="AS626">
        <v>1</v>
      </c>
      <c r="AT626">
        <v>0</v>
      </c>
      <c r="AU626">
        <v>0</v>
      </c>
      <c r="AV626">
        <v>0</v>
      </c>
      <c r="AW626">
        <v>0</v>
      </c>
      <c r="AX626">
        <v>0</v>
      </c>
      <c r="AY626">
        <v>0</v>
      </c>
      <c r="AZ626">
        <v>0</v>
      </c>
      <c r="BA626">
        <v>0</v>
      </c>
      <c r="BB626">
        <v>0</v>
      </c>
      <c r="BC626">
        <v>0</v>
      </c>
      <c r="BD626">
        <v>0</v>
      </c>
      <c r="BE626">
        <v>0</v>
      </c>
      <c r="BF626">
        <v>0</v>
      </c>
      <c r="BG626" s="20">
        <v>0</v>
      </c>
      <c r="BH626" s="20">
        <v>5</v>
      </c>
      <c r="BI626" s="20">
        <v>73</v>
      </c>
      <c r="BJ626" s="20">
        <v>59</v>
      </c>
      <c r="BK626" s="20">
        <v>370</v>
      </c>
      <c r="BL626" s="20">
        <v>630</v>
      </c>
      <c r="BM626" s="20">
        <v>438</v>
      </c>
      <c r="BN626" s="20">
        <v>73</v>
      </c>
      <c r="BO626" s="20">
        <v>40</v>
      </c>
      <c r="BP626" s="20">
        <v>2729</v>
      </c>
      <c r="BQ626" s="20">
        <v>1081</v>
      </c>
      <c r="BR626" s="20">
        <v>0</v>
      </c>
      <c r="BS626" s="20">
        <v>9</v>
      </c>
      <c r="BT626" s="20">
        <v>57</v>
      </c>
      <c r="BU626" s="20">
        <v>670</v>
      </c>
      <c r="BV626" s="20">
        <v>1893</v>
      </c>
    </row>
    <row r="627" spans="1:74" x14ac:dyDescent="0.25">
      <c r="A627" s="20" t="s">
        <v>475</v>
      </c>
      <c r="B627" s="20" t="s">
        <v>481</v>
      </c>
      <c r="C627" s="20" t="s">
        <v>498</v>
      </c>
      <c r="D627" s="1">
        <v>44613</v>
      </c>
      <c r="AB627">
        <v>1</v>
      </c>
      <c r="BG627" s="20"/>
      <c r="BH627" s="20"/>
      <c r="BI627" s="20"/>
      <c r="BJ627" s="20"/>
      <c r="BK627" s="20"/>
      <c r="BL627" s="20"/>
      <c r="BM627" s="20">
        <v>1</v>
      </c>
      <c r="BN627" s="20"/>
      <c r="BO627" s="20"/>
      <c r="BP627" s="20">
        <v>1</v>
      </c>
      <c r="BQ627" s="20"/>
      <c r="BR627" s="20"/>
      <c r="BS627" s="20"/>
      <c r="BT627" s="20"/>
      <c r="BU627" s="20"/>
      <c r="BV627" s="20">
        <v>1</v>
      </c>
    </row>
    <row r="628" spans="1:74" x14ac:dyDescent="0.25">
      <c r="A628" s="20" t="s">
        <v>475</v>
      </c>
      <c r="B628" s="20" t="s">
        <v>481</v>
      </c>
      <c r="C628" s="20" t="s">
        <v>498</v>
      </c>
      <c r="D628" s="1">
        <v>44613</v>
      </c>
      <c r="E628">
        <v>81</v>
      </c>
      <c r="F628">
        <v>1</v>
      </c>
      <c r="G628">
        <v>0</v>
      </c>
      <c r="H628">
        <v>5</v>
      </c>
      <c r="I628">
        <v>3</v>
      </c>
      <c r="J628">
        <v>59</v>
      </c>
      <c r="K628">
        <v>1</v>
      </c>
      <c r="L628">
        <v>4</v>
      </c>
      <c r="M628">
        <v>1</v>
      </c>
      <c r="N628">
        <v>67</v>
      </c>
      <c r="O628">
        <v>45</v>
      </c>
      <c r="P628">
        <v>3</v>
      </c>
      <c r="Q628">
        <v>2</v>
      </c>
      <c r="R628">
        <v>417</v>
      </c>
      <c r="S628">
        <v>334</v>
      </c>
      <c r="T628">
        <v>17</v>
      </c>
      <c r="U628">
        <v>19</v>
      </c>
      <c r="V628">
        <v>4</v>
      </c>
      <c r="W628">
        <v>763</v>
      </c>
      <c r="X628">
        <v>448</v>
      </c>
      <c r="Y628">
        <v>9</v>
      </c>
      <c r="Z628">
        <v>61</v>
      </c>
      <c r="AA628">
        <v>33</v>
      </c>
      <c r="AB628">
        <v>542</v>
      </c>
      <c r="AC628">
        <v>334</v>
      </c>
      <c r="AD628">
        <v>1</v>
      </c>
      <c r="AE628">
        <v>23</v>
      </c>
      <c r="AF628">
        <v>65</v>
      </c>
      <c r="AG628">
        <v>97</v>
      </c>
      <c r="AH628">
        <v>35</v>
      </c>
      <c r="AI628">
        <v>0</v>
      </c>
      <c r="AJ628">
        <v>3</v>
      </c>
      <c r="AK628">
        <v>15</v>
      </c>
      <c r="AL628">
        <v>44</v>
      </c>
      <c r="AM628">
        <v>31</v>
      </c>
      <c r="AN628">
        <v>0</v>
      </c>
      <c r="AO628">
        <v>0</v>
      </c>
      <c r="AP628">
        <v>1</v>
      </c>
      <c r="AQ628">
        <v>0</v>
      </c>
      <c r="AR628">
        <v>0</v>
      </c>
      <c r="AS628">
        <v>1</v>
      </c>
      <c r="AT628">
        <v>0</v>
      </c>
      <c r="AU628">
        <v>0</v>
      </c>
      <c r="AV628">
        <v>0</v>
      </c>
      <c r="AW628">
        <v>0</v>
      </c>
      <c r="AX628">
        <v>0</v>
      </c>
      <c r="AY628">
        <v>0</v>
      </c>
      <c r="AZ628">
        <v>0</v>
      </c>
      <c r="BA628">
        <v>0</v>
      </c>
      <c r="BB628">
        <v>0</v>
      </c>
      <c r="BC628">
        <v>0</v>
      </c>
      <c r="BD628">
        <v>0</v>
      </c>
      <c r="BE628">
        <v>0</v>
      </c>
      <c r="BF628">
        <v>0</v>
      </c>
      <c r="BG628" s="20">
        <v>0</v>
      </c>
      <c r="BH628" s="20">
        <v>5</v>
      </c>
      <c r="BI628" s="20">
        <v>73</v>
      </c>
      <c r="BJ628" s="20">
        <v>59</v>
      </c>
      <c r="BK628" s="20">
        <v>370</v>
      </c>
      <c r="BL628" s="20">
        <v>631</v>
      </c>
      <c r="BM628" s="20">
        <v>440</v>
      </c>
      <c r="BN628" s="20">
        <v>74</v>
      </c>
      <c r="BO628" s="20">
        <v>41</v>
      </c>
      <c r="BP628" s="20">
        <v>2737</v>
      </c>
      <c r="BQ628" s="20">
        <v>1097</v>
      </c>
      <c r="BR628" s="20">
        <v>0</v>
      </c>
      <c r="BS628" s="20">
        <v>9</v>
      </c>
      <c r="BT628" s="20">
        <v>58</v>
      </c>
      <c r="BU628" s="20">
        <v>671</v>
      </c>
      <c r="BV628" s="20">
        <v>1899</v>
      </c>
    </row>
    <row r="629" spans="1:74" x14ac:dyDescent="0.25">
      <c r="A629" s="20" t="s">
        <v>475</v>
      </c>
      <c r="B629" s="20" t="s">
        <v>476</v>
      </c>
      <c r="C629" s="20" t="s">
        <v>672</v>
      </c>
      <c r="D629" s="1">
        <v>44598</v>
      </c>
      <c r="E629">
        <v>149</v>
      </c>
      <c r="F629">
        <v>2</v>
      </c>
      <c r="G629">
        <v>1</v>
      </c>
      <c r="H629">
        <v>3</v>
      </c>
      <c r="I629">
        <v>3</v>
      </c>
      <c r="J629">
        <v>127</v>
      </c>
      <c r="K629">
        <v>2</v>
      </c>
      <c r="L629">
        <v>1</v>
      </c>
      <c r="M629">
        <v>1</v>
      </c>
      <c r="N629">
        <v>84</v>
      </c>
      <c r="O629">
        <v>69</v>
      </c>
      <c r="P629">
        <v>1</v>
      </c>
      <c r="Q629">
        <v>1</v>
      </c>
      <c r="R629">
        <v>1021</v>
      </c>
      <c r="S629">
        <v>944</v>
      </c>
      <c r="T629">
        <v>31</v>
      </c>
      <c r="U629">
        <v>6</v>
      </c>
      <c r="V629">
        <v>2</v>
      </c>
      <c r="W629">
        <v>1019</v>
      </c>
      <c r="X629">
        <v>736</v>
      </c>
      <c r="Y629">
        <v>46</v>
      </c>
      <c r="Z629">
        <v>54</v>
      </c>
      <c r="AA629">
        <v>16</v>
      </c>
      <c r="AB629">
        <v>1497</v>
      </c>
      <c r="AC629">
        <v>1158</v>
      </c>
      <c r="AD629">
        <v>50</v>
      </c>
      <c r="AE629">
        <v>52</v>
      </c>
      <c r="AF629">
        <v>80</v>
      </c>
      <c r="AG629">
        <v>227</v>
      </c>
      <c r="AH629">
        <v>146</v>
      </c>
      <c r="AI629">
        <v>4</v>
      </c>
      <c r="AJ629">
        <v>21</v>
      </c>
      <c r="AK629">
        <v>1</v>
      </c>
      <c r="AL629">
        <v>79</v>
      </c>
      <c r="AM629">
        <v>64</v>
      </c>
      <c r="AN629">
        <v>4</v>
      </c>
      <c r="AO629">
        <v>0</v>
      </c>
      <c r="AP629">
        <v>1</v>
      </c>
      <c r="AQ629">
        <v>0</v>
      </c>
      <c r="AR629">
        <v>0</v>
      </c>
      <c r="AS629">
        <v>0</v>
      </c>
      <c r="AT629">
        <v>0</v>
      </c>
      <c r="AU629">
        <v>0</v>
      </c>
      <c r="AV629">
        <v>0</v>
      </c>
      <c r="AW629">
        <v>0</v>
      </c>
      <c r="AX629">
        <v>0</v>
      </c>
      <c r="AY629">
        <v>0</v>
      </c>
      <c r="AZ629">
        <v>0</v>
      </c>
      <c r="BA629">
        <v>0</v>
      </c>
      <c r="BB629">
        <v>0</v>
      </c>
      <c r="BC629">
        <v>0</v>
      </c>
      <c r="BD629">
        <v>0</v>
      </c>
      <c r="BE629">
        <v>0</v>
      </c>
      <c r="BF629">
        <v>0</v>
      </c>
      <c r="BG629" s="20">
        <v>2</v>
      </c>
      <c r="BH629" s="20">
        <v>3</v>
      </c>
      <c r="BI629" s="20">
        <v>142</v>
      </c>
      <c r="BJ629" s="20">
        <v>82</v>
      </c>
      <c r="BK629" s="20">
        <v>980</v>
      </c>
      <c r="BL629" s="20">
        <v>882</v>
      </c>
      <c r="BM629" s="20">
        <v>1304</v>
      </c>
      <c r="BN629" s="20">
        <v>194</v>
      </c>
      <c r="BO629" s="20">
        <v>74</v>
      </c>
      <c r="BP629" s="20">
        <v>5639</v>
      </c>
      <c r="BQ629" s="20">
        <v>3472</v>
      </c>
      <c r="BR629" s="20">
        <v>0</v>
      </c>
      <c r="BS629" s="20">
        <v>102</v>
      </c>
      <c r="BT629" s="20">
        <v>667</v>
      </c>
      <c r="BU629" s="20">
        <v>314</v>
      </c>
      <c r="BV629" s="20">
        <v>4433</v>
      </c>
    </row>
    <row r="630" spans="1:74" x14ac:dyDescent="0.25">
      <c r="A630" s="20" t="s">
        <v>475</v>
      </c>
      <c r="B630" s="20" t="s">
        <v>476</v>
      </c>
      <c r="C630" s="20" t="s">
        <v>672</v>
      </c>
      <c r="D630" s="1">
        <v>44605</v>
      </c>
      <c r="E630">
        <v>150</v>
      </c>
      <c r="F630">
        <v>2</v>
      </c>
      <c r="G630">
        <v>1</v>
      </c>
      <c r="H630">
        <v>3</v>
      </c>
      <c r="I630">
        <v>3</v>
      </c>
      <c r="J630">
        <v>127</v>
      </c>
      <c r="K630">
        <v>2</v>
      </c>
      <c r="L630">
        <v>1</v>
      </c>
      <c r="M630">
        <v>1</v>
      </c>
      <c r="N630">
        <v>85</v>
      </c>
      <c r="O630">
        <v>71</v>
      </c>
      <c r="P630">
        <v>1</v>
      </c>
      <c r="Q630">
        <v>0</v>
      </c>
      <c r="R630">
        <v>1022</v>
      </c>
      <c r="S630">
        <v>946</v>
      </c>
      <c r="T630">
        <v>31</v>
      </c>
      <c r="U630">
        <v>6</v>
      </c>
      <c r="V630">
        <v>2</v>
      </c>
      <c r="W630">
        <v>1019</v>
      </c>
      <c r="X630">
        <v>738</v>
      </c>
      <c r="Y630">
        <v>46</v>
      </c>
      <c r="Z630">
        <v>54</v>
      </c>
      <c r="AA630">
        <v>16</v>
      </c>
      <c r="AB630">
        <v>1503</v>
      </c>
      <c r="AC630">
        <v>1157</v>
      </c>
      <c r="AD630">
        <v>50</v>
      </c>
      <c r="AE630">
        <v>58</v>
      </c>
      <c r="AF630">
        <v>82</v>
      </c>
      <c r="AG630">
        <v>227</v>
      </c>
      <c r="AH630">
        <v>149</v>
      </c>
      <c r="AI630">
        <v>4</v>
      </c>
      <c r="AJ630">
        <v>20</v>
      </c>
      <c r="AK630">
        <v>1</v>
      </c>
      <c r="AL630">
        <v>79</v>
      </c>
      <c r="AM630">
        <v>66</v>
      </c>
      <c r="AN630">
        <v>4</v>
      </c>
      <c r="AO630">
        <v>0</v>
      </c>
      <c r="AP630">
        <v>1</v>
      </c>
      <c r="AQ630">
        <v>0</v>
      </c>
      <c r="AR630">
        <v>0</v>
      </c>
      <c r="AS630">
        <v>0</v>
      </c>
      <c r="AT630">
        <v>0</v>
      </c>
      <c r="AU630">
        <v>0</v>
      </c>
      <c r="AV630">
        <v>0</v>
      </c>
      <c r="AW630">
        <v>0</v>
      </c>
      <c r="AX630">
        <v>0</v>
      </c>
      <c r="AY630">
        <v>0</v>
      </c>
      <c r="AZ630">
        <v>0</v>
      </c>
      <c r="BA630">
        <v>0</v>
      </c>
      <c r="BB630">
        <v>0</v>
      </c>
      <c r="BC630">
        <v>0</v>
      </c>
      <c r="BD630">
        <v>0</v>
      </c>
      <c r="BE630">
        <v>0</v>
      </c>
      <c r="BF630">
        <v>0</v>
      </c>
      <c r="BG630" s="20">
        <v>2</v>
      </c>
      <c r="BH630" s="20">
        <v>3</v>
      </c>
      <c r="BI630" s="20">
        <v>142</v>
      </c>
      <c r="BJ630" s="20">
        <v>83</v>
      </c>
      <c r="BK630" s="20">
        <v>982</v>
      </c>
      <c r="BL630" s="20">
        <v>884</v>
      </c>
      <c r="BM630" s="20">
        <v>1302</v>
      </c>
      <c r="BN630" s="20">
        <v>195</v>
      </c>
      <c r="BO630" s="20">
        <v>74</v>
      </c>
      <c r="BP630" s="20">
        <v>5654</v>
      </c>
      <c r="BQ630" s="20">
        <v>3499</v>
      </c>
      <c r="BR630" s="20">
        <v>0</v>
      </c>
      <c r="BS630" s="20">
        <v>102</v>
      </c>
      <c r="BT630" s="20">
        <v>668</v>
      </c>
      <c r="BU630" s="20">
        <v>323</v>
      </c>
      <c r="BV630" s="20">
        <v>4438</v>
      </c>
    </row>
    <row r="631" spans="1:74" x14ac:dyDescent="0.25">
      <c r="A631" s="20" t="s">
        <v>475</v>
      </c>
      <c r="B631" s="20" t="s">
        <v>476</v>
      </c>
      <c r="C631" s="20" t="s">
        <v>672</v>
      </c>
      <c r="D631" s="1">
        <v>44613</v>
      </c>
      <c r="E631">
        <v>149</v>
      </c>
      <c r="F631">
        <v>2</v>
      </c>
      <c r="G631">
        <v>1</v>
      </c>
      <c r="H631">
        <v>3</v>
      </c>
      <c r="I631">
        <v>3</v>
      </c>
      <c r="J631">
        <v>126</v>
      </c>
      <c r="K631">
        <v>2</v>
      </c>
      <c r="L631">
        <v>1</v>
      </c>
      <c r="M631">
        <v>1</v>
      </c>
      <c r="N631">
        <v>83</v>
      </c>
      <c r="O631">
        <v>70</v>
      </c>
      <c r="P631">
        <v>1</v>
      </c>
      <c r="Q631">
        <v>0</v>
      </c>
      <c r="R631">
        <v>1021</v>
      </c>
      <c r="S631">
        <v>947</v>
      </c>
      <c r="T631">
        <v>31</v>
      </c>
      <c r="U631">
        <v>6</v>
      </c>
      <c r="V631">
        <v>2</v>
      </c>
      <c r="W631">
        <v>1020</v>
      </c>
      <c r="X631">
        <v>743</v>
      </c>
      <c r="Y631">
        <v>46</v>
      </c>
      <c r="Z631">
        <v>53</v>
      </c>
      <c r="AA631">
        <v>16</v>
      </c>
      <c r="AB631">
        <v>1503</v>
      </c>
      <c r="AC631">
        <v>1162</v>
      </c>
      <c r="AD631">
        <v>50</v>
      </c>
      <c r="AE631">
        <v>60</v>
      </c>
      <c r="AF631">
        <v>79</v>
      </c>
      <c r="AG631">
        <v>229</v>
      </c>
      <c r="AH631">
        <v>152</v>
      </c>
      <c r="AI631">
        <v>4</v>
      </c>
      <c r="AJ631">
        <v>20</v>
      </c>
      <c r="AK631">
        <v>1</v>
      </c>
      <c r="AL631">
        <v>81</v>
      </c>
      <c r="AM631">
        <v>68</v>
      </c>
      <c r="AN631">
        <v>4</v>
      </c>
      <c r="AO631">
        <v>0</v>
      </c>
      <c r="AP631">
        <v>1</v>
      </c>
      <c r="AQ631">
        <v>0</v>
      </c>
      <c r="AR631">
        <v>0</v>
      </c>
      <c r="AS631">
        <v>0</v>
      </c>
      <c r="AT631">
        <v>0</v>
      </c>
      <c r="AU631">
        <v>0</v>
      </c>
      <c r="AV631">
        <v>0</v>
      </c>
      <c r="AW631">
        <v>0</v>
      </c>
      <c r="AX631">
        <v>0</v>
      </c>
      <c r="AY631">
        <v>0</v>
      </c>
      <c r="AZ631">
        <v>0</v>
      </c>
      <c r="BA631">
        <v>0</v>
      </c>
      <c r="BB631">
        <v>0</v>
      </c>
      <c r="BC631">
        <v>0</v>
      </c>
      <c r="BD631">
        <v>0</v>
      </c>
      <c r="BE631">
        <v>0</v>
      </c>
      <c r="BF631">
        <v>0</v>
      </c>
      <c r="BG631" s="20">
        <v>2</v>
      </c>
      <c r="BH631" s="20">
        <v>3</v>
      </c>
      <c r="BI631" s="20">
        <v>141</v>
      </c>
      <c r="BJ631" s="20">
        <v>81</v>
      </c>
      <c r="BK631" s="20">
        <v>981</v>
      </c>
      <c r="BL631" s="20">
        <v>887</v>
      </c>
      <c r="BM631" s="20">
        <v>1303</v>
      </c>
      <c r="BN631" s="20">
        <v>197</v>
      </c>
      <c r="BO631" s="20">
        <v>76</v>
      </c>
      <c r="BP631" s="20">
        <v>5653</v>
      </c>
      <c r="BQ631" s="20">
        <v>3521</v>
      </c>
      <c r="BR631" s="20">
        <v>0</v>
      </c>
      <c r="BS631" s="20">
        <v>103</v>
      </c>
      <c r="BT631" s="20">
        <v>669</v>
      </c>
      <c r="BU631" s="20">
        <v>318</v>
      </c>
      <c r="BV631" s="20">
        <v>4441</v>
      </c>
    </row>
    <row r="632" spans="1:74" x14ac:dyDescent="0.25">
      <c r="A632" s="20" t="s">
        <v>475</v>
      </c>
      <c r="B632" s="20" t="s">
        <v>478</v>
      </c>
      <c r="C632" s="20" t="s">
        <v>673</v>
      </c>
      <c r="D632" s="1">
        <v>44598</v>
      </c>
      <c r="E632">
        <v>103</v>
      </c>
      <c r="F632">
        <v>2</v>
      </c>
      <c r="G632">
        <v>2</v>
      </c>
      <c r="H632">
        <v>0</v>
      </c>
      <c r="I632">
        <v>0</v>
      </c>
      <c r="J632">
        <v>78</v>
      </c>
      <c r="K632">
        <v>0</v>
      </c>
      <c r="L632">
        <v>6</v>
      </c>
      <c r="M632">
        <v>1</v>
      </c>
      <c r="N632">
        <v>3</v>
      </c>
      <c r="O632">
        <v>3</v>
      </c>
      <c r="P632">
        <v>0</v>
      </c>
      <c r="Q632">
        <v>0</v>
      </c>
      <c r="R632">
        <v>810</v>
      </c>
      <c r="S632">
        <v>651</v>
      </c>
      <c r="T632">
        <v>24</v>
      </c>
      <c r="U632">
        <v>23</v>
      </c>
      <c r="V632">
        <v>48</v>
      </c>
      <c r="W632">
        <v>986</v>
      </c>
      <c r="X632">
        <v>620</v>
      </c>
      <c r="Y632">
        <v>8</v>
      </c>
      <c r="Z632">
        <v>94</v>
      </c>
      <c r="AA632">
        <v>24</v>
      </c>
      <c r="AB632">
        <v>1199</v>
      </c>
      <c r="AC632">
        <v>748</v>
      </c>
      <c r="AD632">
        <v>7</v>
      </c>
      <c r="AE632">
        <v>95</v>
      </c>
      <c r="AF632">
        <v>99</v>
      </c>
      <c r="AG632">
        <v>127</v>
      </c>
      <c r="AH632">
        <v>51</v>
      </c>
      <c r="AI632">
        <v>0</v>
      </c>
      <c r="AJ632">
        <v>14</v>
      </c>
      <c r="AK632">
        <v>7</v>
      </c>
      <c r="AL632">
        <v>38</v>
      </c>
      <c r="AM632">
        <v>34</v>
      </c>
      <c r="AN632">
        <v>0</v>
      </c>
      <c r="AO632">
        <v>0</v>
      </c>
      <c r="AP632">
        <v>0</v>
      </c>
      <c r="AQ632">
        <v>0</v>
      </c>
      <c r="AR632">
        <v>0</v>
      </c>
      <c r="AS632">
        <v>0</v>
      </c>
      <c r="AT632">
        <v>0</v>
      </c>
      <c r="AU632">
        <v>0</v>
      </c>
      <c r="AV632">
        <v>0</v>
      </c>
      <c r="AW632">
        <v>0</v>
      </c>
      <c r="AX632">
        <v>0</v>
      </c>
      <c r="AY632">
        <v>0</v>
      </c>
      <c r="AZ632">
        <v>0</v>
      </c>
      <c r="BA632">
        <v>0</v>
      </c>
      <c r="BB632">
        <v>0</v>
      </c>
      <c r="BC632">
        <v>0</v>
      </c>
      <c r="BD632">
        <v>0</v>
      </c>
      <c r="BE632">
        <v>0</v>
      </c>
      <c r="BF632">
        <v>0</v>
      </c>
      <c r="BG632" s="20">
        <v>2</v>
      </c>
      <c r="BH632" s="20">
        <v>0</v>
      </c>
      <c r="BI632" s="20">
        <v>93</v>
      </c>
      <c r="BJ632" s="20">
        <v>3</v>
      </c>
      <c r="BK632" s="20">
        <v>709</v>
      </c>
      <c r="BL632" s="20">
        <v>830</v>
      </c>
      <c r="BM632" s="20">
        <v>972</v>
      </c>
      <c r="BN632" s="20">
        <v>100</v>
      </c>
      <c r="BO632" s="20">
        <v>37</v>
      </c>
      <c r="BP632" s="20">
        <v>4576</v>
      </c>
      <c r="BQ632" s="20">
        <v>1832</v>
      </c>
      <c r="BR632" s="20">
        <v>0</v>
      </c>
      <c r="BS632" s="20">
        <v>27</v>
      </c>
      <c r="BT632" s="20">
        <v>729</v>
      </c>
      <c r="BU632" s="20">
        <v>644</v>
      </c>
      <c r="BV632" s="20">
        <v>3005</v>
      </c>
    </row>
    <row r="633" spans="1:74" x14ac:dyDescent="0.25">
      <c r="A633" s="20" t="s">
        <v>475</v>
      </c>
      <c r="B633" s="20" t="s">
        <v>478</v>
      </c>
      <c r="C633" s="20" t="s">
        <v>673</v>
      </c>
      <c r="D633" s="1">
        <v>44605</v>
      </c>
      <c r="E633">
        <v>103</v>
      </c>
      <c r="F633">
        <v>2</v>
      </c>
      <c r="G633">
        <v>2</v>
      </c>
      <c r="H633">
        <v>0</v>
      </c>
      <c r="I633">
        <v>0</v>
      </c>
      <c r="J633">
        <v>78</v>
      </c>
      <c r="K633">
        <v>0</v>
      </c>
      <c r="L633">
        <v>6</v>
      </c>
      <c r="M633">
        <v>1</v>
      </c>
      <c r="N633">
        <v>3</v>
      </c>
      <c r="O633">
        <v>3</v>
      </c>
      <c r="P633">
        <v>0</v>
      </c>
      <c r="Q633">
        <v>0</v>
      </c>
      <c r="R633">
        <v>809</v>
      </c>
      <c r="S633">
        <v>650</v>
      </c>
      <c r="T633">
        <v>24</v>
      </c>
      <c r="U633">
        <v>23</v>
      </c>
      <c r="V633">
        <v>47</v>
      </c>
      <c r="W633">
        <v>989</v>
      </c>
      <c r="X633">
        <v>622</v>
      </c>
      <c r="Y633">
        <v>8</v>
      </c>
      <c r="Z633">
        <v>94</v>
      </c>
      <c r="AA633">
        <v>24</v>
      </c>
      <c r="AB633">
        <v>1199</v>
      </c>
      <c r="AC633">
        <v>753</v>
      </c>
      <c r="AD633">
        <v>7</v>
      </c>
      <c r="AE633">
        <v>93</v>
      </c>
      <c r="AF633">
        <v>100</v>
      </c>
      <c r="AG633">
        <v>127</v>
      </c>
      <c r="AH633">
        <v>51</v>
      </c>
      <c r="AI633">
        <v>0</v>
      </c>
      <c r="AJ633">
        <v>14</v>
      </c>
      <c r="AK633">
        <v>7</v>
      </c>
      <c r="AL633">
        <v>38</v>
      </c>
      <c r="AM633">
        <v>34</v>
      </c>
      <c r="AN633">
        <v>0</v>
      </c>
      <c r="AO633">
        <v>0</v>
      </c>
      <c r="AP633">
        <v>0</v>
      </c>
      <c r="AQ633">
        <v>0</v>
      </c>
      <c r="AR633">
        <v>0</v>
      </c>
      <c r="AS633">
        <v>0</v>
      </c>
      <c r="AT633">
        <v>0</v>
      </c>
      <c r="AU633">
        <v>0</v>
      </c>
      <c r="AV633">
        <v>0</v>
      </c>
      <c r="AW633">
        <v>0</v>
      </c>
      <c r="AX633">
        <v>0</v>
      </c>
      <c r="AY633">
        <v>0</v>
      </c>
      <c r="AZ633">
        <v>0</v>
      </c>
      <c r="BA633">
        <v>0</v>
      </c>
      <c r="BB633">
        <v>0</v>
      </c>
      <c r="BC633">
        <v>0</v>
      </c>
      <c r="BD633">
        <v>0</v>
      </c>
      <c r="BE633">
        <v>0</v>
      </c>
      <c r="BF633">
        <v>0</v>
      </c>
      <c r="BG633" s="20">
        <v>2</v>
      </c>
      <c r="BH633" s="20">
        <v>0</v>
      </c>
      <c r="BI633" s="20">
        <v>93</v>
      </c>
      <c r="BJ633" s="20">
        <v>3</v>
      </c>
      <c r="BK633" s="20">
        <v>708</v>
      </c>
      <c r="BL633" s="20">
        <v>833</v>
      </c>
      <c r="BM633" s="20">
        <v>971</v>
      </c>
      <c r="BN633" s="20">
        <v>100</v>
      </c>
      <c r="BO633" s="20">
        <v>37</v>
      </c>
      <c r="BP633" s="20">
        <v>4579</v>
      </c>
      <c r="BQ633" s="20">
        <v>1855</v>
      </c>
      <c r="BR633" s="20">
        <v>0</v>
      </c>
      <c r="BS633" s="20">
        <v>27</v>
      </c>
      <c r="BT633" s="20">
        <v>725</v>
      </c>
      <c r="BU633" s="20">
        <v>647</v>
      </c>
      <c r="BV633" s="20">
        <v>3010</v>
      </c>
    </row>
    <row r="634" spans="1:74" x14ac:dyDescent="0.25">
      <c r="A634" s="20" t="s">
        <v>475</v>
      </c>
      <c r="B634" s="20" t="s">
        <v>478</v>
      </c>
      <c r="C634" s="20" t="s">
        <v>673</v>
      </c>
      <c r="D634" s="1">
        <v>44613</v>
      </c>
      <c r="E634">
        <v>103</v>
      </c>
      <c r="F634">
        <v>2</v>
      </c>
      <c r="G634">
        <v>2</v>
      </c>
      <c r="H634">
        <v>0</v>
      </c>
      <c r="I634">
        <v>0</v>
      </c>
      <c r="J634">
        <v>78</v>
      </c>
      <c r="K634">
        <v>0</v>
      </c>
      <c r="L634">
        <v>6</v>
      </c>
      <c r="M634">
        <v>1</v>
      </c>
      <c r="N634">
        <v>3</v>
      </c>
      <c r="O634">
        <v>3</v>
      </c>
      <c r="P634">
        <v>0</v>
      </c>
      <c r="Q634">
        <v>0</v>
      </c>
      <c r="R634">
        <v>811</v>
      </c>
      <c r="S634">
        <v>650</v>
      </c>
      <c r="T634">
        <v>24</v>
      </c>
      <c r="U634">
        <v>24</v>
      </c>
      <c r="V634">
        <v>47</v>
      </c>
      <c r="W634">
        <v>989</v>
      </c>
      <c r="X634">
        <v>623</v>
      </c>
      <c r="Y634">
        <v>8</v>
      </c>
      <c r="Z634">
        <v>93</v>
      </c>
      <c r="AA634">
        <v>24</v>
      </c>
      <c r="AB634">
        <v>1199</v>
      </c>
      <c r="AC634">
        <v>759</v>
      </c>
      <c r="AD634">
        <v>7</v>
      </c>
      <c r="AE634">
        <v>93</v>
      </c>
      <c r="AF634">
        <v>98</v>
      </c>
      <c r="AG634">
        <v>127</v>
      </c>
      <c r="AH634">
        <v>51</v>
      </c>
      <c r="AI634">
        <v>0</v>
      </c>
      <c r="AJ634">
        <v>14</v>
      </c>
      <c r="AK634">
        <v>7</v>
      </c>
      <c r="AL634">
        <v>36</v>
      </c>
      <c r="AM634">
        <v>34</v>
      </c>
      <c r="AN634">
        <v>0</v>
      </c>
      <c r="AO634">
        <v>0</v>
      </c>
      <c r="AP634">
        <v>0</v>
      </c>
      <c r="AQ634">
        <v>0</v>
      </c>
      <c r="AR634">
        <v>0</v>
      </c>
      <c r="AS634">
        <v>0</v>
      </c>
      <c r="AT634">
        <v>0</v>
      </c>
      <c r="AU634">
        <v>0</v>
      </c>
      <c r="AV634">
        <v>0</v>
      </c>
      <c r="AW634">
        <v>0</v>
      </c>
      <c r="AX634">
        <v>0</v>
      </c>
      <c r="AY634">
        <v>0</v>
      </c>
      <c r="AZ634">
        <v>0</v>
      </c>
      <c r="BA634">
        <v>0</v>
      </c>
      <c r="BB634">
        <v>0</v>
      </c>
      <c r="BC634">
        <v>0</v>
      </c>
      <c r="BD634">
        <v>0</v>
      </c>
      <c r="BE634">
        <v>0</v>
      </c>
      <c r="BF634">
        <v>0</v>
      </c>
      <c r="BG634" s="20">
        <v>2</v>
      </c>
      <c r="BH634" s="20">
        <v>0</v>
      </c>
      <c r="BI634" s="20">
        <v>93</v>
      </c>
      <c r="BJ634" s="20">
        <v>3</v>
      </c>
      <c r="BK634" s="20">
        <v>709</v>
      </c>
      <c r="BL634" s="20">
        <v>834</v>
      </c>
      <c r="BM634" s="20">
        <v>973</v>
      </c>
      <c r="BN634" s="20">
        <v>100</v>
      </c>
      <c r="BO634" s="20">
        <v>35</v>
      </c>
      <c r="BP634" s="20">
        <v>4593</v>
      </c>
      <c r="BQ634" s="20">
        <v>1874</v>
      </c>
      <c r="BR634" s="20">
        <v>0</v>
      </c>
      <c r="BS634" s="20">
        <v>27</v>
      </c>
      <c r="BT634" s="20">
        <v>726</v>
      </c>
      <c r="BU634" s="20">
        <v>654</v>
      </c>
      <c r="BV634" s="20">
        <v>3017</v>
      </c>
    </row>
    <row r="635" spans="1:74" x14ac:dyDescent="0.25">
      <c r="A635" s="20" t="s">
        <v>475</v>
      </c>
      <c r="B635" s="20" t="s">
        <v>491</v>
      </c>
      <c r="C635" s="20" t="s">
        <v>499</v>
      </c>
      <c r="D635" s="1">
        <v>44598</v>
      </c>
      <c r="E635">
        <v>167</v>
      </c>
      <c r="F635">
        <v>0</v>
      </c>
      <c r="G635">
        <v>0</v>
      </c>
      <c r="H635">
        <v>3</v>
      </c>
      <c r="I635">
        <v>2</v>
      </c>
      <c r="J635">
        <v>95</v>
      </c>
      <c r="K635">
        <v>1</v>
      </c>
      <c r="L635">
        <v>13</v>
      </c>
      <c r="M635">
        <v>14</v>
      </c>
      <c r="N635">
        <v>104</v>
      </c>
      <c r="O635">
        <v>73</v>
      </c>
      <c r="P635">
        <v>9</v>
      </c>
      <c r="Q635">
        <v>3</v>
      </c>
      <c r="R635">
        <v>535</v>
      </c>
      <c r="S635">
        <v>388</v>
      </c>
      <c r="T635">
        <v>15</v>
      </c>
      <c r="U635">
        <v>27</v>
      </c>
      <c r="V635">
        <v>22</v>
      </c>
      <c r="W635">
        <v>2805</v>
      </c>
      <c r="X635">
        <v>1166</v>
      </c>
      <c r="Y635">
        <v>50</v>
      </c>
      <c r="Z635">
        <v>436</v>
      </c>
      <c r="AA635">
        <v>212</v>
      </c>
      <c r="AB635">
        <v>1672</v>
      </c>
      <c r="AC635">
        <v>647</v>
      </c>
      <c r="AD635">
        <v>15</v>
      </c>
      <c r="AE635">
        <v>366</v>
      </c>
      <c r="AF635">
        <v>116</v>
      </c>
      <c r="AG635">
        <v>350</v>
      </c>
      <c r="AH635">
        <v>120</v>
      </c>
      <c r="AI635">
        <v>3</v>
      </c>
      <c r="AJ635">
        <v>67</v>
      </c>
      <c r="AK635">
        <v>11</v>
      </c>
      <c r="AL635">
        <v>49</v>
      </c>
      <c r="AM635">
        <v>31</v>
      </c>
      <c r="AN635">
        <v>3</v>
      </c>
      <c r="AO635">
        <v>1</v>
      </c>
      <c r="AP635">
        <v>2</v>
      </c>
      <c r="AQ635">
        <v>0</v>
      </c>
      <c r="AR635">
        <v>0</v>
      </c>
      <c r="AS635">
        <v>0</v>
      </c>
      <c r="AT635">
        <v>0</v>
      </c>
      <c r="AU635">
        <v>0</v>
      </c>
      <c r="AV635">
        <v>0</v>
      </c>
      <c r="AW635">
        <v>0</v>
      </c>
      <c r="AX635">
        <v>0</v>
      </c>
      <c r="AY635">
        <v>0</v>
      </c>
      <c r="AZ635">
        <v>0</v>
      </c>
      <c r="BA635">
        <v>0</v>
      </c>
      <c r="BB635">
        <v>0</v>
      </c>
      <c r="BC635">
        <v>0</v>
      </c>
      <c r="BD635">
        <v>0</v>
      </c>
      <c r="BE635">
        <v>0</v>
      </c>
      <c r="BF635">
        <v>0</v>
      </c>
      <c r="BG635" s="20">
        <v>0</v>
      </c>
      <c r="BH635" s="20">
        <v>3</v>
      </c>
      <c r="BI635" s="20">
        <v>125</v>
      </c>
      <c r="BJ635" s="20">
        <v>92</v>
      </c>
      <c r="BK635" s="20">
        <v>452</v>
      </c>
      <c r="BL635" s="20">
        <v>1949</v>
      </c>
      <c r="BM635" s="20">
        <v>1085</v>
      </c>
      <c r="BN635" s="20">
        <v>242</v>
      </c>
      <c r="BO635" s="20">
        <v>42</v>
      </c>
      <c r="BP635" s="20">
        <v>14535</v>
      </c>
      <c r="BQ635" s="20">
        <v>3112</v>
      </c>
      <c r="BR635" s="20">
        <v>0</v>
      </c>
      <c r="BS635" s="20">
        <v>77</v>
      </c>
      <c r="BT635" s="20">
        <v>4278</v>
      </c>
      <c r="BU635" s="20">
        <v>1885</v>
      </c>
      <c r="BV635" s="20">
        <v>7206</v>
      </c>
    </row>
    <row r="636" spans="1:74" x14ac:dyDescent="0.25">
      <c r="A636" s="20" t="s">
        <v>475</v>
      </c>
      <c r="B636" s="20" t="s">
        <v>491</v>
      </c>
      <c r="C636" s="20" t="s">
        <v>499</v>
      </c>
      <c r="D636" s="1">
        <v>44605</v>
      </c>
      <c r="E636">
        <v>167</v>
      </c>
      <c r="F636">
        <v>0</v>
      </c>
      <c r="G636">
        <v>0</v>
      </c>
      <c r="H636">
        <v>3</v>
      </c>
      <c r="I636">
        <v>2</v>
      </c>
      <c r="J636">
        <v>97</v>
      </c>
      <c r="K636">
        <v>1</v>
      </c>
      <c r="L636">
        <v>13</v>
      </c>
      <c r="M636">
        <v>14</v>
      </c>
      <c r="N636">
        <v>106</v>
      </c>
      <c r="O636">
        <v>79</v>
      </c>
      <c r="P636">
        <v>9</v>
      </c>
      <c r="Q636">
        <v>2</v>
      </c>
      <c r="R636">
        <v>542</v>
      </c>
      <c r="S636">
        <v>393</v>
      </c>
      <c r="T636">
        <v>15</v>
      </c>
      <c r="U636">
        <v>28</v>
      </c>
      <c r="V636">
        <v>21</v>
      </c>
      <c r="W636">
        <v>2839</v>
      </c>
      <c r="X636">
        <v>1185</v>
      </c>
      <c r="Y636">
        <v>51</v>
      </c>
      <c r="Z636">
        <v>445</v>
      </c>
      <c r="AA636">
        <v>219</v>
      </c>
      <c r="AB636">
        <v>1678</v>
      </c>
      <c r="AC636">
        <v>657</v>
      </c>
      <c r="AD636">
        <v>15</v>
      </c>
      <c r="AE636">
        <v>366</v>
      </c>
      <c r="AF636">
        <v>119</v>
      </c>
      <c r="AG636">
        <v>347</v>
      </c>
      <c r="AH636">
        <v>120</v>
      </c>
      <c r="AI636">
        <v>3</v>
      </c>
      <c r="AJ636">
        <v>66</v>
      </c>
      <c r="AK636">
        <v>10</v>
      </c>
      <c r="AL636">
        <v>48</v>
      </c>
      <c r="AM636">
        <v>30</v>
      </c>
      <c r="AN636">
        <v>3</v>
      </c>
      <c r="AO636">
        <v>1</v>
      </c>
      <c r="AP636">
        <v>2</v>
      </c>
      <c r="AQ636">
        <v>0</v>
      </c>
      <c r="AR636">
        <v>0</v>
      </c>
      <c r="AS636">
        <v>0</v>
      </c>
      <c r="AT636">
        <v>0</v>
      </c>
      <c r="AU636">
        <v>0</v>
      </c>
      <c r="AV636">
        <v>0</v>
      </c>
      <c r="AW636">
        <v>0</v>
      </c>
      <c r="AX636">
        <v>0</v>
      </c>
      <c r="AY636">
        <v>0</v>
      </c>
      <c r="AZ636">
        <v>0</v>
      </c>
      <c r="BA636">
        <v>0</v>
      </c>
      <c r="BB636">
        <v>0</v>
      </c>
      <c r="BC636">
        <v>0</v>
      </c>
      <c r="BD636">
        <v>0</v>
      </c>
      <c r="BE636">
        <v>0</v>
      </c>
      <c r="BF636">
        <v>0</v>
      </c>
      <c r="BG636" s="20">
        <v>0</v>
      </c>
      <c r="BH636" s="20">
        <v>3</v>
      </c>
      <c r="BI636" s="20">
        <v>127</v>
      </c>
      <c r="BJ636" s="20">
        <v>94</v>
      </c>
      <c r="BK636" s="20">
        <v>457</v>
      </c>
      <c r="BL636" s="20">
        <v>1964</v>
      </c>
      <c r="BM636" s="20">
        <v>1088</v>
      </c>
      <c r="BN636" s="20">
        <v>243</v>
      </c>
      <c r="BO636" s="20">
        <v>41</v>
      </c>
      <c r="BP636" s="20">
        <v>14612</v>
      </c>
      <c r="BQ636" s="20">
        <v>3183</v>
      </c>
      <c r="BR636" s="20">
        <v>0</v>
      </c>
      <c r="BS636" s="20">
        <v>78</v>
      </c>
      <c r="BT636" s="20">
        <v>4260</v>
      </c>
      <c r="BU636" s="20">
        <v>1945</v>
      </c>
      <c r="BV636" s="20">
        <v>7254</v>
      </c>
    </row>
    <row r="637" spans="1:74" x14ac:dyDescent="0.25">
      <c r="A637" s="20" t="s">
        <v>475</v>
      </c>
      <c r="B637" s="20" t="s">
        <v>491</v>
      </c>
      <c r="C637" s="20" t="s">
        <v>499</v>
      </c>
      <c r="D637" s="1">
        <v>44613</v>
      </c>
      <c r="E637">
        <v>169</v>
      </c>
      <c r="F637">
        <v>1</v>
      </c>
      <c r="G637">
        <v>1</v>
      </c>
      <c r="H637">
        <v>3</v>
      </c>
      <c r="I637">
        <v>2</v>
      </c>
      <c r="J637">
        <v>98</v>
      </c>
      <c r="K637">
        <v>1</v>
      </c>
      <c r="L637">
        <v>13</v>
      </c>
      <c r="M637">
        <v>15</v>
      </c>
      <c r="N637">
        <v>107</v>
      </c>
      <c r="O637">
        <v>80</v>
      </c>
      <c r="P637">
        <v>9</v>
      </c>
      <c r="Q637">
        <v>2</v>
      </c>
      <c r="R637">
        <v>546</v>
      </c>
      <c r="S637">
        <v>396</v>
      </c>
      <c r="T637">
        <v>15</v>
      </c>
      <c r="U637">
        <v>28</v>
      </c>
      <c r="V637">
        <v>23</v>
      </c>
      <c r="W637">
        <v>2863</v>
      </c>
      <c r="X637">
        <v>1210</v>
      </c>
      <c r="Y637">
        <v>53</v>
      </c>
      <c r="Z637">
        <v>448</v>
      </c>
      <c r="AA637">
        <v>224</v>
      </c>
      <c r="AB637">
        <v>1687</v>
      </c>
      <c r="AC637">
        <v>668</v>
      </c>
      <c r="AD637">
        <v>15</v>
      </c>
      <c r="AE637">
        <v>367</v>
      </c>
      <c r="AF637">
        <v>128</v>
      </c>
      <c r="AG637">
        <v>352</v>
      </c>
      <c r="AH637">
        <v>122</v>
      </c>
      <c r="AI637">
        <v>3</v>
      </c>
      <c r="AJ637">
        <v>70</v>
      </c>
      <c r="AK637">
        <v>11</v>
      </c>
      <c r="AL637">
        <v>48</v>
      </c>
      <c r="AM637">
        <v>30</v>
      </c>
      <c r="AN637">
        <v>3</v>
      </c>
      <c r="AO637">
        <v>1</v>
      </c>
      <c r="AP637">
        <v>2</v>
      </c>
      <c r="AQ637">
        <v>0</v>
      </c>
      <c r="AR637">
        <v>0</v>
      </c>
      <c r="AS637">
        <v>0</v>
      </c>
      <c r="AT637">
        <v>0</v>
      </c>
      <c r="AU637">
        <v>0</v>
      </c>
      <c r="AV637">
        <v>0</v>
      </c>
      <c r="AW637">
        <v>0</v>
      </c>
      <c r="AX637">
        <v>0</v>
      </c>
      <c r="AY637">
        <v>0</v>
      </c>
      <c r="AZ637">
        <v>0</v>
      </c>
      <c r="BA637">
        <v>0</v>
      </c>
      <c r="BB637">
        <v>0</v>
      </c>
      <c r="BC637">
        <v>0</v>
      </c>
      <c r="BD637">
        <v>0</v>
      </c>
      <c r="BE637">
        <v>0</v>
      </c>
      <c r="BF637">
        <v>0</v>
      </c>
      <c r="BG637" s="20">
        <v>1</v>
      </c>
      <c r="BH637" s="20">
        <v>3</v>
      </c>
      <c r="BI637" s="20">
        <v>128</v>
      </c>
      <c r="BJ637" s="20">
        <v>95</v>
      </c>
      <c r="BK637" s="20">
        <v>458</v>
      </c>
      <c r="BL637" s="20">
        <v>1984</v>
      </c>
      <c r="BM637" s="20">
        <v>1089</v>
      </c>
      <c r="BN637" s="20">
        <v>244</v>
      </c>
      <c r="BO637" s="20">
        <v>41</v>
      </c>
      <c r="BP637" s="20">
        <v>14769</v>
      </c>
      <c r="BQ637" s="20">
        <v>3257</v>
      </c>
      <c r="BR637" s="20">
        <v>0</v>
      </c>
      <c r="BS637" s="20">
        <v>77</v>
      </c>
      <c r="BT637" s="20">
        <v>4251</v>
      </c>
      <c r="BU637" s="20">
        <v>2057</v>
      </c>
      <c r="BV637" s="20">
        <v>7313</v>
      </c>
    </row>
    <row r="638" spans="1:74" x14ac:dyDescent="0.25">
      <c r="A638" s="20" t="s">
        <v>475</v>
      </c>
      <c r="B638" s="20" t="s">
        <v>491</v>
      </c>
      <c r="C638" s="20" t="s">
        <v>499</v>
      </c>
      <c r="D638" s="1">
        <v>44613</v>
      </c>
      <c r="R638">
        <v>2</v>
      </c>
      <c r="U638">
        <v>1</v>
      </c>
      <c r="V638">
        <v>1</v>
      </c>
      <c r="W638">
        <v>9</v>
      </c>
      <c r="X638">
        <v>1</v>
      </c>
      <c r="Z638">
        <v>1</v>
      </c>
      <c r="AA638">
        <v>5</v>
      </c>
      <c r="AB638">
        <v>3</v>
      </c>
      <c r="AC638">
        <v>2</v>
      </c>
      <c r="AF638">
        <v>1</v>
      </c>
      <c r="AG638">
        <v>1</v>
      </c>
      <c r="BG638" s="20"/>
      <c r="BH638" s="20"/>
      <c r="BI638" s="20"/>
      <c r="BJ638" s="20"/>
      <c r="BK638" s="20"/>
      <c r="BL638" s="20">
        <v>2</v>
      </c>
      <c r="BM638" s="20">
        <v>2</v>
      </c>
      <c r="BN638" s="20">
        <v>1</v>
      </c>
      <c r="BO638" s="20"/>
      <c r="BP638" s="20">
        <v>17</v>
      </c>
      <c r="BQ638" s="20">
        <v>4</v>
      </c>
      <c r="BR638" s="20"/>
      <c r="BS638" s="20"/>
      <c r="BT638" s="20">
        <v>2</v>
      </c>
      <c r="BU638" s="20">
        <v>8</v>
      </c>
      <c r="BV638" s="20">
        <v>7</v>
      </c>
    </row>
    <row r="639" spans="1:74" x14ac:dyDescent="0.25">
      <c r="A639" s="20" t="s">
        <v>475</v>
      </c>
      <c r="B639" s="20" t="s">
        <v>489</v>
      </c>
      <c r="C639" s="20" t="s">
        <v>674</v>
      </c>
      <c r="D639" s="1">
        <v>44598</v>
      </c>
      <c r="E639">
        <v>126</v>
      </c>
      <c r="F639">
        <v>1</v>
      </c>
      <c r="G639">
        <v>0</v>
      </c>
      <c r="H639">
        <v>0</v>
      </c>
      <c r="I639">
        <v>0</v>
      </c>
      <c r="J639">
        <v>92</v>
      </c>
      <c r="K639">
        <v>4</v>
      </c>
      <c r="L639">
        <v>11</v>
      </c>
      <c r="M639">
        <v>2</v>
      </c>
      <c r="N639">
        <v>10</v>
      </c>
      <c r="O639">
        <v>7</v>
      </c>
      <c r="P639">
        <v>0</v>
      </c>
      <c r="Q639">
        <v>0</v>
      </c>
      <c r="R639">
        <v>592</v>
      </c>
      <c r="S639">
        <v>512</v>
      </c>
      <c r="T639">
        <v>12</v>
      </c>
      <c r="U639">
        <v>6</v>
      </c>
      <c r="V639">
        <v>21</v>
      </c>
      <c r="W639">
        <v>968</v>
      </c>
      <c r="X639">
        <v>598</v>
      </c>
      <c r="Y639">
        <v>17</v>
      </c>
      <c r="Z639">
        <v>52</v>
      </c>
      <c r="AA639">
        <v>77</v>
      </c>
      <c r="AB639">
        <v>909</v>
      </c>
      <c r="AC639">
        <v>565</v>
      </c>
      <c r="AD639">
        <v>3</v>
      </c>
      <c r="AE639">
        <v>5</v>
      </c>
      <c r="AF639">
        <v>157</v>
      </c>
      <c r="AG639">
        <v>90</v>
      </c>
      <c r="AH639">
        <v>32</v>
      </c>
      <c r="AI639">
        <v>2</v>
      </c>
      <c r="AJ639">
        <v>13</v>
      </c>
      <c r="AK639">
        <v>8</v>
      </c>
      <c r="AL639">
        <v>59</v>
      </c>
      <c r="AM639">
        <v>43</v>
      </c>
      <c r="AN639">
        <v>3</v>
      </c>
      <c r="AO639">
        <v>1</v>
      </c>
      <c r="AP639">
        <v>1</v>
      </c>
      <c r="AQ639">
        <v>0</v>
      </c>
      <c r="AR639">
        <v>0</v>
      </c>
      <c r="AS639">
        <v>0</v>
      </c>
      <c r="AT639">
        <v>0</v>
      </c>
      <c r="AU639">
        <v>0</v>
      </c>
      <c r="AV639">
        <v>0</v>
      </c>
      <c r="AW639">
        <v>0</v>
      </c>
      <c r="AX639">
        <v>0</v>
      </c>
      <c r="AY639">
        <v>0</v>
      </c>
      <c r="AZ639">
        <v>0</v>
      </c>
      <c r="BA639">
        <v>0</v>
      </c>
      <c r="BB639">
        <v>0</v>
      </c>
      <c r="BC639">
        <v>0</v>
      </c>
      <c r="BD639">
        <v>0</v>
      </c>
      <c r="BE639">
        <v>0</v>
      </c>
      <c r="BF639">
        <v>0</v>
      </c>
      <c r="BG639" s="20">
        <v>0</v>
      </c>
      <c r="BH639" s="20">
        <v>0</v>
      </c>
      <c r="BI639" s="20">
        <v>106</v>
      </c>
      <c r="BJ639" s="20">
        <v>10</v>
      </c>
      <c r="BK639" s="20">
        <v>547</v>
      </c>
      <c r="BL639" s="20">
        <v>791</v>
      </c>
      <c r="BM639" s="20">
        <v>726</v>
      </c>
      <c r="BN639" s="20">
        <v>62</v>
      </c>
      <c r="BO639" s="20">
        <v>50</v>
      </c>
      <c r="BP639" s="20">
        <v>3652</v>
      </c>
      <c r="BQ639" s="20">
        <v>1468</v>
      </c>
      <c r="BR639" s="20">
        <v>0</v>
      </c>
      <c r="BS639" s="20">
        <v>49</v>
      </c>
      <c r="BT639" s="20">
        <v>411</v>
      </c>
      <c r="BU639" s="20">
        <v>712</v>
      </c>
      <c r="BV639" s="20">
        <v>2346</v>
      </c>
    </row>
    <row r="640" spans="1:74" x14ac:dyDescent="0.25">
      <c r="A640" s="20" t="s">
        <v>475</v>
      </c>
      <c r="B640" s="20" t="s">
        <v>489</v>
      </c>
      <c r="C640" s="20" t="s">
        <v>674</v>
      </c>
      <c r="D640" s="1">
        <v>44605</v>
      </c>
      <c r="E640">
        <v>126</v>
      </c>
      <c r="F640">
        <v>1</v>
      </c>
      <c r="G640">
        <v>0</v>
      </c>
      <c r="H640">
        <v>0</v>
      </c>
      <c r="I640">
        <v>0</v>
      </c>
      <c r="J640">
        <v>92</v>
      </c>
      <c r="K640">
        <v>4</v>
      </c>
      <c r="L640">
        <v>11</v>
      </c>
      <c r="M640">
        <v>2</v>
      </c>
      <c r="N640">
        <v>10</v>
      </c>
      <c r="O640">
        <v>7</v>
      </c>
      <c r="P640">
        <v>0</v>
      </c>
      <c r="Q640">
        <v>0</v>
      </c>
      <c r="R640">
        <v>590</v>
      </c>
      <c r="S640">
        <v>512</v>
      </c>
      <c r="T640">
        <v>11</v>
      </c>
      <c r="U640">
        <v>6</v>
      </c>
      <c r="V640">
        <v>20</v>
      </c>
      <c r="W640">
        <v>969</v>
      </c>
      <c r="X640">
        <v>600</v>
      </c>
      <c r="Y640">
        <v>17</v>
      </c>
      <c r="Z640">
        <v>52</v>
      </c>
      <c r="AA640">
        <v>77</v>
      </c>
      <c r="AB640">
        <v>914</v>
      </c>
      <c r="AC640">
        <v>570</v>
      </c>
      <c r="AD640">
        <v>3</v>
      </c>
      <c r="AE640">
        <v>5</v>
      </c>
      <c r="AF640">
        <v>159</v>
      </c>
      <c r="AG640">
        <v>91</v>
      </c>
      <c r="AH640">
        <v>32</v>
      </c>
      <c r="AI640">
        <v>2</v>
      </c>
      <c r="AJ640">
        <v>13</v>
      </c>
      <c r="AK640">
        <v>9</v>
      </c>
      <c r="AL640">
        <v>59</v>
      </c>
      <c r="AM640">
        <v>43</v>
      </c>
      <c r="AN640">
        <v>3</v>
      </c>
      <c r="AO640">
        <v>1</v>
      </c>
      <c r="AP640">
        <v>0</v>
      </c>
      <c r="AQ640">
        <v>0</v>
      </c>
      <c r="AR640">
        <v>0</v>
      </c>
      <c r="AS640">
        <v>0</v>
      </c>
      <c r="AT640">
        <v>0</v>
      </c>
      <c r="AU640">
        <v>0</v>
      </c>
      <c r="AV640">
        <v>0</v>
      </c>
      <c r="AW640">
        <v>0</v>
      </c>
      <c r="AX640">
        <v>0</v>
      </c>
      <c r="AY640">
        <v>0</v>
      </c>
      <c r="AZ640">
        <v>0</v>
      </c>
      <c r="BA640">
        <v>0</v>
      </c>
      <c r="BB640">
        <v>0</v>
      </c>
      <c r="BC640">
        <v>0</v>
      </c>
      <c r="BD640">
        <v>0</v>
      </c>
      <c r="BE640">
        <v>0</v>
      </c>
      <c r="BF640">
        <v>0</v>
      </c>
      <c r="BG640" s="20">
        <v>0</v>
      </c>
      <c r="BH640" s="20">
        <v>0</v>
      </c>
      <c r="BI640" s="20">
        <v>106</v>
      </c>
      <c r="BJ640" s="20">
        <v>10</v>
      </c>
      <c r="BK640" s="20">
        <v>547</v>
      </c>
      <c r="BL640" s="20">
        <v>792</v>
      </c>
      <c r="BM640" s="20">
        <v>729</v>
      </c>
      <c r="BN640" s="20">
        <v>62</v>
      </c>
      <c r="BO640" s="20">
        <v>50</v>
      </c>
      <c r="BP640" s="20">
        <v>3655</v>
      </c>
      <c r="BQ640" s="20">
        <v>1479</v>
      </c>
      <c r="BR640" s="20">
        <v>0</v>
      </c>
      <c r="BS640" s="20">
        <v>49</v>
      </c>
      <c r="BT640" s="20">
        <v>407</v>
      </c>
      <c r="BU640" s="20">
        <v>713</v>
      </c>
      <c r="BV640" s="20">
        <v>2354</v>
      </c>
    </row>
    <row r="641" spans="1:74" x14ac:dyDescent="0.25">
      <c r="A641" s="20" t="s">
        <v>475</v>
      </c>
      <c r="B641" s="20" t="s">
        <v>489</v>
      </c>
      <c r="C641" s="20" t="s">
        <v>674</v>
      </c>
      <c r="D641" s="1">
        <v>44613</v>
      </c>
      <c r="E641">
        <v>126</v>
      </c>
      <c r="F641">
        <v>1</v>
      </c>
      <c r="G641">
        <v>0</v>
      </c>
      <c r="H641">
        <v>0</v>
      </c>
      <c r="I641">
        <v>0</v>
      </c>
      <c r="J641">
        <v>92</v>
      </c>
      <c r="K641">
        <v>4</v>
      </c>
      <c r="L641">
        <v>11</v>
      </c>
      <c r="M641">
        <v>2</v>
      </c>
      <c r="N641">
        <v>10</v>
      </c>
      <c r="O641">
        <v>7</v>
      </c>
      <c r="P641">
        <v>0</v>
      </c>
      <c r="Q641">
        <v>0</v>
      </c>
      <c r="R641">
        <v>590</v>
      </c>
      <c r="S641">
        <v>513</v>
      </c>
      <c r="T641">
        <v>11</v>
      </c>
      <c r="U641">
        <v>6</v>
      </c>
      <c r="V641">
        <v>19</v>
      </c>
      <c r="W641">
        <v>968</v>
      </c>
      <c r="X641">
        <v>601</v>
      </c>
      <c r="Y641">
        <v>17</v>
      </c>
      <c r="Z641">
        <v>52</v>
      </c>
      <c r="AA641">
        <v>78</v>
      </c>
      <c r="AB641">
        <v>914</v>
      </c>
      <c r="AC641">
        <v>569</v>
      </c>
      <c r="AD641">
        <v>3</v>
      </c>
      <c r="AE641">
        <v>5</v>
      </c>
      <c r="AF641">
        <v>162</v>
      </c>
      <c r="AG641">
        <v>91</v>
      </c>
      <c r="AH641">
        <v>33</v>
      </c>
      <c r="AI641">
        <v>2</v>
      </c>
      <c r="AJ641">
        <v>13</v>
      </c>
      <c r="AK641">
        <v>9</v>
      </c>
      <c r="AL641">
        <v>59</v>
      </c>
      <c r="AM641">
        <v>43</v>
      </c>
      <c r="AN641">
        <v>3</v>
      </c>
      <c r="AO641">
        <v>1</v>
      </c>
      <c r="AP641">
        <v>0</v>
      </c>
      <c r="AQ641">
        <v>0</v>
      </c>
      <c r="AR641">
        <v>0</v>
      </c>
      <c r="AS641">
        <v>0</v>
      </c>
      <c r="AT641">
        <v>0</v>
      </c>
      <c r="AU641">
        <v>0</v>
      </c>
      <c r="AV641">
        <v>0</v>
      </c>
      <c r="AW641">
        <v>0</v>
      </c>
      <c r="AX641">
        <v>0</v>
      </c>
      <c r="AY641">
        <v>0</v>
      </c>
      <c r="AZ641">
        <v>0</v>
      </c>
      <c r="BA641">
        <v>0</v>
      </c>
      <c r="BB641">
        <v>0</v>
      </c>
      <c r="BC641">
        <v>0</v>
      </c>
      <c r="BD641">
        <v>0</v>
      </c>
      <c r="BE641">
        <v>0</v>
      </c>
      <c r="BF641">
        <v>0</v>
      </c>
      <c r="BG641" s="20">
        <v>0</v>
      </c>
      <c r="BH641" s="20">
        <v>0</v>
      </c>
      <c r="BI641" s="20">
        <v>106</v>
      </c>
      <c r="BJ641" s="20">
        <v>10</v>
      </c>
      <c r="BK641" s="20">
        <v>548</v>
      </c>
      <c r="BL641" s="20">
        <v>791</v>
      </c>
      <c r="BM641" s="20">
        <v>726</v>
      </c>
      <c r="BN641" s="20">
        <v>62</v>
      </c>
      <c r="BO641" s="20">
        <v>50</v>
      </c>
      <c r="BP641" s="20">
        <v>3636</v>
      </c>
      <c r="BQ641" s="20">
        <v>1489</v>
      </c>
      <c r="BR641" s="20">
        <v>0</v>
      </c>
      <c r="BS641" s="20">
        <v>49</v>
      </c>
      <c r="BT641" s="20">
        <v>402</v>
      </c>
      <c r="BU641" s="20">
        <v>704</v>
      </c>
      <c r="BV641" s="20">
        <v>2351</v>
      </c>
    </row>
    <row r="642" spans="1:74" x14ac:dyDescent="0.25">
      <c r="A642" s="20" t="s">
        <v>475</v>
      </c>
      <c r="B642" s="20" t="s">
        <v>476</v>
      </c>
      <c r="C642" s="20" t="s">
        <v>675</v>
      </c>
      <c r="D642" s="1">
        <v>44598</v>
      </c>
      <c r="E642">
        <v>150</v>
      </c>
      <c r="F642">
        <v>4</v>
      </c>
      <c r="G642">
        <v>4</v>
      </c>
      <c r="H642">
        <v>3</v>
      </c>
      <c r="I642">
        <v>1</v>
      </c>
      <c r="J642">
        <v>128</v>
      </c>
      <c r="K642">
        <v>6</v>
      </c>
      <c r="L642">
        <v>3</v>
      </c>
      <c r="M642">
        <v>1</v>
      </c>
      <c r="N642">
        <v>20</v>
      </c>
      <c r="O642">
        <v>8</v>
      </c>
      <c r="P642">
        <v>0</v>
      </c>
      <c r="Q642">
        <v>2</v>
      </c>
      <c r="R642">
        <v>960</v>
      </c>
      <c r="S642">
        <v>855</v>
      </c>
      <c r="T642">
        <v>37</v>
      </c>
      <c r="U642">
        <v>14</v>
      </c>
      <c r="V642">
        <v>9</v>
      </c>
      <c r="W642">
        <v>991</v>
      </c>
      <c r="X642">
        <v>710</v>
      </c>
      <c r="Y642">
        <v>46</v>
      </c>
      <c r="Z642">
        <v>57</v>
      </c>
      <c r="AA642">
        <v>31</v>
      </c>
      <c r="AB642">
        <v>1525</v>
      </c>
      <c r="AC642">
        <v>1185</v>
      </c>
      <c r="AD642">
        <v>8</v>
      </c>
      <c r="AE642">
        <v>17</v>
      </c>
      <c r="AF642">
        <v>151</v>
      </c>
      <c r="AG642">
        <v>192</v>
      </c>
      <c r="AH642">
        <v>141</v>
      </c>
      <c r="AI642">
        <v>0</v>
      </c>
      <c r="AJ642">
        <v>16</v>
      </c>
      <c r="AK642">
        <v>3</v>
      </c>
      <c r="AL642">
        <v>61</v>
      </c>
      <c r="AM642">
        <v>57</v>
      </c>
      <c r="AN642">
        <v>1</v>
      </c>
      <c r="AO642">
        <v>0</v>
      </c>
      <c r="AP642">
        <v>2</v>
      </c>
      <c r="AQ642">
        <v>0</v>
      </c>
      <c r="AR642">
        <v>0</v>
      </c>
      <c r="AS642">
        <v>0</v>
      </c>
      <c r="AT642">
        <v>0</v>
      </c>
      <c r="AU642">
        <v>0</v>
      </c>
      <c r="AV642">
        <v>0</v>
      </c>
      <c r="AW642">
        <v>0</v>
      </c>
      <c r="AX642">
        <v>0</v>
      </c>
      <c r="AY642">
        <v>0</v>
      </c>
      <c r="AZ642">
        <v>0</v>
      </c>
      <c r="BA642">
        <v>0</v>
      </c>
      <c r="BB642">
        <v>0</v>
      </c>
      <c r="BC642">
        <v>0</v>
      </c>
      <c r="BD642">
        <v>0</v>
      </c>
      <c r="BE642">
        <v>0</v>
      </c>
      <c r="BF642">
        <v>0</v>
      </c>
      <c r="BG642" s="20">
        <v>4</v>
      </c>
      <c r="BH642" s="20">
        <v>3</v>
      </c>
      <c r="BI642" s="20">
        <v>139</v>
      </c>
      <c r="BJ642" s="20">
        <v>18</v>
      </c>
      <c r="BK642" s="20">
        <v>890</v>
      </c>
      <c r="BL642" s="20">
        <v>830</v>
      </c>
      <c r="BM642" s="20">
        <v>1329</v>
      </c>
      <c r="BN642" s="20">
        <v>171</v>
      </c>
      <c r="BO642" s="20">
        <v>58</v>
      </c>
      <c r="BP642" s="20">
        <v>5807</v>
      </c>
      <c r="BQ642" s="20">
        <v>3580</v>
      </c>
      <c r="BR642" s="20">
        <v>0</v>
      </c>
      <c r="BS642" s="20">
        <v>43</v>
      </c>
      <c r="BT642" s="20">
        <v>544</v>
      </c>
      <c r="BU642" s="20">
        <v>515</v>
      </c>
      <c r="BV642" s="20">
        <v>4582</v>
      </c>
    </row>
    <row r="643" spans="1:74" x14ac:dyDescent="0.25">
      <c r="A643" s="20" t="s">
        <v>475</v>
      </c>
      <c r="B643" s="20" t="s">
        <v>476</v>
      </c>
      <c r="C643" s="20" t="s">
        <v>675</v>
      </c>
      <c r="D643" s="1">
        <v>44605</v>
      </c>
      <c r="E643">
        <v>150</v>
      </c>
      <c r="F643">
        <v>4</v>
      </c>
      <c r="G643">
        <v>4</v>
      </c>
      <c r="H643">
        <v>3</v>
      </c>
      <c r="I643">
        <v>1</v>
      </c>
      <c r="J643">
        <v>128</v>
      </c>
      <c r="K643">
        <v>6</v>
      </c>
      <c r="L643">
        <v>3</v>
      </c>
      <c r="M643">
        <v>1</v>
      </c>
      <c r="N643">
        <v>21</v>
      </c>
      <c r="O643">
        <v>8</v>
      </c>
      <c r="P643">
        <v>0</v>
      </c>
      <c r="Q643">
        <v>2</v>
      </c>
      <c r="R643">
        <v>963</v>
      </c>
      <c r="S643">
        <v>857</v>
      </c>
      <c r="T643">
        <v>37</v>
      </c>
      <c r="U643">
        <v>14</v>
      </c>
      <c r="V643">
        <v>9</v>
      </c>
      <c r="W643">
        <v>993</v>
      </c>
      <c r="X643">
        <v>716</v>
      </c>
      <c r="Y643">
        <v>46</v>
      </c>
      <c r="Z643">
        <v>56</v>
      </c>
      <c r="AA643">
        <v>31</v>
      </c>
      <c r="AB643">
        <v>1526</v>
      </c>
      <c r="AC643">
        <v>1189</v>
      </c>
      <c r="AD643">
        <v>8</v>
      </c>
      <c r="AE643">
        <v>17</v>
      </c>
      <c r="AF643">
        <v>152</v>
      </c>
      <c r="AG643">
        <v>194</v>
      </c>
      <c r="AH643">
        <v>144</v>
      </c>
      <c r="AI643">
        <v>0</v>
      </c>
      <c r="AJ643">
        <v>16</v>
      </c>
      <c r="AK643">
        <v>3</v>
      </c>
      <c r="AL643">
        <v>61</v>
      </c>
      <c r="AM643">
        <v>57</v>
      </c>
      <c r="AN643">
        <v>1</v>
      </c>
      <c r="AO643">
        <v>0</v>
      </c>
      <c r="AP643">
        <v>2</v>
      </c>
      <c r="AQ643">
        <v>0</v>
      </c>
      <c r="AR643">
        <v>0</v>
      </c>
      <c r="AS643">
        <v>0</v>
      </c>
      <c r="AT643">
        <v>0</v>
      </c>
      <c r="AU643">
        <v>0</v>
      </c>
      <c r="AV643">
        <v>0</v>
      </c>
      <c r="AW643">
        <v>0</v>
      </c>
      <c r="AX643">
        <v>0</v>
      </c>
      <c r="AY643">
        <v>0</v>
      </c>
      <c r="AZ643">
        <v>0</v>
      </c>
      <c r="BA643">
        <v>0</v>
      </c>
      <c r="BB643">
        <v>0</v>
      </c>
      <c r="BC643">
        <v>0</v>
      </c>
      <c r="BD643">
        <v>0</v>
      </c>
      <c r="BE643">
        <v>0</v>
      </c>
      <c r="BF643">
        <v>0</v>
      </c>
      <c r="BG643" s="20">
        <v>4</v>
      </c>
      <c r="BH643" s="20">
        <v>3</v>
      </c>
      <c r="BI643" s="20">
        <v>139</v>
      </c>
      <c r="BJ643" s="20">
        <v>19</v>
      </c>
      <c r="BK643" s="20">
        <v>893</v>
      </c>
      <c r="BL643" s="20">
        <v>834</v>
      </c>
      <c r="BM643" s="20">
        <v>1329</v>
      </c>
      <c r="BN643" s="20">
        <v>173</v>
      </c>
      <c r="BO643" s="20">
        <v>58</v>
      </c>
      <c r="BP643" s="20">
        <v>5815</v>
      </c>
      <c r="BQ643" s="20">
        <v>3596</v>
      </c>
      <c r="BR643" s="20">
        <v>0</v>
      </c>
      <c r="BS643" s="20">
        <v>43</v>
      </c>
      <c r="BT643" s="20">
        <v>542</v>
      </c>
      <c r="BU643" s="20">
        <v>519</v>
      </c>
      <c r="BV643" s="20">
        <v>4590</v>
      </c>
    </row>
    <row r="644" spans="1:74" x14ac:dyDescent="0.25">
      <c r="A644" s="20" t="s">
        <v>475</v>
      </c>
      <c r="B644" s="20" t="s">
        <v>476</v>
      </c>
      <c r="C644" s="20" t="s">
        <v>675</v>
      </c>
      <c r="D644" s="1">
        <v>44613</v>
      </c>
      <c r="E644">
        <v>151</v>
      </c>
      <c r="F644">
        <v>4</v>
      </c>
      <c r="G644">
        <v>4</v>
      </c>
      <c r="H644">
        <v>3</v>
      </c>
      <c r="I644">
        <v>1</v>
      </c>
      <c r="J644">
        <v>129</v>
      </c>
      <c r="K644">
        <v>6</v>
      </c>
      <c r="L644">
        <v>3</v>
      </c>
      <c r="M644">
        <v>1</v>
      </c>
      <c r="N644">
        <v>21</v>
      </c>
      <c r="O644">
        <v>8</v>
      </c>
      <c r="P644">
        <v>0</v>
      </c>
      <c r="Q644">
        <v>2</v>
      </c>
      <c r="R644">
        <v>965</v>
      </c>
      <c r="S644">
        <v>860</v>
      </c>
      <c r="T644">
        <v>36</v>
      </c>
      <c r="U644">
        <v>14</v>
      </c>
      <c r="V644">
        <v>9</v>
      </c>
      <c r="W644">
        <v>984</v>
      </c>
      <c r="X644">
        <v>713</v>
      </c>
      <c r="Y644">
        <v>46</v>
      </c>
      <c r="Z644">
        <v>55</v>
      </c>
      <c r="AA644">
        <v>31</v>
      </c>
      <c r="AB644">
        <v>1529</v>
      </c>
      <c r="AC644">
        <v>1194</v>
      </c>
      <c r="AD644">
        <v>8</v>
      </c>
      <c r="AE644">
        <v>17</v>
      </c>
      <c r="AF644">
        <v>152</v>
      </c>
      <c r="AG644">
        <v>193</v>
      </c>
      <c r="AH644">
        <v>143</v>
      </c>
      <c r="AI644">
        <v>0</v>
      </c>
      <c r="AJ644">
        <v>16</v>
      </c>
      <c r="AK644">
        <v>3</v>
      </c>
      <c r="AL644">
        <v>60</v>
      </c>
      <c r="AM644">
        <v>56</v>
      </c>
      <c r="AN644">
        <v>1</v>
      </c>
      <c r="AO644">
        <v>0</v>
      </c>
      <c r="AP644">
        <v>2</v>
      </c>
      <c r="AQ644">
        <v>0</v>
      </c>
      <c r="AR644">
        <v>0</v>
      </c>
      <c r="AS644">
        <v>0</v>
      </c>
      <c r="AT644">
        <v>0</v>
      </c>
      <c r="AU644">
        <v>0</v>
      </c>
      <c r="AV644">
        <v>0</v>
      </c>
      <c r="AW644">
        <v>0</v>
      </c>
      <c r="AX644">
        <v>0</v>
      </c>
      <c r="AY644">
        <v>0</v>
      </c>
      <c r="AZ644">
        <v>0</v>
      </c>
      <c r="BA644">
        <v>0</v>
      </c>
      <c r="BB644">
        <v>0</v>
      </c>
      <c r="BC644">
        <v>0</v>
      </c>
      <c r="BD644">
        <v>0</v>
      </c>
      <c r="BE644">
        <v>0</v>
      </c>
      <c r="BF644">
        <v>0</v>
      </c>
      <c r="BG644" s="20">
        <v>4</v>
      </c>
      <c r="BH644" s="20">
        <v>3</v>
      </c>
      <c r="BI644" s="20">
        <v>140</v>
      </c>
      <c r="BJ644" s="20">
        <v>19</v>
      </c>
      <c r="BK644" s="20">
        <v>895</v>
      </c>
      <c r="BL644" s="20">
        <v>827</v>
      </c>
      <c r="BM644" s="20">
        <v>1333</v>
      </c>
      <c r="BN644" s="20">
        <v>172</v>
      </c>
      <c r="BO644" s="20">
        <v>57</v>
      </c>
      <c r="BP644" s="20">
        <v>5800</v>
      </c>
      <c r="BQ644" s="20">
        <v>3605</v>
      </c>
      <c r="BR644" s="20">
        <v>0</v>
      </c>
      <c r="BS644" s="20">
        <v>43</v>
      </c>
      <c r="BT644" s="20">
        <v>538</v>
      </c>
      <c r="BU644" s="20">
        <v>521</v>
      </c>
      <c r="BV644" s="20">
        <v>4582</v>
      </c>
    </row>
    <row r="645" spans="1:74" x14ac:dyDescent="0.25">
      <c r="A645" s="20" t="s">
        <v>475</v>
      </c>
      <c r="B645" s="20" t="s">
        <v>481</v>
      </c>
      <c r="C645" s="20" t="s">
        <v>500</v>
      </c>
      <c r="D645" s="1">
        <v>44613</v>
      </c>
      <c r="E645">
        <v>62</v>
      </c>
      <c r="H645">
        <v>1</v>
      </c>
      <c r="I645">
        <v>1</v>
      </c>
      <c r="J645">
        <v>39</v>
      </c>
      <c r="L645">
        <v>5</v>
      </c>
      <c r="M645">
        <v>3</v>
      </c>
      <c r="N645">
        <v>11</v>
      </c>
      <c r="O645">
        <v>7</v>
      </c>
      <c r="Q645">
        <v>1</v>
      </c>
      <c r="R645">
        <v>313</v>
      </c>
      <c r="S645">
        <v>255</v>
      </c>
      <c r="V645">
        <v>37</v>
      </c>
      <c r="W645">
        <v>1071</v>
      </c>
      <c r="X645">
        <v>647</v>
      </c>
      <c r="Y645">
        <v>7</v>
      </c>
      <c r="Z645">
        <v>99</v>
      </c>
      <c r="AA645">
        <v>64</v>
      </c>
      <c r="AB645">
        <v>801</v>
      </c>
      <c r="AC645">
        <v>92</v>
      </c>
      <c r="AE645">
        <v>5</v>
      </c>
      <c r="AF645">
        <v>230</v>
      </c>
      <c r="AG645">
        <v>110</v>
      </c>
      <c r="AH645">
        <v>8</v>
      </c>
      <c r="AJ645">
        <v>8</v>
      </c>
      <c r="AK645">
        <v>14</v>
      </c>
      <c r="AL645">
        <v>29</v>
      </c>
      <c r="AM645">
        <v>21</v>
      </c>
      <c r="AP645">
        <v>1</v>
      </c>
      <c r="BA645">
        <v>1</v>
      </c>
      <c r="BG645" s="20"/>
      <c r="BH645" s="20">
        <v>1</v>
      </c>
      <c r="BI645" s="20">
        <v>53</v>
      </c>
      <c r="BJ645" s="20">
        <v>7</v>
      </c>
      <c r="BK645" s="20">
        <v>275</v>
      </c>
      <c r="BL645" s="20">
        <v>882</v>
      </c>
      <c r="BM645" s="20">
        <v>555</v>
      </c>
      <c r="BN645" s="20">
        <v>78</v>
      </c>
      <c r="BO645" s="20">
        <v>25</v>
      </c>
      <c r="BP645" s="20">
        <v>4834</v>
      </c>
      <c r="BQ645" s="20">
        <v>731</v>
      </c>
      <c r="BR645" s="20"/>
      <c r="BS645" s="20">
        <v>2</v>
      </c>
      <c r="BT645" s="20">
        <v>361</v>
      </c>
      <c r="BU645" s="20">
        <v>1824</v>
      </c>
      <c r="BV645" s="20">
        <v>2503</v>
      </c>
    </row>
    <row r="646" spans="1:74" x14ac:dyDescent="0.25">
      <c r="A646" s="20" t="s">
        <v>676</v>
      </c>
      <c r="B646" s="20" t="s">
        <v>677</v>
      </c>
      <c r="C646" s="20" t="s">
        <v>678</v>
      </c>
      <c r="D646" s="1">
        <v>44598</v>
      </c>
      <c r="E646">
        <v>102</v>
      </c>
      <c r="F646">
        <v>3</v>
      </c>
      <c r="G646">
        <v>3</v>
      </c>
      <c r="H646">
        <v>0</v>
      </c>
      <c r="I646">
        <v>0</v>
      </c>
      <c r="J646">
        <v>57</v>
      </c>
      <c r="K646">
        <v>7</v>
      </c>
      <c r="L646">
        <v>7</v>
      </c>
      <c r="M646">
        <v>2</v>
      </c>
      <c r="N646">
        <v>0</v>
      </c>
      <c r="O646">
        <v>0</v>
      </c>
      <c r="P646">
        <v>0</v>
      </c>
      <c r="Q646">
        <v>0</v>
      </c>
      <c r="R646">
        <v>115</v>
      </c>
      <c r="S646">
        <v>75</v>
      </c>
      <c r="T646">
        <v>8</v>
      </c>
      <c r="U646">
        <v>0</v>
      </c>
      <c r="V646">
        <v>5</v>
      </c>
      <c r="W646">
        <v>1237</v>
      </c>
      <c r="X646">
        <v>688</v>
      </c>
      <c r="Y646">
        <v>72</v>
      </c>
      <c r="Z646">
        <v>101</v>
      </c>
      <c r="AA646">
        <v>25</v>
      </c>
      <c r="AB646">
        <v>611</v>
      </c>
      <c r="AC646">
        <v>337</v>
      </c>
      <c r="AD646">
        <v>32</v>
      </c>
      <c r="AE646">
        <v>81</v>
      </c>
      <c r="AF646">
        <v>29</v>
      </c>
      <c r="AG646">
        <v>266</v>
      </c>
      <c r="AH646">
        <v>107</v>
      </c>
      <c r="AI646">
        <v>9</v>
      </c>
      <c r="AJ646">
        <v>42</v>
      </c>
      <c r="AK646">
        <v>10</v>
      </c>
      <c r="AL646">
        <v>39</v>
      </c>
      <c r="AM646">
        <v>32</v>
      </c>
      <c r="AN646">
        <v>2</v>
      </c>
      <c r="AO646">
        <v>0</v>
      </c>
      <c r="AP646">
        <v>0</v>
      </c>
      <c r="AQ646">
        <v>0</v>
      </c>
      <c r="AR646">
        <v>0</v>
      </c>
      <c r="AS646">
        <v>0</v>
      </c>
      <c r="AT646">
        <v>0</v>
      </c>
      <c r="AU646">
        <v>0</v>
      </c>
      <c r="AV646">
        <v>0</v>
      </c>
      <c r="AW646">
        <v>0</v>
      </c>
      <c r="AX646">
        <v>0</v>
      </c>
      <c r="AY646">
        <v>0</v>
      </c>
      <c r="AZ646">
        <v>0</v>
      </c>
      <c r="BA646">
        <v>0</v>
      </c>
      <c r="BB646">
        <v>0</v>
      </c>
      <c r="BC646">
        <v>0</v>
      </c>
      <c r="BD646">
        <v>0</v>
      </c>
      <c r="BE646">
        <v>0</v>
      </c>
      <c r="BF646">
        <v>0</v>
      </c>
      <c r="BG646" s="20">
        <v>3</v>
      </c>
      <c r="BH646" s="20">
        <v>0</v>
      </c>
      <c r="BI646" s="20">
        <v>84</v>
      </c>
      <c r="BJ646" s="20">
        <v>0</v>
      </c>
      <c r="BK646" s="20">
        <v>98</v>
      </c>
      <c r="BL646" s="20">
        <v>978</v>
      </c>
      <c r="BM646" s="20">
        <v>449</v>
      </c>
      <c r="BN646" s="20">
        <v>191</v>
      </c>
      <c r="BO646" s="20">
        <v>36</v>
      </c>
      <c r="BP646" s="20">
        <v>7850</v>
      </c>
      <c r="BQ646" s="20">
        <v>2811</v>
      </c>
      <c r="BR646" s="20">
        <v>0</v>
      </c>
      <c r="BS646" s="20">
        <v>110</v>
      </c>
      <c r="BT646" s="20">
        <v>1841</v>
      </c>
      <c r="BU646" s="20">
        <v>394</v>
      </c>
      <c r="BV646" s="20">
        <v>5083</v>
      </c>
    </row>
    <row r="647" spans="1:74" x14ac:dyDescent="0.25">
      <c r="A647" s="20" t="s">
        <v>676</v>
      </c>
      <c r="B647" s="20" t="s">
        <v>677</v>
      </c>
      <c r="C647" s="20" t="s">
        <v>678</v>
      </c>
      <c r="D647" s="1">
        <v>44605</v>
      </c>
      <c r="E647">
        <v>101</v>
      </c>
      <c r="F647">
        <v>3</v>
      </c>
      <c r="G647">
        <v>3</v>
      </c>
      <c r="H647">
        <v>0</v>
      </c>
      <c r="I647">
        <v>0</v>
      </c>
      <c r="J647">
        <v>56</v>
      </c>
      <c r="K647">
        <v>7</v>
      </c>
      <c r="L647">
        <v>7</v>
      </c>
      <c r="M647">
        <v>2</v>
      </c>
      <c r="N647">
        <v>0</v>
      </c>
      <c r="O647">
        <v>0</v>
      </c>
      <c r="P647">
        <v>0</v>
      </c>
      <c r="Q647">
        <v>0</v>
      </c>
      <c r="R647">
        <v>116</v>
      </c>
      <c r="S647">
        <v>76</v>
      </c>
      <c r="T647">
        <v>8</v>
      </c>
      <c r="U647">
        <v>0</v>
      </c>
      <c r="V647">
        <v>6</v>
      </c>
      <c r="W647">
        <v>1253</v>
      </c>
      <c r="X647">
        <v>700</v>
      </c>
      <c r="Y647">
        <v>72</v>
      </c>
      <c r="Z647">
        <v>104</v>
      </c>
      <c r="AA647">
        <v>25</v>
      </c>
      <c r="AB647">
        <v>607</v>
      </c>
      <c r="AC647">
        <v>339</v>
      </c>
      <c r="AD647">
        <v>29</v>
      </c>
      <c r="AE647">
        <v>79</v>
      </c>
      <c r="AF647">
        <v>28</v>
      </c>
      <c r="AG647">
        <v>271</v>
      </c>
      <c r="AH647">
        <v>111</v>
      </c>
      <c r="AI647">
        <v>9</v>
      </c>
      <c r="AJ647">
        <v>43</v>
      </c>
      <c r="AK647">
        <v>10</v>
      </c>
      <c r="AL647">
        <v>39</v>
      </c>
      <c r="AM647">
        <v>34</v>
      </c>
      <c r="AN647">
        <v>1</v>
      </c>
      <c r="AO647">
        <v>0</v>
      </c>
      <c r="AP647">
        <v>0</v>
      </c>
      <c r="AQ647">
        <v>0</v>
      </c>
      <c r="AR647">
        <v>0</v>
      </c>
      <c r="AS647">
        <v>0</v>
      </c>
      <c r="AT647">
        <v>0</v>
      </c>
      <c r="AU647">
        <v>0</v>
      </c>
      <c r="AV647">
        <v>0</v>
      </c>
      <c r="AW647">
        <v>0</v>
      </c>
      <c r="AX647">
        <v>0</v>
      </c>
      <c r="AY647">
        <v>0</v>
      </c>
      <c r="AZ647">
        <v>0</v>
      </c>
      <c r="BA647">
        <v>0</v>
      </c>
      <c r="BB647">
        <v>0</v>
      </c>
      <c r="BC647">
        <v>0</v>
      </c>
      <c r="BD647">
        <v>0</v>
      </c>
      <c r="BE647">
        <v>0</v>
      </c>
      <c r="BF647">
        <v>0</v>
      </c>
      <c r="BG647" s="20">
        <v>3</v>
      </c>
      <c r="BH647" s="20">
        <v>0</v>
      </c>
      <c r="BI647" s="20">
        <v>83</v>
      </c>
      <c r="BJ647" s="20">
        <v>0</v>
      </c>
      <c r="BK647" s="20">
        <v>98</v>
      </c>
      <c r="BL647" s="20">
        <v>990</v>
      </c>
      <c r="BM647" s="20">
        <v>452</v>
      </c>
      <c r="BN647" s="20">
        <v>196</v>
      </c>
      <c r="BO647" s="20">
        <v>37</v>
      </c>
      <c r="BP647" s="20">
        <v>7843</v>
      </c>
      <c r="BQ647" s="20">
        <v>2885</v>
      </c>
      <c r="BR647" s="20">
        <v>0</v>
      </c>
      <c r="BS647" s="20">
        <v>104</v>
      </c>
      <c r="BT647" s="20">
        <v>1806</v>
      </c>
      <c r="BU647" s="20">
        <v>391</v>
      </c>
      <c r="BV647" s="20">
        <v>5117</v>
      </c>
    </row>
    <row r="648" spans="1:74" x14ac:dyDescent="0.25">
      <c r="A648" s="20" t="s">
        <v>676</v>
      </c>
      <c r="B648" s="20" t="s">
        <v>677</v>
      </c>
      <c r="C648" s="20" t="s">
        <v>678</v>
      </c>
      <c r="D648" s="1">
        <v>44612</v>
      </c>
      <c r="E648">
        <v>101</v>
      </c>
      <c r="F648">
        <v>3</v>
      </c>
      <c r="G648">
        <v>3</v>
      </c>
      <c r="H648">
        <v>0</v>
      </c>
      <c r="I648">
        <v>0</v>
      </c>
      <c r="J648">
        <v>56</v>
      </c>
      <c r="K648">
        <v>7</v>
      </c>
      <c r="L648">
        <v>7</v>
      </c>
      <c r="M648">
        <v>2</v>
      </c>
      <c r="N648">
        <v>0</v>
      </c>
      <c r="O648">
        <v>0</v>
      </c>
      <c r="P648">
        <v>0</v>
      </c>
      <c r="Q648">
        <v>0</v>
      </c>
      <c r="R648">
        <v>114</v>
      </c>
      <c r="S648">
        <v>75</v>
      </c>
      <c r="T648">
        <v>8</v>
      </c>
      <c r="U648">
        <v>0</v>
      </c>
      <c r="V648">
        <v>4</v>
      </c>
      <c r="W648">
        <v>1255</v>
      </c>
      <c r="X648">
        <v>703</v>
      </c>
      <c r="Y648">
        <v>72</v>
      </c>
      <c r="Z648">
        <v>104</v>
      </c>
      <c r="AA648">
        <v>26</v>
      </c>
      <c r="AB648">
        <v>609</v>
      </c>
      <c r="AC648">
        <v>343</v>
      </c>
      <c r="AD648">
        <v>29</v>
      </c>
      <c r="AE648">
        <v>79</v>
      </c>
      <c r="AF648">
        <v>25</v>
      </c>
      <c r="AG648">
        <v>276</v>
      </c>
      <c r="AH648">
        <v>112</v>
      </c>
      <c r="AI648">
        <v>9</v>
      </c>
      <c r="AJ648">
        <v>43</v>
      </c>
      <c r="AK648">
        <v>12</v>
      </c>
      <c r="AL648">
        <v>40</v>
      </c>
      <c r="AM648">
        <v>34</v>
      </c>
      <c r="AN648">
        <v>1</v>
      </c>
      <c r="AO648">
        <v>0</v>
      </c>
      <c r="AP648">
        <v>0</v>
      </c>
      <c r="AQ648">
        <v>0</v>
      </c>
      <c r="AR648">
        <v>0</v>
      </c>
      <c r="AS648">
        <v>0</v>
      </c>
      <c r="AT648">
        <v>0</v>
      </c>
      <c r="AU648">
        <v>0</v>
      </c>
      <c r="AV648">
        <v>0</v>
      </c>
      <c r="AW648">
        <v>0</v>
      </c>
      <c r="AX648">
        <v>0</v>
      </c>
      <c r="AY648">
        <v>0</v>
      </c>
      <c r="AZ648">
        <v>0</v>
      </c>
      <c r="BA648">
        <v>0</v>
      </c>
      <c r="BB648">
        <v>0</v>
      </c>
      <c r="BC648">
        <v>0</v>
      </c>
      <c r="BD648">
        <v>0</v>
      </c>
      <c r="BE648">
        <v>0</v>
      </c>
      <c r="BF648">
        <v>0</v>
      </c>
      <c r="BG648" s="20">
        <v>3</v>
      </c>
      <c r="BH648" s="20">
        <v>0</v>
      </c>
      <c r="BI648" s="20">
        <v>83</v>
      </c>
      <c r="BJ648" s="20">
        <v>0</v>
      </c>
      <c r="BK648" s="20">
        <v>99</v>
      </c>
      <c r="BL648" s="20">
        <v>991</v>
      </c>
      <c r="BM648" s="20">
        <v>456</v>
      </c>
      <c r="BN648" s="20">
        <v>199</v>
      </c>
      <c r="BO648" s="20">
        <v>38</v>
      </c>
      <c r="BP648" s="20">
        <v>7845</v>
      </c>
      <c r="BQ648" s="20">
        <v>2935</v>
      </c>
      <c r="BR648" s="20">
        <v>0</v>
      </c>
      <c r="BS648" s="20">
        <v>104</v>
      </c>
      <c r="BT648" s="20">
        <v>1795</v>
      </c>
      <c r="BU648" s="20">
        <v>398</v>
      </c>
      <c r="BV648" s="20">
        <v>5131</v>
      </c>
    </row>
    <row r="649" spans="1:74" x14ac:dyDescent="0.25">
      <c r="A649" s="20" t="s">
        <v>676</v>
      </c>
      <c r="B649" s="20" t="s">
        <v>679</v>
      </c>
      <c r="C649" s="20" t="s">
        <v>680</v>
      </c>
      <c r="D649" s="1">
        <v>44598</v>
      </c>
      <c r="E649">
        <v>104</v>
      </c>
      <c r="F649">
        <v>4</v>
      </c>
      <c r="G649">
        <v>4</v>
      </c>
      <c r="H649">
        <v>0</v>
      </c>
      <c r="I649">
        <v>0</v>
      </c>
      <c r="J649">
        <v>62</v>
      </c>
      <c r="K649">
        <v>6</v>
      </c>
      <c r="L649">
        <v>6</v>
      </c>
      <c r="M649">
        <v>4</v>
      </c>
      <c r="N649">
        <v>2</v>
      </c>
      <c r="O649">
        <v>2</v>
      </c>
      <c r="P649">
        <v>0</v>
      </c>
      <c r="Q649">
        <v>0</v>
      </c>
      <c r="R649">
        <v>313</v>
      </c>
      <c r="S649">
        <v>202</v>
      </c>
      <c r="T649">
        <v>25</v>
      </c>
      <c r="U649">
        <v>3</v>
      </c>
      <c r="V649">
        <v>7</v>
      </c>
      <c r="W649">
        <v>1509</v>
      </c>
      <c r="X649">
        <v>771</v>
      </c>
      <c r="Y649">
        <v>105</v>
      </c>
      <c r="Z649">
        <v>117</v>
      </c>
      <c r="AA649">
        <v>28</v>
      </c>
      <c r="AB649">
        <v>631</v>
      </c>
      <c r="AC649">
        <v>341</v>
      </c>
      <c r="AD649">
        <v>51</v>
      </c>
      <c r="AE649">
        <v>59</v>
      </c>
      <c r="AF649">
        <v>26</v>
      </c>
      <c r="AG649">
        <v>198</v>
      </c>
      <c r="AH649">
        <v>87</v>
      </c>
      <c r="AI649">
        <v>7</v>
      </c>
      <c r="AJ649">
        <v>22</v>
      </c>
      <c r="AK649">
        <v>2</v>
      </c>
      <c r="AL649">
        <v>58</v>
      </c>
      <c r="AM649">
        <v>27</v>
      </c>
      <c r="AN649">
        <v>5</v>
      </c>
      <c r="AO649">
        <v>0</v>
      </c>
      <c r="AP649">
        <v>0</v>
      </c>
      <c r="AQ649">
        <v>0</v>
      </c>
      <c r="AR649">
        <v>0</v>
      </c>
      <c r="AS649">
        <v>0</v>
      </c>
      <c r="AT649">
        <v>0</v>
      </c>
      <c r="AU649">
        <v>0</v>
      </c>
      <c r="AV649">
        <v>0</v>
      </c>
      <c r="AW649">
        <v>0</v>
      </c>
      <c r="AX649">
        <v>0</v>
      </c>
      <c r="AY649">
        <v>0</v>
      </c>
      <c r="AZ649">
        <v>0</v>
      </c>
      <c r="BA649">
        <v>0</v>
      </c>
      <c r="BB649">
        <v>0</v>
      </c>
      <c r="BC649">
        <v>0</v>
      </c>
      <c r="BD649">
        <v>0</v>
      </c>
      <c r="BE649">
        <v>0</v>
      </c>
      <c r="BF649">
        <v>0</v>
      </c>
      <c r="BG649" s="20">
        <v>4</v>
      </c>
      <c r="BH649" s="20">
        <v>0</v>
      </c>
      <c r="BI649" s="20">
        <v>86</v>
      </c>
      <c r="BJ649" s="20">
        <v>2</v>
      </c>
      <c r="BK649" s="20">
        <v>271</v>
      </c>
      <c r="BL649" s="20">
        <v>1192</v>
      </c>
      <c r="BM649" s="20">
        <v>480</v>
      </c>
      <c r="BN649" s="20">
        <v>155</v>
      </c>
      <c r="BO649" s="20">
        <v>48</v>
      </c>
      <c r="BP649" s="20">
        <v>5657</v>
      </c>
      <c r="BQ649" s="20">
        <v>1703</v>
      </c>
      <c r="BR649" s="20">
        <v>0</v>
      </c>
      <c r="BS649" s="20">
        <v>103</v>
      </c>
      <c r="BT649" s="20">
        <v>1780</v>
      </c>
      <c r="BU649" s="20">
        <v>280</v>
      </c>
      <c r="BV649" s="20">
        <v>3165</v>
      </c>
    </row>
    <row r="650" spans="1:74" x14ac:dyDescent="0.25">
      <c r="A650" s="20" t="s">
        <v>676</v>
      </c>
      <c r="B650" s="20" t="s">
        <v>679</v>
      </c>
      <c r="C650" s="20" t="s">
        <v>680</v>
      </c>
      <c r="D650" s="1">
        <v>44605</v>
      </c>
      <c r="E650">
        <v>104</v>
      </c>
      <c r="F650">
        <v>4</v>
      </c>
      <c r="G650">
        <v>4</v>
      </c>
      <c r="H650">
        <v>0</v>
      </c>
      <c r="I650">
        <v>0</v>
      </c>
      <c r="J650">
        <v>62</v>
      </c>
      <c r="K650">
        <v>6</v>
      </c>
      <c r="L650">
        <v>6</v>
      </c>
      <c r="M650">
        <v>4</v>
      </c>
      <c r="N650">
        <v>2</v>
      </c>
      <c r="O650">
        <v>2</v>
      </c>
      <c r="P650">
        <v>0</v>
      </c>
      <c r="Q650">
        <v>0</v>
      </c>
      <c r="R650">
        <v>314</v>
      </c>
      <c r="S650">
        <v>204</v>
      </c>
      <c r="T650">
        <v>25</v>
      </c>
      <c r="U650">
        <v>3</v>
      </c>
      <c r="V650">
        <v>8</v>
      </c>
      <c r="W650">
        <v>1511</v>
      </c>
      <c r="X650">
        <v>779</v>
      </c>
      <c r="Y650">
        <v>104</v>
      </c>
      <c r="Z650">
        <v>116</v>
      </c>
      <c r="AA650">
        <v>28</v>
      </c>
      <c r="AB650">
        <v>629</v>
      </c>
      <c r="AC650">
        <v>342</v>
      </c>
      <c r="AD650">
        <v>51</v>
      </c>
      <c r="AE650">
        <v>60</v>
      </c>
      <c r="AF650">
        <v>25</v>
      </c>
      <c r="AG650">
        <v>200</v>
      </c>
      <c r="AH650">
        <v>88</v>
      </c>
      <c r="AI650">
        <v>7</v>
      </c>
      <c r="AJ650">
        <v>22</v>
      </c>
      <c r="AK650">
        <v>3</v>
      </c>
      <c r="AL650">
        <v>57</v>
      </c>
      <c r="AM650">
        <v>30</v>
      </c>
      <c r="AN650">
        <v>5</v>
      </c>
      <c r="AO650">
        <v>0</v>
      </c>
      <c r="AP650">
        <v>0</v>
      </c>
      <c r="AQ650">
        <v>0</v>
      </c>
      <c r="AR650">
        <v>0</v>
      </c>
      <c r="AS650">
        <v>0</v>
      </c>
      <c r="AT650">
        <v>0</v>
      </c>
      <c r="AU650">
        <v>0</v>
      </c>
      <c r="AV650">
        <v>0</v>
      </c>
      <c r="AW650">
        <v>0</v>
      </c>
      <c r="AX650">
        <v>0</v>
      </c>
      <c r="AY650">
        <v>0</v>
      </c>
      <c r="AZ650">
        <v>0</v>
      </c>
      <c r="BA650">
        <v>0</v>
      </c>
      <c r="BB650">
        <v>0</v>
      </c>
      <c r="BC650">
        <v>0</v>
      </c>
      <c r="BD650">
        <v>0</v>
      </c>
      <c r="BE650">
        <v>0</v>
      </c>
      <c r="BF650">
        <v>0</v>
      </c>
      <c r="BG650" s="20">
        <v>4</v>
      </c>
      <c r="BH650" s="20">
        <v>0</v>
      </c>
      <c r="BI650" s="20">
        <v>86</v>
      </c>
      <c r="BJ650" s="20">
        <v>2</v>
      </c>
      <c r="BK650" s="20">
        <v>271</v>
      </c>
      <c r="BL650" s="20">
        <v>1196</v>
      </c>
      <c r="BM650" s="20">
        <v>479</v>
      </c>
      <c r="BN650" s="20">
        <v>156</v>
      </c>
      <c r="BO650" s="20">
        <v>47</v>
      </c>
      <c r="BP650" s="20">
        <v>5653</v>
      </c>
      <c r="BQ650" s="20">
        <v>1729</v>
      </c>
      <c r="BR650" s="20">
        <v>0</v>
      </c>
      <c r="BS650" s="20">
        <v>106</v>
      </c>
      <c r="BT650" s="20">
        <v>1771</v>
      </c>
      <c r="BU650" s="20">
        <v>284</v>
      </c>
      <c r="BV650" s="20">
        <v>3174</v>
      </c>
    </row>
    <row r="651" spans="1:74" x14ac:dyDescent="0.25">
      <c r="A651" s="20" t="s">
        <v>676</v>
      </c>
      <c r="B651" s="20" t="s">
        <v>679</v>
      </c>
      <c r="C651" s="20" t="s">
        <v>680</v>
      </c>
      <c r="D651" s="1">
        <v>44612</v>
      </c>
      <c r="E651">
        <v>104</v>
      </c>
      <c r="F651">
        <v>4</v>
      </c>
      <c r="G651">
        <v>4</v>
      </c>
      <c r="H651">
        <v>0</v>
      </c>
      <c r="I651">
        <v>0</v>
      </c>
      <c r="J651">
        <v>62</v>
      </c>
      <c r="K651">
        <v>6</v>
      </c>
      <c r="L651">
        <v>6</v>
      </c>
      <c r="M651">
        <v>4</v>
      </c>
      <c r="N651">
        <v>2</v>
      </c>
      <c r="O651">
        <v>2</v>
      </c>
      <c r="P651">
        <v>0</v>
      </c>
      <c r="Q651">
        <v>0</v>
      </c>
      <c r="R651">
        <v>314</v>
      </c>
      <c r="S651">
        <v>204</v>
      </c>
      <c r="T651">
        <v>25</v>
      </c>
      <c r="U651">
        <v>3</v>
      </c>
      <c r="V651">
        <v>8</v>
      </c>
      <c r="W651">
        <v>1511</v>
      </c>
      <c r="X651">
        <v>779</v>
      </c>
      <c r="Y651">
        <v>105</v>
      </c>
      <c r="Z651">
        <v>116</v>
      </c>
      <c r="AA651">
        <v>28</v>
      </c>
      <c r="AB651">
        <v>633</v>
      </c>
      <c r="AC651">
        <v>344</v>
      </c>
      <c r="AD651">
        <v>51</v>
      </c>
      <c r="AE651">
        <v>60</v>
      </c>
      <c r="AF651">
        <v>26</v>
      </c>
      <c r="AG651">
        <v>201</v>
      </c>
      <c r="AH651">
        <v>89</v>
      </c>
      <c r="AI651">
        <v>7</v>
      </c>
      <c r="AJ651">
        <v>21</v>
      </c>
      <c r="AK651">
        <v>3</v>
      </c>
      <c r="AL651">
        <v>57</v>
      </c>
      <c r="AM651">
        <v>30</v>
      </c>
      <c r="AN651">
        <v>5</v>
      </c>
      <c r="AO651">
        <v>0</v>
      </c>
      <c r="AP651">
        <v>0</v>
      </c>
      <c r="AQ651">
        <v>0</v>
      </c>
      <c r="AR651">
        <v>0</v>
      </c>
      <c r="AS651">
        <v>0</v>
      </c>
      <c r="AT651">
        <v>0</v>
      </c>
      <c r="AU651">
        <v>0</v>
      </c>
      <c r="AV651">
        <v>0</v>
      </c>
      <c r="AW651">
        <v>0</v>
      </c>
      <c r="AX651">
        <v>0</v>
      </c>
      <c r="AY651">
        <v>0</v>
      </c>
      <c r="AZ651">
        <v>0</v>
      </c>
      <c r="BA651">
        <v>0</v>
      </c>
      <c r="BB651">
        <v>0</v>
      </c>
      <c r="BC651">
        <v>0</v>
      </c>
      <c r="BD651">
        <v>0</v>
      </c>
      <c r="BE651">
        <v>0</v>
      </c>
      <c r="BF651">
        <v>0</v>
      </c>
      <c r="BG651" s="20">
        <v>4</v>
      </c>
      <c r="BH651" s="20">
        <v>0</v>
      </c>
      <c r="BI651" s="20">
        <v>86</v>
      </c>
      <c r="BJ651" s="20">
        <v>2</v>
      </c>
      <c r="BK651" s="20">
        <v>271</v>
      </c>
      <c r="BL651" s="20">
        <v>1196</v>
      </c>
      <c r="BM651" s="20">
        <v>481</v>
      </c>
      <c r="BN651" s="20">
        <v>158</v>
      </c>
      <c r="BO651" s="20">
        <v>47</v>
      </c>
      <c r="BP651" s="20">
        <v>5668</v>
      </c>
      <c r="BQ651" s="20">
        <v>1752</v>
      </c>
      <c r="BR651" s="20">
        <v>0</v>
      </c>
      <c r="BS651" s="20">
        <v>105</v>
      </c>
      <c r="BT651" s="20">
        <v>1768</v>
      </c>
      <c r="BU651" s="20">
        <v>295</v>
      </c>
      <c r="BV651" s="20">
        <v>3184</v>
      </c>
    </row>
    <row r="652" spans="1:74" x14ac:dyDescent="0.25">
      <c r="A652" s="20" t="s">
        <v>676</v>
      </c>
      <c r="B652" s="20" t="s">
        <v>681</v>
      </c>
      <c r="C652" s="20" t="s">
        <v>682</v>
      </c>
      <c r="D652" s="1">
        <v>44598</v>
      </c>
      <c r="E652">
        <v>230</v>
      </c>
      <c r="F652">
        <v>3</v>
      </c>
      <c r="G652">
        <v>3</v>
      </c>
      <c r="H652">
        <v>0</v>
      </c>
      <c r="I652">
        <v>0</v>
      </c>
      <c r="J652">
        <v>141</v>
      </c>
      <c r="K652">
        <v>23</v>
      </c>
      <c r="L652">
        <v>10</v>
      </c>
      <c r="M652">
        <v>2</v>
      </c>
      <c r="N652">
        <v>23</v>
      </c>
      <c r="O652">
        <v>12</v>
      </c>
      <c r="P652">
        <v>1</v>
      </c>
      <c r="Q652">
        <v>0</v>
      </c>
      <c r="R652">
        <v>432</v>
      </c>
      <c r="S652">
        <v>298</v>
      </c>
      <c r="T652">
        <v>53</v>
      </c>
      <c r="U652">
        <v>1</v>
      </c>
      <c r="V652">
        <v>6</v>
      </c>
      <c r="W652">
        <v>2671</v>
      </c>
      <c r="X652">
        <v>1431</v>
      </c>
      <c r="Y652">
        <v>310</v>
      </c>
      <c r="Z652">
        <v>148</v>
      </c>
      <c r="AA652">
        <v>34</v>
      </c>
      <c r="AB652">
        <v>1915</v>
      </c>
      <c r="AC652">
        <v>1031</v>
      </c>
      <c r="AD652">
        <v>278</v>
      </c>
      <c r="AE652">
        <v>146</v>
      </c>
      <c r="AF652">
        <v>78</v>
      </c>
      <c r="AG652">
        <v>459</v>
      </c>
      <c r="AH652">
        <v>233</v>
      </c>
      <c r="AI652">
        <v>22</v>
      </c>
      <c r="AJ652">
        <v>58</v>
      </c>
      <c r="AK652">
        <v>8</v>
      </c>
      <c r="AL652">
        <v>54</v>
      </c>
      <c r="AM652">
        <v>38</v>
      </c>
      <c r="AN652">
        <v>5</v>
      </c>
      <c r="AO652">
        <v>1</v>
      </c>
      <c r="AP652">
        <v>0</v>
      </c>
      <c r="AQ652">
        <v>0</v>
      </c>
      <c r="AR652">
        <v>0</v>
      </c>
      <c r="AS652">
        <v>0</v>
      </c>
      <c r="AT652">
        <v>0</v>
      </c>
      <c r="AU652">
        <v>0</v>
      </c>
      <c r="AV652">
        <v>0</v>
      </c>
      <c r="AW652">
        <v>0</v>
      </c>
      <c r="AX652">
        <v>0</v>
      </c>
      <c r="AY652">
        <v>0</v>
      </c>
      <c r="AZ652">
        <v>0</v>
      </c>
      <c r="BA652">
        <v>0</v>
      </c>
      <c r="BB652">
        <v>0</v>
      </c>
      <c r="BC652">
        <v>0</v>
      </c>
      <c r="BD652">
        <v>0</v>
      </c>
      <c r="BE652">
        <v>0</v>
      </c>
      <c r="BF652">
        <v>0</v>
      </c>
      <c r="BG652" s="20">
        <v>3</v>
      </c>
      <c r="BH652" s="20">
        <v>0</v>
      </c>
      <c r="BI652" s="20">
        <v>188</v>
      </c>
      <c r="BJ652" s="20">
        <v>21</v>
      </c>
      <c r="BK652" s="20">
        <v>350</v>
      </c>
      <c r="BL652" s="20">
        <v>2054</v>
      </c>
      <c r="BM652" s="20">
        <v>1340</v>
      </c>
      <c r="BN652" s="20">
        <v>352</v>
      </c>
      <c r="BO652" s="20">
        <v>46</v>
      </c>
      <c r="BP652" s="20">
        <v>19216</v>
      </c>
      <c r="BQ652" s="20">
        <v>7176</v>
      </c>
      <c r="BR652" s="20">
        <v>0</v>
      </c>
      <c r="BS652" s="20">
        <v>573</v>
      </c>
      <c r="BT652" s="20">
        <v>4996</v>
      </c>
      <c r="BU652" s="20">
        <v>997</v>
      </c>
      <c r="BV652" s="20">
        <v>11703</v>
      </c>
    </row>
    <row r="653" spans="1:74" x14ac:dyDescent="0.25">
      <c r="A653" s="20" t="s">
        <v>676</v>
      </c>
      <c r="B653" s="20" t="s">
        <v>681</v>
      </c>
      <c r="C653" s="20" t="s">
        <v>682</v>
      </c>
      <c r="D653" s="1">
        <v>44605</v>
      </c>
      <c r="E653">
        <v>231</v>
      </c>
      <c r="F653">
        <v>3</v>
      </c>
      <c r="G653">
        <v>3</v>
      </c>
      <c r="H653">
        <v>0</v>
      </c>
      <c r="I653">
        <v>0</v>
      </c>
      <c r="J653">
        <v>144</v>
      </c>
      <c r="K653">
        <v>23</v>
      </c>
      <c r="L653">
        <v>10</v>
      </c>
      <c r="M653">
        <v>3</v>
      </c>
      <c r="N653">
        <v>23</v>
      </c>
      <c r="O653">
        <v>13</v>
      </c>
      <c r="P653">
        <v>1</v>
      </c>
      <c r="Q653">
        <v>0</v>
      </c>
      <c r="R653">
        <v>433</v>
      </c>
      <c r="S653">
        <v>298</v>
      </c>
      <c r="T653">
        <v>53</v>
      </c>
      <c r="U653">
        <v>1</v>
      </c>
      <c r="V653">
        <v>8</v>
      </c>
      <c r="W653">
        <v>2680</v>
      </c>
      <c r="X653">
        <v>1449</v>
      </c>
      <c r="Y653">
        <v>309</v>
      </c>
      <c r="Z653">
        <v>148</v>
      </c>
      <c r="AA653">
        <v>37</v>
      </c>
      <c r="AB653">
        <v>1926</v>
      </c>
      <c r="AC653">
        <v>1039</v>
      </c>
      <c r="AD653">
        <v>277</v>
      </c>
      <c r="AE653">
        <v>149</v>
      </c>
      <c r="AF653">
        <v>78</v>
      </c>
      <c r="AG653">
        <v>461</v>
      </c>
      <c r="AH653">
        <v>239</v>
      </c>
      <c r="AI653">
        <v>22</v>
      </c>
      <c r="AJ653">
        <v>58</v>
      </c>
      <c r="AK653">
        <v>8</v>
      </c>
      <c r="AL653">
        <v>54</v>
      </c>
      <c r="AM653">
        <v>41</v>
      </c>
      <c r="AN653">
        <v>5</v>
      </c>
      <c r="AO653">
        <v>1</v>
      </c>
      <c r="AP653">
        <v>0</v>
      </c>
      <c r="AQ653">
        <v>0</v>
      </c>
      <c r="AR653">
        <v>0</v>
      </c>
      <c r="AS653">
        <v>0</v>
      </c>
      <c r="AT653">
        <v>0</v>
      </c>
      <c r="AU653">
        <v>0</v>
      </c>
      <c r="AV653">
        <v>0</v>
      </c>
      <c r="AW653">
        <v>0</v>
      </c>
      <c r="AX653">
        <v>0</v>
      </c>
      <c r="AY653">
        <v>0</v>
      </c>
      <c r="AZ653">
        <v>0</v>
      </c>
      <c r="BA653">
        <v>0</v>
      </c>
      <c r="BB653">
        <v>0</v>
      </c>
      <c r="BC653">
        <v>0</v>
      </c>
      <c r="BD653">
        <v>0</v>
      </c>
      <c r="BE653">
        <v>0</v>
      </c>
      <c r="BF653">
        <v>0</v>
      </c>
      <c r="BG653" s="20">
        <v>3</v>
      </c>
      <c r="BH653" s="20">
        <v>0</v>
      </c>
      <c r="BI653" s="20">
        <v>189</v>
      </c>
      <c r="BJ653" s="20">
        <v>21</v>
      </c>
      <c r="BK653" s="20">
        <v>349</v>
      </c>
      <c r="BL653" s="20">
        <v>2063</v>
      </c>
      <c r="BM653" s="20">
        <v>1344</v>
      </c>
      <c r="BN653" s="20">
        <v>355</v>
      </c>
      <c r="BO653" s="20">
        <v>47</v>
      </c>
      <c r="BP653" s="20">
        <v>19311</v>
      </c>
      <c r="BQ653" s="20">
        <v>7340</v>
      </c>
      <c r="BR653" s="20">
        <v>0</v>
      </c>
      <c r="BS653" s="20">
        <v>572</v>
      </c>
      <c r="BT653" s="20">
        <v>4986</v>
      </c>
      <c r="BU653" s="20">
        <v>1029</v>
      </c>
      <c r="BV653" s="20">
        <v>11781</v>
      </c>
    </row>
    <row r="654" spans="1:74" x14ac:dyDescent="0.25">
      <c r="A654" s="20" t="s">
        <v>676</v>
      </c>
      <c r="B654" s="20" t="s">
        <v>681</v>
      </c>
      <c r="C654" s="20" t="s">
        <v>682</v>
      </c>
      <c r="D654" s="1">
        <v>44612</v>
      </c>
      <c r="E654">
        <v>232</v>
      </c>
      <c r="F654">
        <v>3</v>
      </c>
      <c r="G654">
        <v>3</v>
      </c>
      <c r="H654">
        <v>0</v>
      </c>
      <c r="I654">
        <v>0</v>
      </c>
      <c r="J654">
        <v>145</v>
      </c>
      <c r="K654">
        <v>23</v>
      </c>
      <c r="L654">
        <v>10</v>
      </c>
      <c r="M654">
        <v>3</v>
      </c>
      <c r="N654">
        <v>24</v>
      </c>
      <c r="O654">
        <v>14</v>
      </c>
      <c r="P654">
        <v>1</v>
      </c>
      <c r="Q654">
        <v>0</v>
      </c>
      <c r="R654">
        <v>430</v>
      </c>
      <c r="S654">
        <v>294</v>
      </c>
      <c r="T654">
        <v>54</v>
      </c>
      <c r="U654">
        <v>1</v>
      </c>
      <c r="V654">
        <v>8</v>
      </c>
      <c r="W654">
        <v>2691</v>
      </c>
      <c r="X654">
        <v>1461</v>
      </c>
      <c r="Y654">
        <v>311</v>
      </c>
      <c r="Z654">
        <v>147</v>
      </c>
      <c r="AA654">
        <v>39</v>
      </c>
      <c r="AB654">
        <v>1938</v>
      </c>
      <c r="AC654">
        <v>1049</v>
      </c>
      <c r="AD654">
        <v>277</v>
      </c>
      <c r="AE654">
        <v>150</v>
      </c>
      <c r="AF654">
        <v>78</v>
      </c>
      <c r="AG654">
        <v>459</v>
      </c>
      <c r="AH654">
        <v>238</v>
      </c>
      <c r="AI654">
        <v>21</v>
      </c>
      <c r="AJ654">
        <v>57</v>
      </c>
      <c r="AK654">
        <v>8</v>
      </c>
      <c r="AL654">
        <v>55</v>
      </c>
      <c r="AM654">
        <v>42</v>
      </c>
      <c r="AN654">
        <v>5</v>
      </c>
      <c r="AO654">
        <v>1</v>
      </c>
      <c r="AP654">
        <v>0</v>
      </c>
      <c r="AQ654">
        <v>0</v>
      </c>
      <c r="AR654">
        <v>0</v>
      </c>
      <c r="AS654">
        <v>0</v>
      </c>
      <c r="AT654">
        <v>0</v>
      </c>
      <c r="AU654">
        <v>0</v>
      </c>
      <c r="AV654">
        <v>0</v>
      </c>
      <c r="AW654">
        <v>0</v>
      </c>
      <c r="AX654">
        <v>0</v>
      </c>
      <c r="AY654">
        <v>0</v>
      </c>
      <c r="AZ654">
        <v>0</v>
      </c>
      <c r="BA654">
        <v>0</v>
      </c>
      <c r="BB654">
        <v>0</v>
      </c>
      <c r="BC654">
        <v>0</v>
      </c>
      <c r="BD654">
        <v>0</v>
      </c>
      <c r="BE654">
        <v>0</v>
      </c>
      <c r="BF654">
        <v>0</v>
      </c>
      <c r="BG654" s="20">
        <v>3</v>
      </c>
      <c r="BH654" s="20">
        <v>0</v>
      </c>
      <c r="BI654" s="20">
        <v>190</v>
      </c>
      <c r="BJ654" s="20">
        <v>22</v>
      </c>
      <c r="BK654" s="20">
        <v>345</v>
      </c>
      <c r="BL654" s="20">
        <v>2077</v>
      </c>
      <c r="BM654" s="20">
        <v>1356</v>
      </c>
      <c r="BN654" s="20">
        <v>356</v>
      </c>
      <c r="BO654" s="20">
        <v>48</v>
      </c>
      <c r="BP654" s="20">
        <v>19371</v>
      </c>
      <c r="BQ654" s="20">
        <v>7438</v>
      </c>
      <c r="BR654" s="20">
        <v>0</v>
      </c>
      <c r="BS654" s="20">
        <v>574</v>
      </c>
      <c r="BT654" s="20">
        <v>4978</v>
      </c>
      <c r="BU654" s="20">
        <v>1044</v>
      </c>
      <c r="BV654" s="20">
        <v>11848</v>
      </c>
    </row>
    <row r="655" spans="1:74" x14ac:dyDescent="0.25">
      <c r="A655" s="20" t="s">
        <v>676</v>
      </c>
      <c r="B655" s="20" t="s">
        <v>683</v>
      </c>
      <c r="C655" s="20" t="s">
        <v>684</v>
      </c>
      <c r="D655" s="1">
        <v>44598</v>
      </c>
      <c r="E655">
        <v>167</v>
      </c>
      <c r="F655">
        <v>6</v>
      </c>
      <c r="G655">
        <v>6</v>
      </c>
      <c r="H655">
        <v>1</v>
      </c>
      <c r="I655">
        <v>1</v>
      </c>
      <c r="J655">
        <v>109</v>
      </c>
      <c r="K655">
        <v>5</v>
      </c>
      <c r="L655">
        <v>8</v>
      </c>
      <c r="M655">
        <v>8</v>
      </c>
      <c r="N655">
        <v>28</v>
      </c>
      <c r="O655">
        <v>24</v>
      </c>
      <c r="P655">
        <v>0</v>
      </c>
      <c r="Q655">
        <v>0</v>
      </c>
      <c r="R655">
        <v>429</v>
      </c>
      <c r="S655">
        <v>332</v>
      </c>
      <c r="T655">
        <v>15</v>
      </c>
      <c r="U655">
        <v>9</v>
      </c>
      <c r="V655">
        <v>3</v>
      </c>
      <c r="W655">
        <v>1410</v>
      </c>
      <c r="X655">
        <v>703</v>
      </c>
      <c r="Y655">
        <v>41</v>
      </c>
      <c r="Z655">
        <v>184</v>
      </c>
      <c r="AA655">
        <v>27</v>
      </c>
      <c r="AB655">
        <v>838</v>
      </c>
      <c r="AC655">
        <v>514</v>
      </c>
      <c r="AD655">
        <v>10</v>
      </c>
      <c r="AE655">
        <v>80</v>
      </c>
      <c r="AF655">
        <v>42</v>
      </c>
      <c r="AG655">
        <v>284</v>
      </c>
      <c r="AH655">
        <v>107</v>
      </c>
      <c r="AI655">
        <v>4</v>
      </c>
      <c r="AJ655">
        <v>41</v>
      </c>
      <c r="AK655">
        <v>13</v>
      </c>
      <c r="AL655">
        <v>101</v>
      </c>
      <c r="AM655">
        <v>72</v>
      </c>
      <c r="AN655">
        <v>4</v>
      </c>
      <c r="AO655">
        <v>2</v>
      </c>
      <c r="AP655">
        <v>0</v>
      </c>
      <c r="AQ655">
        <v>0</v>
      </c>
      <c r="AR655">
        <v>0</v>
      </c>
      <c r="AS655">
        <v>0</v>
      </c>
      <c r="AT655">
        <v>0</v>
      </c>
      <c r="AU655">
        <v>0</v>
      </c>
      <c r="AV655">
        <v>0</v>
      </c>
      <c r="AW655">
        <v>0</v>
      </c>
      <c r="AX655">
        <v>0</v>
      </c>
      <c r="AY655">
        <v>0</v>
      </c>
      <c r="AZ655">
        <v>0</v>
      </c>
      <c r="BA655">
        <v>0</v>
      </c>
      <c r="BB655">
        <v>0</v>
      </c>
      <c r="BC655">
        <v>0</v>
      </c>
      <c r="BD655">
        <v>0</v>
      </c>
      <c r="BE655">
        <v>0</v>
      </c>
      <c r="BF655">
        <v>0</v>
      </c>
      <c r="BG655" s="20">
        <v>6</v>
      </c>
      <c r="BH655" s="20">
        <v>1</v>
      </c>
      <c r="BI655" s="20">
        <v>141</v>
      </c>
      <c r="BJ655" s="20">
        <v>27</v>
      </c>
      <c r="BK655" s="20">
        <v>384</v>
      </c>
      <c r="BL655" s="20">
        <v>1079</v>
      </c>
      <c r="BM655" s="20">
        <v>682</v>
      </c>
      <c r="BN655" s="20">
        <v>203</v>
      </c>
      <c r="BO655" s="20">
        <v>93</v>
      </c>
      <c r="BP655" s="20">
        <v>5960</v>
      </c>
      <c r="BQ655" s="20">
        <v>2272</v>
      </c>
      <c r="BR655" s="20">
        <v>0</v>
      </c>
      <c r="BS655" s="20">
        <v>51</v>
      </c>
      <c r="BT655" s="20">
        <v>1310</v>
      </c>
      <c r="BU655" s="20">
        <v>487</v>
      </c>
      <c r="BV655" s="20">
        <v>3805</v>
      </c>
    </row>
    <row r="656" spans="1:74" x14ac:dyDescent="0.25">
      <c r="A656" s="20" t="s">
        <v>676</v>
      </c>
      <c r="B656" s="20" t="s">
        <v>683</v>
      </c>
      <c r="C656" s="20" t="s">
        <v>684</v>
      </c>
      <c r="D656" s="1">
        <v>44605</v>
      </c>
      <c r="E656">
        <v>167</v>
      </c>
      <c r="F656">
        <v>5</v>
      </c>
      <c r="G656">
        <v>5</v>
      </c>
      <c r="H656">
        <v>1</v>
      </c>
      <c r="I656">
        <v>1</v>
      </c>
      <c r="J656">
        <v>110</v>
      </c>
      <c r="K656">
        <v>5</v>
      </c>
      <c r="L656">
        <v>8</v>
      </c>
      <c r="M656">
        <v>8</v>
      </c>
      <c r="N656">
        <v>30</v>
      </c>
      <c r="O656">
        <v>26</v>
      </c>
      <c r="P656">
        <v>0</v>
      </c>
      <c r="Q656">
        <v>0</v>
      </c>
      <c r="R656">
        <v>429</v>
      </c>
      <c r="S656">
        <v>332</v>
      </c>
      <c r="T656">
        <v>15</v>
      </c>
      <c r="U656">
        <v>9</v>
      </c>
      <c r="V656">
        <v>4</v>
      </c>
      <c r="W656">
        <v>1411</v>
      </c>
      <c r="X656">
        <v>712</v>
      </c>
      <c r="Y656">
        <v>41</v>
      </c>
      <c r="Z656">
        <v>185</v>
      </c>
      <c r="AA656">
        <v>29</v>
      </c>
      <c r="AB656">
        <v>841</v>
      </c>
      <c r="AC656">
        <v>518</v>
      </c>
      <c r="AD656">
        <v>10</v>
      </c>
      <c r="AE656">
        <v>80</v>
      </c>
      <c r="AF656">
        <v>42</v>
      </c>
      <c r="AG656">
        <v>283</v>
      </c>
      <c r="AH656">
        <v>114</v>
      </c>
      <c r="AI656">
        <v>4</v>
      </c>
      <c r="AJ656">
        <v>41</v>
      </c>
      <c r="AK656">
        <v>12</v>
      </c>
      <c r="AL656">
        <v>103</v>
      </c>
      <c r="AM656">
        <v>74</v>
      </c>
      <c r="AN656">
        <v>4</v>
      </c>
      <c r="AO656">
        <v>2</v>
      </c>
      <c r="AP656">
        <v>0</v>
      </c>
      <c r="AQ656">
        <v>0</v>
      </c>
      <c r="AR656">
        <v>0</v>
      </c>
      <c r="AS656">
        <v>0</v>
      </c>
      <c r="AT656">
        <v>0</v>
      </c>
      <c r="AU656">
        <v>0</v>
      </c>
      <c r="AV656">
        <v>0</v>
      </c>
      <c r="AW656">
        <v>0</v>
      </c>
      <c r="AX656">
        <v>0</v>
      </c>
      <c r="AY656">
        <v>0</v>
      </c>
      <c r="AZ656">
        <v>0</v>
      </c>
      <c r="BA656">
        <v>0</v>
      </c>
      <c r="BB656">
        <v>0</v>
      </c>
      <c r="BC656">
        <v>0</v>
      </c>
      <c r="BD656">
        <v>0</v>
      </c>
      <c r="BE656">
        <v>0</v>
      </c>
      <c r="BF656">
        <v>0</v>
      </c>
      <c r="BG656" s="20">
        <v>5</v>
      </c>
      <c r="BH656" s="20">
        <v>1</v>
      </c>
      <c r="BI656" s="20">
        <v>141</v>
      </c>
      <c r="BJ656" s="20">
        <v>29</v>
      </c>
      <c r="BK656" s="20">
        <v>382</v>
      </c>
      <c r="BL656" s="20">
        <v>1080</v>
      </c>
      <c r="BM656" s="20">
        <v>688</v>
      </c>
      <c r="BN656" s="20">
        <v>203</v>
      </c>
      <c r="BO656" s="20">
        <v>95</v>
      </c>
      <c r="BP656" s="20">
        <v>5965</v>
      </c>
      <c r="BQ656" s="20">
        <v>2318</v>
      </c>
      <c r="BR656" s="20">
        <v>0</v>
      </c>
      <c r="BS656" s="20">
        <v>51</v>
      </c>
      <c r="BT656" s="20">
        <v>1303</v>
      </c>
      <c r="BU656" s="20">
        <v>496</v>
      </c>
      <c r="BV656" s="20">
        <v>3806</v>
      </c>
    </row>
    <row r="657" spans="1:74" x14ac:dyDescent="0.25">
      <c r="A657" s="20" t="s">
        <v>676</v>
      </c>
      <c r="B657" s="20" t="s">
        <v>683</v>
      </c>
      <c r="C657" s="20" t="s">
        <v>684</v>
      </c>
      <c r="D657" s="1">
        <v>44612</v>
      </c>
      <c r="E657">
        <v>167</v>
      </c>
      <c r="F657">
        <v>5</v>
      </c>
      <c r="G657">
        <v>5</v>
      </c>
      <c r="H657">
        <v>1</v>
      </c>
      <c r="I657">
        <v>1</v>
      </c>
      <c r="J657">
        <v>110</v>
      </c>
      <c r="K657">
        <v>5</v>
      </c>
      <c r="L657">
        <v>8</v>
      </c>
      <c r="M657">
        <v>8</v>
      </c>
      <c r="N657">
        <v>35</v>
      </c>
      <c r="O657">
        <v>30</v>
      </c>
      <c r="P657">
        <v>0</v>
      </c>
      <c r="Q657">
        <v>0</v>
      </c>
      <c r="R657">
        <v>427</v>
      </c>
      <c r="S657">
        <v>332</v>
      </c>
      <c r="T657">
        <v>15</v>
      </c>
      <c r="U657">
        <v>9</v>
      </c>
      <c r="V657">
        <v>4</v>
      </c>
      <c r="W657">
        <v>1416</v>
      </c>
      <c r="X657">
        <v>718</v>
      </c>
      <c r="Y657">
        <v>41</v>
      </c>
      <c r="Z657">
        <v>182</v>
      </c>
      <c r="AA657">
        <v>30</v>
      </c>
      <c r="AB657">
        <v>843</v>
      </c>
      <c r="AC657">
        <v>520</v>
      </c>
      <c r="AD657">
        <v>10</v>
      </c>
      <c r="AE657">
        <v>80</v>
      </c>
      <c r="AF657">
        <v>42</v>
      </c>
      <c r="AG657">
        <v>283</v>
      </c>
      <c r="AH657">
        <v>117</v>
      </c>
      <c r="AI657">
        <v>4</v>
      </c>
      <c r="AJ657">
        <v>41</v>
      </c>
      <c r="AK657">
        <v>14</v>
      </c>
      <c r="AL657">
        <v>103</v>
      </c>
      <c r="AM657">
        <v>75</v>
      </c>
      <c r="AN657">
        <v>4</v>
      </c>
      <c r="AO657">
        <v>2</v>
      </c>
      <c r="AP657">
        <v>0</v>
      </c>
      <c r="AQ657">
        <v>0</v>
      </c>
      <c r="AR657">
        <v>0</v>
      </c>
      <c r="AS657">
        <v>0</v>
      </c>
      <c r="AT657">
        <v>0</v>
      </c>
      <c r="AU657">
        <v>0</v>
      </c>
      <c r="AV657">
        <v>0</v>
      </c>
      <c r="AW657">
        <v>0</v>
      </c>
      <c r="AX657">
        <v>0</v>
      </c>
      <c r="AY657">
        <v>0</v>
      </c>
      <c r="AZ657">
        <v>0</v>
      </c>
      <c r="BA657">
        <v>0</v>
      </c>
      <c r="BB657">
        <v>0</v>
      </c>
      <c r="BC657">
        <v>0</v>
      </c>
      <c r="BD657">
        <v>0</v>
      </c>
      <c r="BE657">
        <v>0</v>
      </c>
      <c r="BF657">
        <v>0</v>
      </c>
      <c r="BG657" s="20">
        <v>5</v>
      </c>
      <c r="BH657" s="20">
        <v>1</v>
      </c>
      <c r="BI657" s="20">
        <v>141</v>
      </c>
      <c r="BJ657" s="20">
        <v>34</v>
      </c>
      <c r="BK657" s="20">
        <v>381</v>
      </c>
      <c r="BL657" s="20">
        <v>1088</v>
      </c>
      <c r="BM657" s="20">
        <v>690</v>
      </c>
      <c r="BN657" s="20">
        <v>202</v>
      </c>
      <c r="BO657" s="20">
        <v>95</v>
      </c>
      <c r="BP657" s="20">
        <v>5956</v>
      </c>
      <c r="BQ657" s="20">
        <v>2353</v>
      </c>
      <c r="BR657" s="20">
        <v>0</v>
      </c>
      <c r="BS657" s="20">
        <v>51</v>
      </c>
      <c r="BT657" s="20">
        <v>1297</v>
      </c>
      <c r="BU657" s="20">
        <v>495</v>
      </c>
      <c r="BV657" s="20">
        <v>3807</v>
      </c>
    </row>
    <row r="658" spans="1:74" x14ac:dyDescent="0.25">
      <c r="A658" s="20" t="s">
        <v>676</v>
      </c>
      <c r="B658" s="20" t="s">
        <v>679</v>
      </c>
      <c r="C658" s="20" t="s">
        <v>685</v>
      </c>
      <c r="D658" s="1">
        <v>44598</v>
      </c>
      <c r="E658">
        <v>176</v>
      </c>
      <c r="F658">
        <v>2</v>
      </c>
      <c r="G658">
        <v>2</v>
      </c>
      <c r="H658">
        <v>0</v>
      </c>
      <c r="I658">
        <v>0</v>
      </c>
      <c r="J658">
        <v>107</v>
      </c>
      <c r="K658">
        <v>18</v>
      </c>
      <c r="L658">
        <v>7</v>
      </c>
      <c r="M658">
        <v>2</v>
      </c>
      <c r="N658">
        <v>5</v>
      </c>
      <c r="O658">
        <v>4</v>
      </c>
      <c r="P658">
        <v>0</v>
      </c>
      <c r="Q658">
        <v>0</v>
      </c>
      <c r="R658">
        <v>306</v>
      </c>
      <c r="S658">
        <v>206</v>
      </c>
      <c r="T658">
        <v>23</v>
      </c>
      <c r="U658">
        <v>2</v>
      </c>
      <c r="V658">
        <v>3</v>
      </c>
      <c r="W658">
        <v>1917</v>
      </c>
      <c r="X658">
        <v>1007</v>
      </c>
      <c r="Y658">
        <v>180</v>
      </c>
      <c r="Z658">
        <v>127</v>
      </c>
      <c r="AA658">
        <v>17</v>
      </c>
      <c r="AB658">
        <v>834</v>
      </c>
      <c r="AC658">
        <v>495</v>
      </c>
      <c r="AD658">
        <v>98</v>
      </c>
      <c r="AE658">
        <v>26</v>
      </c>
      <c r="AF658">
        <v>11</v>
      </c>
      <c r="AG658">
        <v>388</v>
      </c>
      <c r="AH658">
        <v>175</v>
      </c>
      <c r="AI658">
        <v>13</v>
      </c>
      <c r="AJ658">
        <v>54</v>
      </c>
      <c r="AK658">
        <v>3</v>
      </c>
      <c r="AL658">
        <v>41</v>
      </c>
      <c r="AM658">
        <v>27</v>
      </c>
      <c r="AN658">
        <v>4</v>
      </c>
      <c r="AO658">
        <v>1</v>
      </c>
      <c r="AP658">
        <v>0</v>
      </c>
      <c r="AQ658">
        <v>0</v>
      </c>
      <c r="AR658">
        <v>0</v>
      </c>
      <c r="AS658">
        <v>0</v>
      </c>
      <c r="AT658">
        <v>0</v>
      </c>
      <c r="AU658">
        <v>0</v>
      </c>
      <c r="AV658">
        <v>0</v>
      </c>
      <c r="AW658">
        <v>0</v>
      </c>
      <c r="AX658">
        <v>0</v>
      </c>
      <c r="AY658">
        <v>0</v>
      </c>
      <c r="AZ658">
        <v>0</v>
      </c>
      <c r="BA658">
        <v>0</v>
      </c>
      <c r="BB658">
        <v>0</v>
      </c>
      <c r="BC658">
        <v>0</v>
      </c>
      <c r="BD658">
        <v>0</v>
      </c>
      <c r="BE658">
        <v>0</v>
      </c>
      <c r="BF658">
        <v>0</v>
      </c>
      <c r="BG658" s="20">
        <v>2</v>
      </c>
      <c r="BH658" s="20">
        <v>0</v>
      </c>
      <c r="BI658" s="20">
        <v>140</v>
      </c>
      <c r="BJ658" s="20">
        <v>5</v>
      </c>
      <c r="BK658" s="20">
        <v>266</v>
      </c>
      <c r="BL658" s="20">
        <v>1506</v>
      </c>
      <c r="BM658" s="20">
        <v>678</v>
      </c>
      <c r="BN658" s="20">
        <v>293</v>
      </c>
      <c r="BO658" s="20">
        <v>34</v>
      </c>
      <c r="BP658" s="20">
        <v>10236</v>
      </c>
      <c r="BQ658" s="20">
        <v>3644</v>
      </c>
      <c r="BR658" s="20">
        <v>0</v>
      </c>
      <c r="BS658" s="20">
        <v>223</v>
      </c>
      <c r="BT658" s="20">
        <v>2779</v>
      </c>
      <c r="BU658" s="20">
        <v>527</v>
      </c>
      <c r="BV658" s="20">
        <v>6185</v>
      </c>
    </row>
    <row r="659" spans="1:74" x14ac:dyDescent="0.25">
      <c r="A659" s="20" t="s">
        <v>676</v>
      </c>
      <c r="B659" s="20" t="s">
        <v>679</v>
      </c>
      <c r="C659" s="20" t="s">
        <v>685</v>
      </c>
      <c r="D659" s="1">
        <v>44605</v>
      </c>
      <c r="E659">
        <v>177</v>
      </c>
      <c r="F659">
        <v>2</v>
      </c>
      <c r="G659">
        <v>2</v>
      </c>
      <c r="H659">
        <v>0</v>
      </c>
      <c r="I659">
        <v>0</v>
      </c>
      <c r="J659">
        <v>108</v>
      </c>
      <c r="K659">
        <v>18</v>
      </c>
      <c r="L659">
        <v>7</v>
      </c>
      <c r="M659">
        <v>2</v>
      </c>
      <c r="N659">
        <v>5</v>
      </c>
      <c r="O659">
        <v>4</v>
      </c>
      <c r="P659">
        <v>0</v>
      </c>
      <c r="Q659">
        <v>0</v>
      </c>
      <c r="R659">
        <v>309</v>
      </c>
      <c r="S659">
        <v>208</v>
      </c>
      <c r="T659">
        <v>23</v>
      </c>
      <c r="U659">
        <v>2</v>
      </c>
      <c r="V659">
        <v>2</v>
      </c>
      <c r="W659">
        <v>1920</v>
      </c>
      <c r="X659">
        <v>1016</v>
      </c>
      <c r="Y659">
        <v>181</v>
      </c>
      <c r="Z659">
        <v>129</v>
      </c>
      <c r="AA659">
        <v>18</v>
      </c>
      <c r="AB659">
        <v>834</v>
      </c>
      <c r="AC659">
        <v>495</v>
      </c>
      <c r="AD659">
        <v>97</v>
      </c>
      <c r="AE659">
        <v>27</v>
      </c>
      <c r="AF659">
        <v>12</v>
      </c>
      <c r="AG659">
        <v>390</v>
      </c>
      <c r="AH659">
        <v>175</v>
      </c>
      <c r="AI659">
        <v>13</v>
      </c>
      <c r="AJ659">
        <v>54</v>
      </c>
      <c r="AK659">
        <v>3</v>
      </c>
      <c r="AL659">
        <v>41</v>
      </c>
      <c r="AM659">
        <v>27</v>
      </c>
      <c r="AN659">
        <v>4</v>
      </c>
      <c r="AO659">
        <v>0</v>
      </c>
      <c r="AP659">
        <v>0</v>
      </c>
      <c r="AQ659">
        <v>0</v>
      </c>
      <c r="AR659">
        <v>0</v>
      </c>
      <c r="AS659">
        <v>0</v>
      </c>
      <c r="AT659">
        <v>0</v>
      </c>
      <c r="AU659">
        <v>0</v>
      </c>
      <c r="AV659">
        <v>0</v>
      </c>
      <c r="AW659">
        <v>0</v>
      </c>
      <c r="AX659">
        <v>0</v>
      </c>
      <c r="AY659">
        <v>0</v>
      </c>
      <c r="AZ659">
        <v>0</v>
      </c>
      <c r="BA659">
        <v>0</v>
      </c>
      <c r="BB659">
        <v>0</v>
      </c>
      <c r="BC659">
        <v>0</v>
      </c>
      <c r="BD659">
        <v>0</v>
      </c>
      <c r="BE659">
        <v>0</v>
      </c>
      <c r="BF659">
        <v>0</v>
      </c>
      <c r="BG659" s="20">
        <v>2</v>
      </c>
      <c r="BH659" s="20">
        <v>0</v>
      </c>
      <c r="BI659" s="20">
        <v>142</v>
      </c>
      <c r="BJ659" s="20">
        <v>5</v>
      </c>
      <c r="BK659" s="20">
        <v>270</v>
      </c>
      <c r="BL659" s="20">
        <v>1513</v>
      </c>
      <c r="BM659" s="20">
        <v>678</v>
      </c>
      <c r="BN659" s="20">
        <v>295</v>
      </c>
      <c r="BO659" s="20">
        <v>34</v>
      </c>
      <c r="BP659" s="20">
        <v>10247</v>
      </c>
      <c r="BQ659" s="20">
        <v>3724</v>
      </c>
      <c r="BR659" s="20">
        <v>0</v>
      </c>
      <c r="BS659" s="20">
        <v>222</v>
      </c>
      <c r="BT659" s="20">
        <v>2767</v>
      </c>
      <c r="BU659" s="20">
        <v>522</v>
      </c>
      <c r="BV659" s="20">
        <v>6209</v>
      </c>
    </row>
    <row r="660" spans="1:74" x14ac:dyDescent="0.25">
      <c r="A660" s="20" t="s">
        <v>676</v>
      </c>
      <c r="B660" s="20" t="s">
        <v>679</v>
      </c>
      <c r="C660" s="20" t="s">
        <v>685</v>
      </c>
      <c r="D660" s="1">
        <v>44612</v>
      </c>
      <c r="E660">
        <v>176</v>
      </c>
      <c r="F660">
        <v>2</v>
      </c>
      <c r="G660">
        <v>2</v>
      </c>
      <c r="H660">
        <v>0</v>
      </c>
      <c r="I660">
        <v>0</v>
      </c>
      <c r="J660">
        <v>109</v>
      </c>
      <c r="K660">
        <v>18</v>
      </c>
      <c r="L660">
        <v>7</v>
      </c>
      <c r="M660">
        <v>2</v>
      </c>
      <c r="N660">
        <v>5</v>
      </c>
      <c r="O660">
        <v>4</v>
      </c>
      <c r="P660">
        <v>0</v>
      </c>
      <c r="Q660">
        <v>0</v>
      </c>
      <c r="R660">
        <v>308</v>
      </c>
      <c r="S660">
        <v>209</v>
      </c>
      <c r="T660">
        <v>23</v>
      </c>
      <c r="U660">
        <v>2</v>
      </c>
      <c r="V660">
        <v>2</v>
      </c>
      <c r="W660">
        <v>1928</v>
      </c>
      <c r="X660">
        <v>1029</v>
      </c>
      <c r="Y660">
        <v>179</v>
      </c>
      <c r="Z660">
        <v>128</v>
      </c>
      <c r="AA660">
        <v>20</v>
      </c>
      <c r="AB660">
        <v>834</v>
      </c>
      <c r="AC660">
        <v>497</v>
      </c>
      <c r="AD660">
        <v>97</v>
      </c>
      <c r="AE660">
        <v>28</v>
      </c>
      <c r="AF660">
        <v>11</v>
      </c>
      <c r="AG660">
        <v>392</v>
      </c>
      <c r="AH660">
        <v>181</v>
      </c>
      <c r="AI660">
        <v>13</v>
      </c>
      <c r="AJ660">
        <v>54</v>
      </c>
      <c r="AK660">
        <v>4</v>
      </c>
      <c r="AL660">
        <v>41</v>
      </c>
      <c r="AM660">
        <v>27</v>
      </c>
      <c r="AN660">
        <v>4</v>
      </c>
      <c r="AO660">
        <v>0</v>
      </c>
      <c r="AP660">
        <v>0</v>
      </c>
      <c r="AQ660">
        <v>0</v>
      </c>
      <c r="AR660">
        <v>0</v>
      </c>
      <c r="AS660">
        <v>0</v>
      </c>
      <c r="AT660">
        <v>0</v>
      </c>
      <c r="AU660">
        <v>0</v>
      </c>
      <c r="AV660">
        <v>0</v>
      </c>
      <c r="AW660">
        <v>0</v>
      </c>
      <c r="AX660">
        <v>0</v>
      </c>
      <c r="AY660">
        <v>0</v>
      </c>
      <c r="AZ660">
        <v>0</v>
      </c>
      <c r="BA660">
        <v>0</v>
      </c>
      <c r="BB660">
        <v>0</v>
      </c>
      <c r="BC660">
        <v>0</v>
      </c>
      <c r="BD660">
        <v>0</v>
      </c>
      <c r="BE660">
        <v>0</v>
      </c>
      <c r="BF660">
        <v>0</v>
      </c>
      <c r="BG660" s="20">
        <v>2</v>
      </c>
      <c r="BH660" s="20">
        <v>0</v>
      </c>
      <c r="BI660" s="20">
        <v>141</v>
      </c>
      <c r="BJ660" s="20">
        <v>5</v>
      </c>
      <c r="BK660" s="20">
        <v>270</v>
      </c>
      <c r="BL660" s="20">
        <v>1519</v>
      </c>
      <c r="BM660" s="20">
        <v>677</v>
      </c>
      <c r="BN660" s="20">
        <v>298</v>
      </c>
      <c r="BO660" s="20">
        <v>34</v>
      </c>
      <c r="BP660" s="20">
        <v>10225</v>
      </c>
      <c r="BQ660" s="20">
        <v>3779</v>
      </c>
      <c r="BR660" s="20">
        <v>0</v>
      </c>
      <c r="BS660" s="20">
        <v>220</v>
      </c>
      <c r="BT660" s="20">
        <v>2740</v>
      </c>
      <c r="BU660" s="20">
        <v>524</v>
      </c>
      <c r="BV660" s="20">
        <v>6222</v>
      </c>
    </row>
    <row r="661" spans="1:74" x14ac:dyDescent="0.25">
      <c r="A661" s="20" t="s">
        <v>676</v>
      </c>
      <c r="B661" s="20" t="s">
        <v>677</v>
      </c>
      <c r="C661" s="20" t="s">
        <v>686</v>
      </c>
      <c r="D661" s="1">
        <v>44598</v>
      </c>
      <c r="E661">
        <v>225</v>
      </c>
      <c r="F661">
        <v>9</v>
      </c>
      <c r="G661">
        <v>8</v>
      </c>
      <c r="H661">
        <v>6</v>
      </c>
      <c r="I661">
        <v>6</v>
      </c>
      <c r="J661">
        <v>152</v>
      </c>
      <c r="K661">
        <v>4</v>
      </c>
      <c r="L661">
        <v>20</v>
      </c>
      <c r="M661">
        <v>4</v>
      </c>
      <c r="N661">
        <v>45</v>
      </c>
      <c r="O661">
        <v>35</v>
      </c>
      <c r="P661">
        <v>0</v>
      </c>
      <c r="Q661">
        <v>1</v>
      </c>
      <c r="R661">
        <v>553</v>
      </c>
      <c r="S661">
        <v>425</v>
      </c>
      <c r="T661">
        <v>15</v>
      </c>
      <c r="U661">
        <v>45</v>
      </c>
      <c r="V661">
        <v>3</v>
      </c>
      <c r="W661">
        <v>2339</v>
      </c>
      <c r="X661">
        <v>1319</v>
      </c>
      <c r="Y661">
        <v>37</v>
      </c>
      <c r="Z661">
        <v>222</v>
      </c>
      <c r="AA661">
        <v>87</v>
      </c>
      <c r="AB661">
        <v>1173</v>
      </c>
      <c r="AC661">
        <v>713</v>
      </c>
      <c r="AD661">
        <v>12</v>
      </c>
      <c r="AE661">
        <v>184</v>
      </c>
      <c r="AF661">
        <v>35</v>
      </c>
      <c r="AG661">
        <v>380</v>
      </c>
      <c r="AH661">
        <v>167</v>
      </c>
      <c r="AI661">
        <v>2</v>
      </c>
      <c r="AJ661">
        <v>52</v>
      </c>
      <c r="AK661">
        <v>17</v>
      </c>
      <c r="AL661">
        <v>121</v>
      </c>
      <c r="AM661">
        <v>101</v>
      </c>
      <c r="AN661">
        <v>6</v>
      </c>
      <c r="AO661">
        <v>1</v>
      </c>
      <c r="AP661">
        <v>1</v>
      </c>
      <c r="AQ661">
        <v>0</v>
      </c>
      <c r="AR661">
        <v>0</v>
      </c>
      <c r="AS661">
        <v>0</v>
      </c>
      <c r="AT661">
        <v>0</v>
      </c>
      <c r="AU661">
        <v>0</v>
      </c>
      <c r="AV661">
        <v>0</v>
      </c>
      <c r="AW661">
        <v>0</v>
      </c>
      <c r="AX661">
        <v>0</v>
      </c>
      <c r="AY661">
        <v>0</v>
      </c>
      <c r="AZ661">
        <v>0</v>
      </c>
      <c r="BA661">
        <v>0</v>
      </c>
      <c r="BB661">
        <v>0</v>
      </c>
      <c r="BC661">
        <v>1</v>
      </c>
      <c r="BD661">
        <v>0</v>
      </c>
      <c r="BE661">
        <v>0</v>
      </c>
      <c r="BF661">
        <v>0</v>
      </c>
      <c r="BG661" s="20">
        <v>9</v>
      </c>
      <c r="BH661" s="20">
        <v>6</v>
      </c>
      <c r="BI661" s="20">
        <v>190</v>
      </c>
      <c r="BJ661" s="20">
        <v>41</v>
      </c>
      <c r="BK661" s="20">
        <v>479</v>
      </c>
      <c r="BL661" s="20">
        <v>1870</v>
      </c>
      <c r="BM661" s="20">
        <v>901</v>
      </c>
      <c r="BN661" s="20">
        <v>273</v>
      </c>
      <c r="BO661" s="20">
        <v>110</v>
      </c>
      <c r="BP661" s="20">
        <v>8750</v>
      </c>
      <c r="BQ661" s="20">
        <v>2892</v>
      </c>
      <c r="BR661" s="20">
        <v>0</v>
      </c>
      <c r="BS661" s="20">
        <v>48</v>
      </c>
      <c r="BT661" s="20">
        <v>2451</v>
      </c>
      <c r="BU661" s="20">
        <v>419</v>
      </c>
      <c r="BV661" s="20">
        <v>5346</v>
      </c>
    </row>
    <row r="662" spans="1:74" x14ac:dyDescent="0.25">
      <c r="A662" s="20" t="s">
        <v>676</v>
      </c>
      <c r="B662" s="20" t="s">
        <v>677</v>
      </c>
      <c r="C662" s="20" t="s">
        <v>686</v>
      </c>
      <c r="D662" s="1">
        <v>44605</v>
      </c>
      <c r="E662">
        <v>225</v>
      </c>
      <c r="F662">
        <v>9</v>
      </c>
      <c r="G662">
        <v>8</v>
      </c>
      <c r="H662">
        <v>6</v>
      </c>
      <c r="I662">
        <v>6</v>
      </c>
      <c r="J662">
        <v>152</v>
      </c>
      <c r="K662">
        <v>4</v>
      </c>
      <c r="L662">
        <v>20</v>
      </c>
      <c r="M662">
        <v>4</v>
      </c>
      <c r="N662">
        <v>45</v>
      </c>
      <c r="O662">
        <v>35</v>
      </c>
      <c r="P662">
        <v>0</v>
      </c>
      <c r="Q662">
        <v>1</v>
      </c>
      <c r="R662">
        <v>551</v>
      </c>
      <c r="S662">
        <v>424</v>
      </c>
      <c r="T662">
        <v>15</v>
      </c>
      <c r="U662">
        <v>45</v>
      </c>
      <c r="V662">
        <v>3</v>
      </c>
      <c r="W662">
        <v>2339</v>
      </c>
      <c r="X662">
        <v>1329</v>
      </c>
      <c r="Y662">
        <v>38</v>
      </c>
      <c r="Z662">
        <v>221</v>
      </c>
      <c r="AA662">
        <v>89</v>
      </c>
      <c r="AB662">
        <v>1176</v>
      </c>
      <c r="AC662">
        <v>719</v>
      </c>
      <c r="AD662">
        <v>12</v>
      </c>
      <c r="AE662">
        <v>184</v>
      </c>
      <c r="AF662">
        <v>35</v>
      </c>
      <c r="AG662">
        <v>382</v>
      </c>
      <c r="AH662">
        <v>169</v>
      </c>
      <c r="AI662">
        <v>2</v>
      </c>
      <c r="AJ662">
        <v>52</v>
      </c>
      <c r="AK662">
        <v>17</v>
      </c>
      <c r="AL662">
        <v>121</v>
      </c>
      <c r="AM662">
        <v>102</v>
      </c>
      <c r="AN662">
        <v>7</v>
      </c>
      <c r="AO662">
        <v>1</v>
      </c>
      <c r="AP662">
        <v>1</v>
      </c>
      <c r="AQ662">
        <v>0</v>
      </c>
      <c r="AR662">
        <v>0</v>
      </c>
      <c r="AS662">
        <v>0</v>
      </c>
      <c r="AT662">
        <v>0</v>
      </c>
      <c r="AU662">
        <v>0</v>
      </c>
      <c r="AV662">
        <v>0</v>
      </c>
      <c r="AW662">
        <v>0</v>
      </c>
      <c r="AX662">
        <v>0</v>
      </c>
      <c r="AY662">
        <v>0</v>
      </c>
      <c r="AZ662">
        <v>0</v>
      </c>
      <c r="BA662">
        <v>0</v>
      </c>
      <c r="BB662">
        <v>0</v>
      </c>
      <c r="BC662">
        <v>1</v>
      </c>
      <c r="BD662">
        <v>0</v>
      </c>
      <c r="BE662">
        <v>0</v>
      </c>
      <c r="BF662">
        <v>0</v>
      </c>
      <c r="BG662" s="20">
        <v>9</v>
      </c>
      <c r="BH662" s="20">
        <v>6</v>
      </c>
      <c r="BI662" s="20">
        <v>190</v>
      </c>
      <c r="BJ662" s="20">
        <v>41</v>
      </c>
      <c r="BK662" s="20">
        <v>478</v>
      </c>
      <c r="BL662" s="20">
        <v>1874</v>
      </c>
      <c r="BM662" s="20">
        <v>904</v>
      </c>
      <c r="BN662" s="20">
        <v>273</v>
      </c>
      <c r="BO662" s="20">
        <v>109</v>
      </c>
      <c r="BP662" s="20">
        <v>8772</v>
      </c>
      <c r="BQ662" s="20">
        <v>2949</v>
      </c>
      <c r="BR662" s="20">
        <v>0</v>
      </c>
      <c r="BS662" s="20">
        <v>48</v>
      </c>
      <c r="BT662" s="20">
        <v>2442</v>
      </c>
      <c r="BU662" s="20">
        <v>433</v>
      </c>
      <c r="BV662" s="20">
        <v>5365</v>
      </c>
    </row>
    <row r="663" spans="1:74" x14ac:dyDescent="0.25">
      <c r="A663" s="20" t="s">
        <v>676</v>
      </c>
      <c r="B663" s="20" t="s">
        <v>677</v>
      </c>
      <c r="C663" s="20" t="s">
        <v>686</v>
      </c>
      <c r="D663" s="1">
        <v>44612</v>
      </c>
      <c r="E663">
        <v>224</v>
      </c>
      <c r="F663">
        <v>9</v>
      </c>
      <c r="G663">
        <v>8</v>
      </c>
      <c r="H663">
        <v>6</v>
      </c>
      <c r="I663">
        <v>6</v>
      </c>
      <c r="J663">
        <v>152</v>
      </c>
      <c r="K663">
        <v>4</v>
      </c>
      <c r="L663">
        <v>20</v>
      </c>
      <c r="M663">
        <v>4</v>
      </c>
      <c r="N663">
        <v>45</v>
      </c>
      <c r="O663">
        <v>35</v>
      </c>
      <c r="P663">
        <v>0</v>
      </c>
      <c r="Q663">
        <v>1</v>
      </c>
      <c r="R663">
        <v>549</v>
      </c>
      <c r="S663">
        <v>424</v>
      </c>
      <c r="T663">
        <v>15</v>
      </c>
      <c r="U663">
        <v>43</v>
      </c>
      <c r="V663">
        <v>3</v>
      </c>
      <c r="W663">
        <v>2329</v>
      </c>
      <c r="X663">
        <v>1329</v>
      </c>
      <c r="Y663">
        <v>39</v>
      </c>
      <c r="Z663">
        <v>216</v>
      </c>
      <c r="AA663">
        <v>89</v>
      </c>
      <c r="AB663">
        <v>1177</v>
      </c>
      <c r="AC663">
        <v>720</v>
      </c>
      <c r="AD663">
        <v>12</v>
      </c>
      <c r="AE663">
        <v>184</v>
      </c>
      <c r="AF663">
        <v>35</v>
      </c>
      <c r="AG663">
        <v>382</v>
      </c>
      <c r="AH663">
        <v>168</v>
      </c>
      <c r="AI663">
        <v>2</v>
      </c>
      <c r="AJ663">
        <v>52</v>
      </c>
      <c r="AK663">
        <v>17</v>
      </c>
      <c r="AL663">
        <v>122</v>
      </c>
      <c r="AM663">
        <v>102</v>
      </c>
      <c r="AN663">
        <v>7</v>
      </c>
      <c r="AO663">
        <v>1</v>
      </c>
      <c r="AP663">
        <v>1</v>
      </c>
      <c r="AQ663">
        <v>0</v>
      </c>
      <c r="AR663">
        <v>0</v>
      </c>
      <c r="AS663">
        <v>0</v>
      </c>
      <c r="AT663">
        <v>0</v>
      </c>
      <c r="AU663">
        <v>0</v>
      </c>
      <c r="AV663">
        <v>0</v>
      </c>
      <c r="AW663">
        <v>0</v>
      </c>
      <c r="AX663">
        <v>0</v>
      </c>
      <c r="AY663">
        <v>0</v>
      </c>
      <c r="AZ663">
        <v>0</v>
      </c>
      <c r="BA663">
        <v>0</v>
      </c>
      <c r="BB663">
        <v>0</v>
      </c>
      <c r="BC663">
        <v>1</v>
      </c>
      <c r="BD663">
        <v>0</v>
      </c>
      <c r="BE663">
        <v>0</v>
      </c>
      <c r="BF663">
        <v>0</v>
      </c>
      <c r="BG663" s="20">
        <v>9</v>
      </c>
      <c r="BH663" s="20">
        <v>6</v>
      </c>
      <c r="BI663" s="20">
        <v>189</v>
      </c>
      <c r="BJ663" s="20">
        <v>41</v>
      </c>
      <c r="BK663" s="20">
        <v>478</v>
      </c>
      <c r="BL663" s="20">
        <v>1869</v>
      </c>
      <c r="BM663" s="20">
        <v>907</v>
      </c>
      <c r="BN663" s="20">
        <v>276</v>
      </c>
      <c r="BO663" s="20">
        <v>110</v>
      </c>
      <c r="BP663" s="20">
        <v>8768</v>
      </c>
      <c r="BQ663" s="20">
        <v>2992</v>
      </c>
      <c r="BR663" s="20">
        <v>0</v>
      </c>
      <c r="BS663" s="20">
        <v>49</v>
      </c>
      <c r="BT663" s="20">
        <v>2437</v>
      </c>
      <c r="BU663" s="20">
        <v>435</v>
      </c>
      <c r="BV663" s="20">
        <v>5377</v>
      </c>
    </row>
    <row r="664" spans="1:74" x14ac:dyDescent="0.25">
      <c r="A664" s="20" t="s">
        <v>676</v>
      </c>
      <c r="B664" s="20" t="s">
        <v>687</v>
      </c>
      <c r="C664" s="20" t="s">
        <v>688</v>
      </c>
      <c r="D664" s="1">
        <v>44598</v>
      </c>
      <c r="E664">
        <v>122</v>
      </c>
      <c r="F664">
        <v>4</v>
      </c>
      <c r="G664">
        <v>2</v>
      </c>
      <c r="H664">
        <v>3</v>
      </c>
      <c r="I664">
        <v>1</v>
      </c>
      <c r="J664">
        <v>79</v>
      </c>
      <c r="K664">
        <v>7</v>
      </c>
      <c r="L664">
        <v>8</v>
      </c>
      <c r="M664">
        <v>3</v>
      </c>
      <c r="N664">
        <v>37</v>
      </c>
      <c r="O664">
        <v>28</v>
      </c>
      <c r="P664">
        <v>2</v>
      </c>
      <c r="Q664">
        <v>0</v>
      </c>
      <c r="R664">
        <v>371</v>
      </c>
      <c r="S664">
        <v>251</v>
      </c>
      <c r="T664">
        <v>19</v>
      </c>
      <c r="U664">
        <v>12</v>
      </c>
      <c r="V664">
        <v>15</v>
      </c>
      <c r="W664">
        <v>1725</v>
      </c>
      <c r="X664">
        <v>910</v>
      </c>
      <c r="Y664">
        <v>38</v>
      </c>
      <c r="Z664">
        <v>134</v>
      </c>
      <c r="AA664">
        <v>63</v>
      </c>
      <c r="AB664">
        <v>720</v>
      </c>
      <c r="AC664">
        <v>418</v>
      </c>
      <c r="AD664">
        <v>9</v>
      </c>
      <c r="AE664">
        <v>86</v>
      </c>
      <c r="AF664">
        <v>36</v>
      </c>
      <c r="AG664">
        <v>280</v>
      </c>
      <c r="AH664">
        <v>127</v>
      </c>
      <c r="AI664">
        <v>0</v>
      </c>
      <c r="AJ664">
        <v>26</v>
      </c>
      <c r="AK664">
        <v>18</v>
      </c>
      <c r="AL664">
        <v>69</v>
      </c>
      <c r="AM664">
        <v>43</v>
      </c>
      <c r="AN664">
        <v>4</v>
      </c>
      <c r="AO664">
        <v>0</v>
      </c>
      <c r="AP664">
        <v>0</v>
      </c>
      <c r="AQ664">
        <v>0</v>
      </c>
      <c r="AR664">
        <v>0</v>
      </c>
      <c r="AS664">
        <v>0</v>
      </c>
      <c r="AT664">
        <v>0</v>
      </c>
      <c r="AU664">
        <v>0</v>
      </c>
      <c r="AV664">
        <v>1</v>
      </c>
      <c r="AW664">
        <v>0</v>
      </c>
      <c r="AX664">
        <v>0</v>
      </c>
      <c r="AY664">
        <v>0</v>
      </c>
      <c r="AZ664">
        <v>0</v>
      </c>
      <c r="BA664">
        <v>0</v>
      </c>
      <c r="BB664">
        <v>0</v>
      </c>
      <c r="BC664">
        <v>0</v>
      </c>
      <c r="BD664">
        <v>0</v>
      </c>
      <c r="BE664">
        <v>0</v>
      </c>
      <c r="BF664">
        <v>0</v>
      </c>
      <c r="BG664" s="20">
        <v>4</v>
      </c>
      <c r="BH664" s="20">
        <v>2</v>
      </c>
      <c r="BI664" s="20">
        <v>102</v>
      </c>
      <c r="BJ664" s="20">
        <v>35</v>
      </c>
      <c r="BK664" s="20">
        <v>312</v>
      </c>
      <c r="BL664" s="20">
        <v>1424</v>
      </c>
      <c r="BM664" s="20">
        <v>565</v>
      </c>
      <c r="BN664" s="20">
        <v>215</v>
      </c>
      <c r="BO664" s="20">
        <v>64</v>
      </c>
      <c r="BP664" s="20">
        <v>7188</v>
      </c>
      <c r="BQ664" s="20">
        <v>2271</v>
      </c>
      <c r="BR664" s="20">
        <v>0</v>
      </c>
      <c r="BS664" s="20">
        <v>28</v>
      </c>
      <c r="BT664" s="20">
        <v>915</v>
      </c>
      <c r="BU664" s="20">
        <v>1562</v>
      </c>
      <c r="BV664" s="20">
        <v>4267</v>
      </c>
    </row>
    <row r="665" spans="1:74" x14ac:dyDescent="0.25">
      <c r="A665" s="20" t="s">
        <v>676</v>
      </c>
      <c r="B665" s="20" t="s">
        <v>687</v>
      </c>
      <c r="C665" s="20" t="s">
        <v>688</v>
      </c>
      <c r="D665" s="1">
        <v>44605</v>
      </c>
      <c r="E665">
        <v>122</v>
      </c>
      <c r="F665">
        <v>4</v>
      </c>
      <c r="G665">
        <v>2</v>
      </c>
      <c r="H665">
        <v>3</v>
      </c>
      <c r="I665">
        <v>1</v>
      </c>
      <c r="J665">
        <v>80</v>
      </c>
      <c r="K665">
        <v>7</v>
      </c>
      <c r="L665">
        <v>8</v>
      </c>
      <c r="M665">
        <v>3</v>
      </c>
      <c r="N665">
        <v>37</v>
      </c>
      <c r="O665">
        <v>28</v>
      </c>
      <c r="P665">
        <v>2</v>
      </c>
      <c r="Q665">
        <v>0</v>
      </c>
      <c r="R665">
        <v>373</v>
      </c>
      <c r="S665">
        <v>252</v>
      </c>
      <c r="T665">
        <v>19</v>
      </c>
      <c r="U665">
        <v>12</v>
      </c>
      <c r="V665">
        <v>15</v>
      </c>
      <c r="W665">
        <v>1736</v>
      </c>
      <c r="X665">
        <v>925</v>
      </c>
      <c r="Y665">
        <v>38</v>
      </c>
      <c r="Z665">
        <v>132</v>
      </c>
      <c r="AA665">
        <v>66</v>
      </c>
      <c r="AB665">
        <v>731</v>
      </c>
      <c r="AC665">
        <v>425</v>
      </c>
      <c r="AD665">
        <v>9</v>
      </c>
      <c r="AE665">
        <v>87</v>
      </c>
      <c r="AF665">
        <v>39</v>
      </c>
      <c r="AG665">
        <v>277</v>
      </c>
      <c r="AH665">
        <v>127</v>
      </c>
      <c r="AI665">
        <v>0</v>
      </c>
      <c r="AJ665">
        <v>25</v>
      </c>
      <c r="AK665">
        <v>18</v>
      </c>
      <c r="AL665">
        <v>71</v>
      </c>
      <c r="AM665">
        <v>45</v>
      </c>
      <c r="AN665">
        <v>5</v>
      </c>
      <c r="AO665">
        <v>0</v>
      </c>
      <c r="AP665">
        <v>1</v>
      </c>
      <c r="AQ665">
        <v>0</v>
      </c>
      <c r="AR665">
        <v>0</v>
      </c>
      <c r="AS665">
        <v>0</v>
      </c>
      <c r="AT665">
        <v>0</v>
      </c>
      <c r="AU665">
        <v>0</v>
      </c>
      <c r="AV665">
        <v>1</v>
      </c>
      <c r="AW665">
        <v>0</v>
      </c>
      <c r="AX665">
        <v>0</v>
      </c>
      <c r="AY665">
        <v>0</v>
      </c>
      <c r="AZ665">
        <v>0</v>
      </c>
      <c r="BA665">
        <v>0</v>
      </c>
      <c r="BB665">
        <v>0</v>
      </c>
      <c r="BC665">
        <v>0</v>
      </c>
      <c r="BD665">
        <v>0</v>
      </c>
      <c r="BE665">
        <v>0</v>
      </c>
      <c r="BF665">
        <v>0</v>
      </c>
      <c r="BG665" s="20">
        <v>4</v>
      </c>
      <c r="BH665" s="20">
        <v>2</v>
      </c>
      <c r="BI665" s="20">
        <v>103</v>
      </c>
      <c r="BJ665" s="20">
        <v>35</v>
      </c>
      <c r="BK665" s="20">
        <v>314</v>
      </c>
      <c r="BL665" s="20">
        <v>1433</v>
      </c>
      <c r="BM665" s="20">
        <v>572</v>
      </c>
      <c r="BN665" s="20">
        <v>212</v>
      </c>
      <c r="BO665" s="20">
        <v>64</v>
      </c>
      <c r="BP665" s="20">
        <v>7210</v>
      </c>
      <c r="BQ665" s="20">
        <v>2317</v>
      </c>
      <c r="BR665" s="20">
        <v>0</v>
      </c>
      <c r="BS665" s="20">
        <v>29</v>
      </c>
      <c r="BT665" s="20">
        <v>916</v>
      </c>
      <c r="BU665" s="20">
        <v>1570</v>
      </c>
      <c r="BV665" s="20">
        <v>4274</v>
      </c>
    </row>
    <row r="666" spans="1:74" x14ac:dyDescent="0.25">
      <c r="A666" s="20" t="s">
        <v>676</v>
      </c>
      <c r="B666" s="20" t="s">
        <v>687</v>
      </c>
      <c r="C666" s="20" t="s">
        <v>688</v>
      </c>
      <c r="D666" s="1">
        <v>44612</v>
      </c>
      <c r="E666">
        <v>124</v>
      </c>
      <c r="F666">
        <v>4</v>
      </c>
      <c r="G666">
        <v>2</v>
      </c>
      <c r="H666">
        <v>3</v>
      </c>
      <c r="I666">
        <v>1</v>
      </c>
      <c r="J666">
        <v>81</v>
      </c>
      <c r="K666">
        <v>7</v>
      </c>
      <c r="L666">
        <v>8</v>
      </c>
      <c r="M666">
        <v>3</v>
      </c>
      <c r="N666">
        <v>37</v>
      </c>
      <c r="O666">
        <v>28</v>
      </c>
      <c r="P666">
        <v>2</v>
      </c>
      <c r="Q666">
        <v>0</v>
      </c>
      <c r="R666">
        <v>378</v>
      </c>
      <c r="S666">
        <v>255</v>
      </c>
      <c r="T666">
        <v>19</v>
      </c>
      <c r="U666">
        <v>12</v>
      </c>
      <c r="V666">
        <v>16</v>
      </c>
      <c r="W666">
        <v>1731</v>
      </c>
      <c r="X666">
        <v>930</v>
      </c>
      <c r="Y666">
        <v>36</v>
      </c>
      <c r="Z666">
        <v>132</v>
      </c>
      <c r="AA666">
        <v>66</v>
      </c>
      <c r="AB666">
        <v>736</v>
      </c>
      <c r="AC666">
        <v>429</v>
      </c>
      <c r="AD666">
        <v>9</v>
      </c>
      <c r="AE666">
        <v>86</v>
      </c>
      <c r="AF666">
        <v>41</v>
      </c>
      <c r="AG666">
        <v>277</v>
      </c>
      <c r="AH666">
        <v>128</v>
      </c>
      <c r="AI666">
        <v>0</v>
      </c>
      <c r="AJ666">
        <v>25</v>
      </c>
      <c r="AK666">
        <v>18</v>
      </c>
      <c r="AL666">
        <v>71</v>
      </c>
      <c r="AM666">
        <v>45</v>
      </c>
      <c r="AN666">
        <v>5</v>
      </c>
      <c r="AO666">
        <v>0</v>
      </c>
      <c r="AP666">
        <v>1</v>
      </c>
      <c r="AQ666">
        <v>0</v>
      </c>
      <c r="AR666">
        <v>0</v>
      </c>
      <c r="AS666">
        <v>0</v>
      </c>
      <c r="AT666">
        <v>0</v>
      </c>
      <c r="AU666">
        <v>0</v>
      </c>
      <c r="AV666">
        <v>1</v>
      </c>
      <c r="AW666">
        <v>0</v>
      </c>
      <c r="AX666">
        <v>0</v>
      </c>
      <c r="AY666">
        <v>0</v>
      </c>
      <c r="AZ666">
        <v>0</v>
      </c>
      <c r="BA666">
        <v>0</v>
      </c>
      <c r="BB666">
        <v>0</v>
      </c>
      <c r="BC666">
        <v>0</v>
      </c>
      <c r="BD666">
        <v>0</v>
      </c>
      <c r="BE666">
        <v>0</v>
      </c>
      <c r="BF666">
        <v>0</v>
      </c>
      <c r="BG666" s="20">
        <v>4</v>
      </c>
      <c r="BH666" s="20">
        <v>2</v>
      </c>
      <c r="BI666" s="20">
        <v>104</v>
      </c>
      <c r="BJ666" s="20">
        <v>35</v>
      </c>
      <c r="BK666" s="20">
        <v>318</v>
      </c>
      <c r="BL666" s="20">
        <v>1434</v>
      </c>
      <c r="BM666" s="20">
        <v>576</v>
      </c>
      <c r="BN666" s="20">
        <v>212</v>
      </c>
      <c r="BO666" s="20">
        <v>64</v>
      </c>
      <c r="BP666" s="20">
        <v>7252</v>
      </c>
      <c r="BQ666" s="20">
        <v>2368</v>
      </c>
      <c r="BR666" s="20">
        <v>0</v>
      </c>
      <c r="BS666" s="20">
        <v>29</v>
      </c>
      <c r="BT666" s="20">
        <v>915</v>
      </c>
      <c r="BU666" s="20">
        <v>1576</v>
      </c>
      <c r="BV666" s="20">
        <v>4304</v>
      </c>
    </row>
    <row r="667" spans="1:74" x14ac:dyDescent="0.25">
      <c r="A667" s="20" t="s">
        <v>676</v>
      </c>
      <c r="B667" s="20" t="s">
        <v>681</v>
      </c>
      <c r="C667" s="20" t="s">
        <v>689</v>
      </c>
      <c r="D667" s="1">
        <v>44598</v>
      </c>
      <c r="E667">
        <v>97</v>
      </c>
      <c r="F667">
        <v>3</v>
      </c>
      <c r="G667">
        <v>3</v>
      </c>
      <c r="H667">
        <v>0</v>
      </c>
      <c r="I667">
        <v>0</v>
      </c>
      <c r="J667">
        <v>72</v>
      </c>
      <c r="K667">
        <v>3</v>
      </c>
      <c r="L667">
        <v>8</v>
      </c>
      <c r="M667">
        <v>0</v>
      </c>
      <c r="N667">
        <v>0</v>
      </c>
      <c r="O667">
        <v>0</v>
      </c>
      <c r="P667">
        <v>0</v>
      </c>
      <c r="Q667">
        <v>0</v>
      </c>
      <c r="R667">
        <v>265</v>
      </c>
      <c r="S667">
        <v>213</v>
      </c>
      <c r="T667">
        <v>12</v>
      </c>
      <c r="U667">
        <v>8</v>
      </c>
      <c r="V667">
        <v>3</v>
      </c>
      <c r="W667">
        <v>988</v>
      </c>
      <c r="X667">
        <v>573</v>
      </c>
      <c r="Y667">
        <v>17</v>
      </c>
      <c r="Z667">
        <v>139</v>
      </c>
      <c r="AA667">
        <v>8</v>
      </c>
      <c r="AB667">
        <v>783</v>
      </c>
      <c r="AC667">
        <v>472</v>
      </c>
      <c r="AD667">
        <v>9</v>
      </c>
      <c r="AE667">
        <v>133</v>
      </c>
      <c r="AF667">
        <v>22</v>
      </c>
      <c r="AG667">
        <v>213</v>
      </c>
      <c r="AH667">
        <v>101</v>
      </c>
      <c r="AI667">
        <v>5</v>
      </c>
      <c r="AJ667">
        <v>36</v>
      </c>
      <c r="AK667">
        <v>6</v>
      </c>
      <c r="AL667">
        <v>27</v>
      </c>
      <c r="AM667">
        <v>20</v>
      </c>
      <c r="AN667">
        <v>2</v>
      </c>
      <c r="AO667">
        <v>1</v>
      </c>
      <c r="AP667">
        <v>0</v>
      </c>
      <c r="AQ667">
        <v>0</v>
      </c>
      <c r="AR667">
        <v>0</v>
      </c>
      <c r="AS667">
        <v>0</v>
      </c>
      <c r="AT667">
        <v>0</v>
      </c>
      <c r="AU667">
        <v>0</v>
      </c>
      <c r="AV667">
        <v>0</v>
      </c>
      <c r="AW667">
        <v>0</v>
      </c>
      <c r="AX667">
        <v>0</v>
      </c>
      <c r="AY667">
        <v>0</v>
      </c>
      <c r="AZ667">
        <v>0</v>
      </c>
      <c r="BA667">
        <v>0</v>
      </c>
      <c r="BB667">
        <v>0</v>
      </c>
      <c r="BC667">
        <v>0</v>
      </c>
      <c r="BD667">
        <v>0</v>
      </c>
      <c r="BE667">
        <v>0</v>
      </c>
      <c r="BF667">
        <v>0</v>
      </c>
      <c r="BG667" s="20">
        <v>3</v>
      </c>
      <c r="BH667" s="20">
        <v>0</v>
      </c>
      <c r="BI667" s="20">
        <v>84</v>
      </c>
      <c r="BJ667" s="20">
        <v>0</v>
      </c>
      <c r="BK667" s="20">
        <v>236</v>
      </c>
      <c r="BL667" s="20">
        <v>790</v>
      </c>
      <c r="BM667" s="20">
        <v>602</v>
      </c>
      <c r="BN667" s="20">
        <v>150</v>
      </c>
      <c r="BO667" s="20">
        <v>24</v>
      </c>
      <c r="BP667" s="20">
        <v>7197</v>
      </c>
      <c r="BQ667" s="20">
        <v>2625</v>
      </c>
      <c r="BR667" s="20">
        <v>0</v>
      </c>
      <c r="BS667" s="20">
        <v>33</v>
      </c>
      <c r="BT667" s="20">
        <v>2112</v>
      </c>
      <c r="BU667" s="20">
        <v>445</v>
      </c>
      <c r="BV667" s="20">
        <v>4270</v>
      </c>
    </row>
    <row r="668" spans="1:74" x14ac:dyDescent="0.25">
      <c r="A668" s="20" t="s">
        <v>676</v>
      </c>
      <c r="B668" s="20" t="s">
        <v>681</v>
      </c>
      <c r="C668" s="20" t="s">
        <v>689</v>
      </c>
      <c r="D668" s="1">
        <v>44605</v>
      </c>
      <c r="E668">
        <v>97</v>
      </c>
      <c r="F668">
        <v>3</v>
      </c>
      <c r="G668">
        <v>3</v>
      </c>
      <c r="H668">
        <v>0</v>
      </c>
      <c r="I668">
        <v>0</v>
      </c>
      <c r="J668">
        <v>72</v>
      </c>
      <c r="K668">
        <v>3</v>
      </c>
      <c r="L668">
        <v>8</v>
      </c>
      <c r="M668">
        <v>0</v>
      </c>
      <c r="N668">
        <v>0</v>
      </c>
      <c r="O668">
        <v>0</v>
      </c>
      <c r="P668">
        <v>0</v>
      </c>
      <c r="Q668">
        <v>0</v>
      </c>
      <c r="R668">
        <v>265</v>
      </c>
      <c r="S668">
        <v>213</v>
      </c>
      <c r="T668">
        <v>12</v>
      </c>
      <c r="U668">
        <v>8</v>
      </c>
      <c r="V668">
        <v>3</v>
      </c>
      <c r="W668">
        <v>986</v>
      </c>
      <c r="X668">
        <v>574</v>
      </c>
      <c r="Y668">
        <v>17</v>
      </c>
      <c r="Z668">
        <v>138</v>
      </c>
      <c r="AA668">
        <v>8</v>
      </c>
      <c r="AB668">
        <v>785</v>
      </c>
      <c r="AC668">
        <v>477</v>
      </c>
      <c r="AD668">
        <v>9</v>
      </c>
      <c r="AE668">
        <v>133</v>
      </c>
      <c r="AF668">
        <v>22</v>
      </c>
      <c r="AG668">
        <v>215</v>
      </c>
      <c r="AH668">
        <v>103</v>
      </c>
      <c r="AI668">
        <v>5</v>
      </c>
      <c r="AJ668">
        <v>36</v>
      </c>
      <c r="AK668">
        <v>6</v>
      </c>
      <c r="AL668">
        <v>27</v>
      </c>
      <c r="AM668">
        <v>21</v>
      </c>
      <c r="AN668">
        <v>2</v>
      </c>
      <c r="AO668">
        <v>1</v>
      </c>
      <c r="AP668">
        <v>0</v>
      </c>
      <c r="AQ668">
        <v>0</v>
      </c>
      <c r="AR668">
        <v>0</v>
      </c>
      <c r="AS668">
        <v>0</v>
      </c>
      <c r="AT668">
        <v>0</v>
      </c>
      <c r="AU668">
        <v>0</v>
      </c>
      <c r="AV668">
        <v>0</v>
      </c>
      <c r="AW668">
        <v>0</v>
      </c>
      <c r="AX668">
        <v>0</v>
      </c>
      <c r="AY668">
        <v>0</v>
      </c>
      <c r="AZ668">
        <v>0</v>
      </c>
      <c r="BA668">
        <v>0</v>
      </c>
      <c r="BB668">
        <v>0</v>
      </c>
      <c r="BC668">
        <v>0</v>
      </c>
      <c r="BD668">
        <v>0</v>
      </c>
      <c r="BE668">
        <v>0</v>
      </c>
      <c r="BF668">
        <v>0</v>
      </c>
      <c r="BG668" s="20">
        <v>3</v>
      </c>
      <c r="BH668" s="20">
        <v>0</v>
      </c>
      <c r="BI668" s="20">
        <v>84</v>
      </c>
      <c r="BJ668" s="20">
        <v>0</v>
      </c>
      <c r="BK668" s="20">
        <v>236</v>
      </c>
      <c r="BL668" s="20">
        <v>787</v>
      </c>
      <c r="BM668" s="20">
        <v>604</v>
      </c>
      <c r="BN668" s="20">
        <v>152</v>
      </c>
      <c r="BO668" s="20">
        <v>24</v>
      </c>
      <c r="BP668" s="20">
        <v>7227</v>
      </c>
      <c r="BQ668" s="20">
        <v>2695</v>
      </c>
      <c r="BR668" s="20">
        <v>0</v>
      </c>
      <c r="BS668" s="20">
        <v>33</v>
      </c>
      <c r="BT668" s="20">
        <v>2105</v>
      </c>
      <c r="BU668" s="20">
        <v>460</v>
      </c>
      <c r="BV668" s="20">
        <v>4287</v>
      </c>
    </row>
    <row r="669" spans="1:74" x14ac:dyDescent="0.25">
      <c r="A669" s="20" t="s">
        <v>676</v>
      </c>
      <c r="B669" s="20" t="s">
        <v>681</v>
      </c>
      <c r="C669" s="20" t="s">
        <v>689</v>
      </c>
      <c r="D669" s="1">
        <v>44612</v>
      </c>
      <c r="E669">
        <v>97</v>
      </c>
      <c r="F669">
        <v>3</v>
      </c>
      <c r="G669">
        <v>3</v>
      </c>
      <c r="H669">
        <v>0</v>
      </c>
      <c r="I669">
        <v>0</v>
      </c>
      <c r="J669">
        <v>72</v>
      </c>
      <c r="K669">
        <v>3</v>
      </c>
      <c r="L669">
        <v>8</v>
      </c>
      <c r="M669">
        <v>0</v>
      </c>
      <c r="N669">
        <v>0</v>
      </c>
      <c r="O669">
        <v>0</v>
      </c>
      <c r="P669">
        <v>0</v>
      </c>
      <c r="Q669">
        <v>0</v>
      </c>
      <c r="R669">
        <v>266</v>
      </c>
      <c r="S669">
        <v>215</v>
      </c>
      <c r="T669">
        <v>12</v>
      </c>
      <c r="U669">
        <v>8</v>
      </c>
      <c r="V669">
        <v>3</v>
      </c>
      <c r="W669">
        <v>978</v>
      </c>
      <c r="X669">
        <v>572</v>
      </c>
      <c r="Y669">
        <v>17</v>
      </c>
      <c r="Z669">
        <v>137</v>
      </c>
      <c r="AA669">
        <v>8</v>
      </c>
      <c r="AB669">
        <v>791</v>
      </c>
      <c r="AC669">
        <v>480</v>
      </c>
      <c r="AD669">
        <v>9</v>
      </c>
      <c r="AE669">
        <v>136</v>
      </c>
      <c r="AF669">
        <v>24</v>
      </c>
      <c r="AG669">
        <v>213</v>
      </c>
      <c r="AH669">
        <v>103</v>
      </c>
      <c r="AI669">
        <v>5</v>
      </c>
      <c r="AJ669">
        <v>36</v>
      </c>
      <c r="AK669">
        <v>6</v>
      </c>
      <c r="AL669">
        <v>27</v>
      </c>
      <c r="AM669">
        <v>21</v>
      </c>
      <c r="AN669">
        <v>2</v>
      </c>
      <c r="AO669">
        <v>1</v>
      </c>
      <c r="AP669">
        <v>0</v>
      </c>
      <c r="AQ669">
        <v>0</v>
      </c>
      <c r="AR669">
        <v>0</v>
      </c>
      <c r="AS669">
        <v>0</v>
      </c>
      <c r="AT669">
        <v>0</v>
      </c>
      <c r="AU669">
        <v>0</v>
      </c>
      <c r="AV669">
        <v>0</v>
      </c>
      <c r="AW669">
        <v>0</v>
      </c>
      <c r="AX669">
        <v>0</v>
      </c>
      <c r="AY669">
        <v>0</v>
      </c>
      <c r="AZ669">
        <v>0</v>
      </c>
      <c r="BA669">
        <v>0</v>
      </c>
      <c r="BB669">
        <v>0</v>
      </c>
      <c r="BC669">
        <v>0</v>
      </c>
      <c r="BD669">
        <v>0</v>
      </c>
      <c r="BE669">
        <v>0</v>
      </c>
      <c r="BF669">
        <v>0</v>
      </c>
      <c r="BG669" s="20">
        <v>3</v>
      </c>
      <c r="BH669" s="20">
        <v>0</v>
      </c>
      <c r="BI669" s="20">
        <v>84</v>
      </c>
      <c r="BJ669" s="20">
        <v>0</v>
      </c>
      <c r="BK669" s="20">
        <v>237</v>
      </c>
      <c r="BL669" s="20">
        <v>780</v>
      </c>
      <c r="BM669" s="20">
        <v>605</v>
      </c>
      <c r="BN669" s="20">
        <v>150</v>
      </c>
      <c r="BO669" s="20">
        <v>24</v>
      </c>
      <c r="BP669" s="20">
        <v>7217</v>
      </c>
      <c r="BQ669" s="20">
        <v>2737</v>
      </c>
      <c r="BR669" s="20">
        <v>0</v>
      </c>
      <c r="BS669" s="20">
        <v>33</v>
      </c>
      <c r="BT669" s="20">
        <v>2095</v>
      </c>
      <c r="BU669" s="20">
        <v>451</v>
      </c>
      <c r="BV669" s="20">
        <v>4297</v>
      </c>
    </row>
    <row r="670" spans="1:74" x14ac:dyDescent="0.25">
      <c r="A670" s="20" t="s">
        <v>676</v>
      </c>
      <c r="B670" s="20" t="s">
        <v>683</v>
      </c>
      <c r="C670" s="20" t="s">
        <v>690</v>
      </c>
      <c r="D670" s="1">
        <v>44598</v>
      </c>
      <c r="E670">
        <v>147</v>
      </c>
      <c r="F670">
        <v>0</v>
      </c>
      <c r="G670">
        <v>0</v>
      </c>
      <c r="H670">
        <v>0</v>
      </c>
      <c r="I670">
        <v>0</v>
      </c>
      <c r="J670">
        <v>86</v>
      </c>
      <c r="K670">
        <v>4</v>
      </c>
      <c r="L670">
        <v>18</v>
      </c>
      <c r="M670">
        <v>1</v>
      </c>
      <c r="N670">
        <v>2</v>
      </c>
      <c r="O670">
        <v>2</v>
      </c>
      <c r="P670">
        <v>0</v>
      </c>
      <c r="Q670">
        <v>0</v>
      </c>
      <c r="R670">
        <v>283</v>
      </c>
      <c r="S670">
        <v>206</v>
      </c>
      <c r="T670">
        <v>14</v>
      </c>
      <c r="U670">
        <v>17</v>
      </c>
      <c r="V670">
        <v>6</v>
      </c>
      <c r="W670">
        <v>1482</v>
      </c>
      <c r="X670">
        <v>769</v>
      </c>
      <c r="Y670">
        <v>49</v>
      </c>
      <c r="Z670">
        <v>212</v>
      </c>
      <c r="AA670">
        <v>19</v>
      </c>
      <c r="AB670">
        <v>702</v>
      </c>
      <c r="AC670">
        <v>411</v>
      </c>
      <c r="AD670">
        <v>28</v>
      </c>
      <c r="AE670">
        <v>91</v>
      </c>
      <c r="AF670">
        <v>12</v>
      </c>
      <c r="AG670">
        <v>284</v>
      </c>
      <c r="AH670">
        <v>138</v>
      </c>
      <c r="AI670">
        <v>8</v>
      </c>
      <c r="AJ670">
        <v>29</v>
      </c>
      <c r="AK670">
        <v>8</v>
      </c>
      <c r="AL670">
        <v>35</v>
      </c>
      <c r="AM670">
        <v>26</v>
      </c>
      <c r="AN670">
        <v>1</v>
      </c>
      <c r="AO670">
        <v>0</v>
      </c>
      <c r="AP670">
        <v>0</v>
      </c>
      <c r="AQ670">
        <v>0</v>
      </c>
      <c r="AR670">
        <v>0</v>
      </c>
      <c r="AS670">
        <v>0</v>
      </c>
      <c r="AT670">
        <v>0</v>
      </c>
      <c r="AU670">
        <v>0</v>
      </c>
      <c r="AV670">
        <v>0</v>
      </c>
      <c r="AW670">
        <v>0</v>
      </c>
      <c r="AX670">
        <v>0</v>
      </c>
      <c r="AY670">
        <v>0</v>
      </c>
      <c r="AZ670">
        <v>0</v>
      </c>
      <c r="BA670">
        <v>0</v>
      </c>
      <c r="BB670">
        <v>0</v>
      </c>
      <c r="BC670">
        <v>0</v>
      </c>
      <c r="BD670">
        <v>0</v>
      </c>
      <c r="BE670">
        <v>0</v>
      </c>
      <c r="BF670">
        <v>0</v>
      </c>
      <c r="BG670" s="20">
        <v>0</v>
      </c>
      <c r="BH670" s="20">
        <v>0</v>
      </c>
      <c r="BI670" s="20">
        <v>118</v>
      </c>
      <c r="BJ670" s="20">
        <v>2</v>
      </c>
      <c r="BK670" s="20">
        <v>241</v>
      </c>
      <c r="BL670" s="20">
        <v>1136</v>
      </c>
      <c r="BM670" s="20">
        <v>547</v>
      </c>
      <c r="BN670" s="20">
        <v>220</v>
      </c>
      <c r="BO670" s="20">
        <v>33</v>
      </c>
      <c r="BP670" s="20">
        <v>13958</v>
      </c>
      <c r="BQ670" s="20">
        <v>3626</v>
      </c>
      <c r="BR670" s="20">
        <v>0</v>
      </c>
      <c r="BS670" s="20">
        <v>87</v>
      </c>
      <c r="BT670" s="20">
        <v>4482</v>
      </c>
      <c r="BU670" s="20">
        <v>1910</v>
      </c>
      <c r="BV670" s="20">
        <v>6458</v>
      </c>
    </row>
    <row r="671" spans="1:74" x14ac:dyDescent="0.25">
      <c r="A671" s="20" t="s">
        <v>676</v>
      </c>
      <c r="B671" s="20" t="s">
        <v>683</v>
      </c>
      <c r="C671" s="20" t="s">
        <v>690</v>
      </c>
      <c r="D671" s="1">
        <v>44605</v>
      </c>
      <c r="E671">
        <v>147</v>
      </c>
      <c r="F671">
        <v>0</v>
      </c>
      <c r="G671">
        <v>0</v>
      </c>
      <c r="H671">
        <v>0</v>
      </c>
      <c r="I671">
        <v>0</v>
      </c>
      <c r="J671">
        <v>88</v>
      </c>
      <c r="K671">
        <v>4</v>
      </c>
      <c r="L671">
        <v>18</v>
      </c>
      <c r="M671">
        <v>1</v>
      </c>
      <c r="N671">
        <v>2</v>
      </c>
      <c r="O671">
        <v>2</v>
      </c>
      <c r="P671">
        <v>0</v>
      </c>
      <c r="Q671">
        <v>0</v>
      </c>
      <c r="R671">
        <v>280</v>
      </c>
      <c r="S671">
        <v>204</v>
      </c>
      <c r="T671">
        <v>14</v>
      </c>
      <c r="U671">
        <v>17</v>
      </c>
      <c r="V671">
        <v>6</v>
      </c>
      <c r="W671">
        <v>1468</v>
      </c>
      <c r="X671">
        <v>774</v>
      </c>
      <c r="Y671">
        <v>49</v>
      </c>
      <c r="Z671">
        <v>212</v>
      </c>
      <c r="AA671">
        <v>22</v>
      </c>
      <c r="AB671">
        <v>698</v>
      </c>
      <c r="AC671">
        <v>412</v>
      </c>
      <c r="AD671">
        <v>28</v>
      </c>
      <c r="AE671">
        <v>90</v>
      </c>
      <c r="AF671">
        <v>12</v>
      </c>
      <c r="AG671">
        <v>288</v>
      </c>
      <c r="AH671">
        <v>140</v>
      </c>
      <c r="AI671">
        <v>8</v>
      </c>
      <c r="AJ671">
        <v>30</v>
      </c>
      <c r="AK671">
        <v>8</v>
      </c>
      <c r="AL671">
        <v>36</v>
      </c>
      <c r="AM671">
        <v>28</v>
      </c>
      <c r="AN671">
        <v>0</v>
      </c>
      <c r="AO671">
        <v>0</v>
      </c>
      <c r="AP671">
        <v>0</v>
      </c>
      <c r="AQ671">
        <v>0</v>
      </c>
      <c r="AR671">
        <v>0</v>
      </c>
      <c r="AS671">
        <v>0</v>
      </c>
      <c r="AT671">
        <v>0</v>
      </c>
      <c r="AU671">
        <v>0</v>
      </c>
      <c r="AV671">
        <v>0</v>
      </c>
      <c r="AW671">
        <v>0</v>
      </c>
      <c r="AX671">
        <v>0</v>
      </c>
      <c r="AY671">
        <v>0</v>
      </c>
      <c r="AZ671">
        <v>0</v>
      </c>
      <c r="BA671">
        <v>0</v>
      </c>
      <c r="BB671">
        <v>0</v>
      </c>
      <c r="BC671">
        <v>0</v>
      </c>
      <c r="BD671">
        <v>0</v>
      </c>
      <c r="BE671">
        <v>0</v>
      </c>
      <c r="BF671">
        <v>0</v>
      </c>
      <c r="BG671" s="20">
        <v>0</v>
      </c>
      <c r="BH671" s="20">
        <v>0</v>
      </c>
      <c r="BI671" s="20">
        <v>119</v>
      </c>
      <c r="BJ671" s="20">
        <v>2</v>
      </c>
      <c r="BK671" s="20">
        <v>238</v>
      </c>
      <c r="BL671" s="20">
        <v>1121</v>
      </c>
      <c r="BM671" s="20">
        <v>545</v>
      </c>
      <c r="BN671" s="20">
        <v>222</v>
      </c>
      <c r="BO671" s="20">
        <v>35</v>
      </c>
      <c r="BP671" s="20">
        <v>13832</v>
      </c>
      <c r="BQ671" s="20">
        <v>3656</v>
      </c>
      <c r="BR671" s="20">
        <v>0</v>
      </c>
      <c r="BS671" s="20">
        <v>87</v>
      </c>
      <c r="BT671" s="20">
        <v>4444</v>
      </c>
      <c r="BU671" s="20">
        <v>1906</v>
      </c>
      <c r="BV671" s="20">
        <v>6387</v>
      </c>
    </row>
    <row r="672" spans="1:74" x14ac:dyDescent="0.25">
      <c r="A672" s="20" t="s">
        <v>676</v>
      </c>
      <c r="B672" s="20" t="s">
        <v>683</v>
      </c>
      <c r="C672" s="20" t="s">
        <v>690</v>
      </c>
      <c r="D672" s="1">
        <v>44612</v>
      </c>
      <c r="E672">
        <v>147</v>
      </c>
      <c r="F672">
        <v>0</v>
      </c>
      <c r="G672">
        <v>0</v>
      </c>
      <c r="H672">
        <v>0</v>
      </c>
      <c r="I672">
        <v>0</v>
      </c>
      <c r="J672">
        <v>88</v>
      </c>
      <c r="K672">
        <v>4</v>
      </c>
      <c r="L672">
        <v>18</v>
      </c>
      <c r="M672">
        <v>2</v>
      </c>
      <c r="N672">
        <v>2</v>
      </c>
      <c r="O672">
        <v>2</v>
      </c>
      <c r="P672">
        <v>0</v>
      </c>
      <c r="Q672">
        <v>0</v>
      </c>
      <c r="R672">
        <v>279</v>
      </c>
      <c r="S672">
        <v>206</v>
      </c>
      <c r="T672">
        <v>14</v>
      </c>
      <c r="U672">
        <v>16</v>
      </c>
      <c r="V672">
        <v>6</v>
      </c>
      <c r="W672">
        <v>1474</v>
      </c>
      <c r="X672">
        <v>779</v>
      </c>
      <c r="Y672">
        <v>50</v>
      </c>
      <c r="Z672">
        <v>213</v>
      </c>
      <c r="AA672">
        <v>23</v>
      </c>
      <c r="AB672">
        <v>695</v>
      </c>
      <c r="AC672">
        <v>411</v>
      </c>
      <c r="AD672">
        <v>28</v>
      </c>
      <c r="AE672">
        <v>90</v>
      </c>
      <c r="AF672">
        <v>12</v>
      </c>
      <c r="AG672">
        <v>290</v>
      </c>
      <c r="AH672">
        <v>143</v>
      </c>
      <c r="AI672">
        <v>8</v>
      </c>
      <c r="AJ672">
        <v>30</v>
      </c>
      <c r="AK672">
        <v>8</v>
      </c>
      <c r="AL672">
        <v>36</v>
      </c>
      <c r="AM672">
        <v>28</v>
      </c>
      <c r="AN672">
        <v>0</v>
      </c>
      <c r="AO672">
        <v>0</v>
      </c>
      <c r="AP672">
        <v>0</v>
      </c>
      <c r="AQ672">
        <v>0</v>
      </c>
      <c r="AR672">
        <v>0</v>
      </c>
      <c r="AS672">
        <v>0</v>
      </c>
      <c r="AT672">
        <v>0</v>
      </c>
      <c r="AU672">
        <v>0</v>
      </c>
      <c r="AV672">
        <v>0</v>
      </c>
      <c r="AW672">
        <v>0</v>
      </c>
      <c r="AX672">
        <v>0</v>
      </c>
      <c r="AY672">
        <v>0</v>
      </c>
      <c r="AZ672">
        <v>0</v>
      </c>
      <c r="BA672">
        <v>0</v>
      </c>
      <c r="BB672">
        <v>0</v>
      </c>
      <c r="BC672">
        <v>0</v>
      </c>
      <c r="BD672">
        <v>0</v>
      </c>
      <c r="BE672">
        <v>0</v>
      </c>
      <c r="BF672">
        <v>0</v>
      </c>
      <c r="BG672" s="20">
        <v>0</v>
      </c>
      <c r="BH672" s="20">
        <v>0</v>
      </c>
      <c r="BI672" s="20">
        <v>118</v>
      </c>
      <c r="BJ672" s="20">
        <v>2</v>
      </c>
      <c r="BK672" s="20">
        <v>238</v>
      </c>
      <c r="BL672" s="20">
        <v>1124</v>
      </c>
      <c r="BM672" s="20">
        <v>543</v>
      </c>
      <c r="BN672" s="20">
        <v>224</v>
      </c>
      <c r="BO672" s="20">
        <v>35</v>
      </c>
      <c r="BP672" s="20">
        <v>13856</v>
      </c>
      <c r="BQ672" s="20">
        <v>3725</v>
      </c>
      <c r="BR672" s="20">
        <v>0</v>
      </c>
      <c r="BS672" s="20">
        <v>87</v>
      </c>
      <c r="BT672" s="20">
        <v>4431</v>
      </c>
      <c r="BU672" s="20">
        <v>1915</v>
      </c>
      <c r="BV672" s="20">
        <v>6433</v>
      </c>
    </row>
    <row r="673" spans="1:74" x14ac:dyDescent="0.25">
      <c r="A673" s="20" t="s">
        <v>676</v>
      </c>
      <c r="B673" s="20" t="s">
        <v>687</v>
      </c>
      <c r="C673" s="20" t="s">
        <v>691</v>
      </c>
      <c r="D673" s="1">
        <v>44598</v>
      </c>
      <c r="E673">
        <v>278</v>
      </c>
      <c r="F673">
        <v>4</v>
      </c>
      <c r="G673">
        <v>1</v>
      </c>
      <c r="H673">
        <v>6</v>
      </c>
      <c r="I673">
        <v>4</v>
      </c>
      <c r="J673">
        <v>181</v>
      </c>
      <c r="K673">
        <v>14</v>
      </c>
      <c r="L673">
        <v>27</v>
      </c>
      <c r="M673">
        <v>9</v>
      </c>
      <c r="N673">
        <v>41</v>
      </c>
      <c r="O673">
        <v>30</v>
      </c>
      <c r="P673">
        <v>1</v>
      </c>
      <c r="Q673">
        <v>0</v>
      </c>
      <c r="R673">
        <v>444</v>
      </c>
      <c r="S673">
        <v>282</v>
      </c>
      <c r="T673">
        <v>14</v>
      </c>
      <c r="U673">
        <v>19</v>
      </c>
      <c r="V673">
        <v>12</v>
      </c>
      <c r="W673">
        <v>3324</v>
      </c>
      <c r="X673">
        <v>1839</v>
      </c>
      <c r="Y673">
        <v>105</v>
      </c>
      <c r="Z673">
        <v>286</v>
      </c>
      <c r="AA673">
        <v>115</v>
      </c>
      <c r="AB673">
        <v>1455</v>
      </c>
      <c r="AC673">
        <v>795</v>
      </c>
      <c r="AD673">
        <v>42</v>
      </c>
      <c r="AE673">
        <v>145</v>
      </c>
      <c r="AF673">
        <v>77</v>
      </c>
      <c r="AG673">
        <v>562</v>
      </c>
      <c r="AH673">
        <v>291</v>
      </c>
      <c r="AI673">
        <v>12</v>
      </c>
      <c r="AJ673">
        <v>50</v>
      </c>
      <c r="AK673">
        <v>36</v>
      </c>
      <c r="AL673">
        <v>60</v>
      </c>
      <c r="AM673">
        <v>37</v>
      </c>
      <c r="AN673">
        <v>2</v>
      </c>
      <c r="AO673">
        <v>2</v>
      </c>
      <c r="AP673">
        <v>1</v>
      </c>
      <c r="AQ673">
        <v>0</v>
      </c>
      <c r="AR673">
        <v>2</v>
      </c>
      <c r="AS673">
        <v>1</v>
      </c>
      <c r="AT673">
        <v>0</v>
      </c>
      <c r="AU673">
        <v>0</v>
      </c>
      <c r="AV673">
        <v>1</v>
      </c>
      <c r="AW673">
        <v>0</v>
      </c>
      <c r="AX673">
        <v>0</v>
      </c>
      <c r="AY673">
        <v>0</v>
      </c>
      <c r="AZ673">
        <v>0</v>
      </c>
      <c r="BA673">
        <v>0</v>
      </c>
      <c r="BB673">
        <v>0</v>
      </c>
      <c r="BC673">
        <v>0</v>
      </c>
      <c r="BD673">
        <v>0</v>
      </c>
      <c r="BE673">
        <v>0</v>
      </c>
      <c r="BF673">
        <v>0</v>
      </c>
      <c r="BG673" s="20">
        <v>1</v>
      </c>
      <c r="BH673" s="20">
        <v>5</v>
      </c>
      <c r="BI673" s="20">
        <v>221</v>
      </c>
      <c r="BJ673" s="20">
        <v>38</v>
      </c>
      <c r="BK673" s="20">
        <v>386</v>
      </c>
      <c r="BL673" s="20">
        <v>2657</v>
      </c>
      <c r="BM673" s="20">
        <v>1123</v>
      </c>
      <c r="BN673" s="20">
        <v>433</v>
      </c>
      <c r="BO673" s="20">
        <v>51</v>
      </c>
      <c r="BP673" s="20">
        <v>19941</v>
      </c>
      <c r="BQ673" s="20">
        <v>7050</v>
      </c>
      <c r="BR673" s="20">
        <v>0</v>
      </c>
      <c r="BS673" s="20">
        <v>82</v>
      </c>
      <c r="BT673" s="20">
        <v>3986</v>
      </c>
      <c r="BU673" s="20">
        <v>2303</v>
      </c>
      <c r="BV673" s="20">
        <v>12218</v>
      </c>
    </row>
    <row r="674" spans="1:74" x14ac:dyDescent="0.25">
      <c r="A674" s="20" t="s">
        <v>676</v>
      </c>
      <c r="B674" s="20" t="s">
        <v>687</v>
      </c>
      <c r="C674" s="20" t="s">
        <v>691</v>
      </c>
      <c r="D674" s="1">
        <v>44605</v>
      </c>
      <c r="E674">
        <v>278</v>
      </c>
      <c r="F674">
        <v>4</v>
      </c>
      <c r="G674">
        <v>1</v>
      </c>
      <c r="H674">
        <v>6</v>
      </c>
      <c r="I674">
        <v>4</v>
      </c>
      <c r="J674">
        <v>181</v>
      </c>
      <c r="K674">
        <v>14</v>
      </c>
      <c r="L674">
        <v>27</v>
      </c>
      <c r="M674">
        <v>8</v>
      </c>
      <c r="N674">
        <v>40</v>
      </c>
      <c r="O674">
        <v>29</v>
      </c>
      <c r="P674">
        <v>1</v>
      </c>
      <c r="Q674">
        <v>0</v>
      </c>
      <c r="R674">
        <v>446</v>
      </c>
      <c r="S674">
        <v>287</v>
      </c>
      <c r="T674">
        <v>14</v>
      </c>
      <c r="U674">
        <v>19</v>
      </c>
      <c r="V674">
        <v>13</v>
      </c>
      <c r="W674">
        <v>3309</v>
      </c>
      <c r="X674">
        <v>1841</v>
      </c>
      <c r="Y674">
        <v>104</v>
      </c>
      <c r="Z674">
        <v>283</v>
      </c>
      <c r="AA674">
        <v>116</v>
      </c>
      <c r="AB674">
        <v>1461</v>
      </c>
      <c r="AC674">
        <v>795</v>
      </c>
      <c r="AD674">
        <v>42</v>
      </c>
      <c r="AE674">
        <v>143</v>
      </c>
      <c r="AF674">
        <v>88</v>
      </c>
      <c r="AG674">
        <v>560</v>
      </c>
      <c r="AH674">
        <v>290</v>
      </c>
      <c r="AI674">
        <v>12</v>
      </c>
      <c r="AJ674">
        <v>48</v>
      </c>
      <c r="AK674">
        <v>36</v>
      </c>
      <c r="AL674">
        <v>58</v>
      </c>
      <c r="AM674">
        <v>35</v>
      </c>
      <c r="AN674">
        <v>2</v>
      </c>
      <c r="AO674">
        <v>2</v>
      </c>
      <c r="AP674">
        <v>1</v>
      </c>
      <c r="AQ674">
        <v>0</v>
      </c>
      <c r="AR674">
        <v>2</v>
      </c>
      <c r="AS674">
        <v>1</v>
      </c>
      <c r="AT674">
        <v>0</v>
      </c>
      <c r="AU674">
        <v>0</v>
      </c>
      <c r="AV674">
        <v>1</v>
      </c>
      <c r="AW674">
        <v>0</v>
      </c>
      <c r="AX674">
        <v>0</v>
      </c>
      <c r="AY674">
        <v>0</v>
      </c>
      <c r="AZ674">
        <v>0</v>
      </c>
      <c r="BA674">
        <v>0</v>
      </c>
      <c r="BB674">
        <v>0</v>
      </c>
      <c r="BC674">
        <v>0</v>
      </c>
      <c r="BD674">
        <v>0</v>
      </c>
      <c r="BE674">
        <v>0</v>
      </c>
      <c r="BF674">
        <v>0</v>
      </c>
      <c r="BG674" s="20">
        <v>1</v>
      </c>
      <c r="BH674" s="20">
        <v>5</v>
      </c>
      <c r="BI674" s="20">
        <v>223</v>
      </c>
      <c r="BJ674" s="20">
        <v>38</v>
      </c>
      <c r="BK674" s="20">
        <v>387</v>
      </c>
      <c r="BL674" s="20">
        <v>2650</v>
      </c>
      <c r="BM674" s="20">
        <v>1121</v>
      </c>
      <c r="BN674" s="20">
        <v>433</v>
      </c>
      <c r="BO674" s="20">
        <v>49</v>
      </c>
      <c r="BP674" s="20">
        <v>20002</v>
      </c>
      <c r="BQ674" s="20">
        <v>7117</v>
      </c>
      <c r="BR674" s="20">
        <v>0</v>
      </c>
      <c r="BS674" s="20">
        <v>81</v>
      </c>
      <c r="BT674" s="20">
        <v>3966</v>
      </c>
      <c r="BU674" s="20">
        <v>2396</v>
      </c>
      <c r="BV674" s="20">
        <v>12207</v>
      </c>
    </row>
    <row r="675" spans="1:74" x14ac:dyDescent="0.25">
      <c r="A675" s="20" t="s">
        <v>676</v>
      </c>
      <c r="B675" s="20" t="s">
        <v>687</v>
      </c>
      <c r="C675" s="20" t="s">
        <v>691</v>
      </c>
      <c r="D675" s="1">
        <v>44612</v>
      </c>
      <c r="E675">
        <v>280</v>
      </c>
      <c r="F675">
        <v>5</v>
      </c>
      <c r="G675">
        <v>2</v>
      </c>
      <c r="H675">
        <v>7</v>
      </c>
      <c r="I675">
        <v>5</v>
      </c>
      <c r="J675">
        <v>182</v>
      </c>
      <c r="K675">
        <v>13</v>
      </c>
      <c r="L675">
        <v>28</v>
      </c>
      <c r="M675">
        <v>8</v>
      </c>
      <c r="N675">
        <v>40</v>
      </c>
      <c r="O675">
        <v>29</v>
      </c>
      <c r="P675">
        <v>1</v>
      </c>
      <c r="Q675">
        <v>0</v>
      </c>
      <c r="R675">
        <v>443</v>
      </c>
      <c r="S675">
        <v>291</v>
      </c>
      <c r="T675">
        <v>14</v>
      </c>
      <c r="U675">
        <v>18</v>
      </c>
      <c r="V675">
        <v>10</v>
      </c>
      <c r="W675">
        <v>3330</v>
      </c>
      <c r="X675">
        <v>1864</v>
      </c>
      <c r="Y675">
        <v>104</v>
      </c>
      <c r="Z675">
        <v>282</v>
      </c>
      <c r="AA675">
        <v>116</v>
      </c>
      <c r="AB675">
        <v>1458</v>
      </c>
      <c r="AC675">
        <v>803</v>
      </c>
      <c r="AD675">
        <v>42</v>
      </c>
      <c r="AE675">
        <v>142</v>
      </c>
      <c r="AF675">
        <v>85</v>
      </c>
      <c r="AG675">
        <v>568</v>
      </c>
      <c r="AH675">
        <v>296</v>
      </c>
      <c r="AI675">
        <v>12</v>
      </c>
      <c r="AJ675">
        <v>48</v>
      </c>
      <c r="AK675">
        <v>36</v>
      </c>
      <c r="AL675">
        <v>59</v>
      </c>
      <c r="AM675">
        <v>35</v>
      </c>
      <c r="AN675">
        <v>2</v>
      </c>
      <c r="AO675">
        <v>3</v>
      </c>
      <c r="AP675">
        <v>1</v>
      </c>
      <c r="AQ675">
        <v>0</v>
      </c>
      <c r="AR675">
        <v>2</v>
      </c>
      <c r="AS675">
        <v>1</v>
      </c>
      <c r="AT675">
        <v>0</v>
      </c>
      <c r="AU675">
        <v>0</v>
      </c>
      <c r="AV675">
        <v>1</v>
      </c>
      <c r="AW675">
        <v>0</v>
      </c>
      <c r="AX675">
        <v>0</v>
      </c>
      <c r="AY675">
        <v>0</v>
      </c>
      <c r="AZ675">
        <v>0</v>
      </c>
      <c r="BA675">
        <v>0</v>
      </c>
      <c r="BB675">
        <v>0</v>
      </c>
      <c r="BC675">
        <v>0</v>
      </c>
      <c r="BD675">
        <v>0</v>
      </c>
      <c r="BE675">
        <v>0</v>
      </c>
      <c r="BF675">
        <v>0</v>
      </c>
      <c r="BG675" s="20">
        <v>2</v>
      </c>
      <c r="BH675" s="20">
        <v>6</v>
      </c>
      <c r="BI675" s="20">
        <v>224</v>
      </c>
      <c r="BJ675" s="20">
        <v>38</v>
      </c>
      <c r="BK675" s="20">
        <v>389</v>
      </c>
      <c r="BL675" s="20">
        <v>2672</v>
      </c>
      <c r="BM675" s="20">
        <v>1123</v>
      </c>
      <c r="BN675" s="20">
        <v>440</v>
      </c>
      <c r="BO675" s="20">
        <v>49</v>
      </c>
      <c r="BP675" s="20">
        <v>20049</v>
      </c>
      <c r="BQ675" s="20">
        <v>7241</v>
      </c>
      <c r="BR675" s="20">
        <v>0</v>
      </c>
      <c r="BS675" s="20">
        <v>80</v>
      </c>
      <c r="BT675" s="20">
        <v>3956</v>
      </c>
      <c r="BU675" s="20">
        <v>2359</v>
      </c>
      <c r="BV675" s="20">
        <v>12308</v>
      </c>
    </row>
    <row r="676" spans="1:74" x14ac:dyDescent="0.25">
      <c r="A676" s="20" t="s">
        <v>676</v>
      </c>
      <c r="B676" s="20" t="s">
        <v>677</v>
      </c>
      <c r="C676" s="20" t="s">
        <v>692</v>
      </c>
      <c r="D676" s="1">
        <v>44598</v>
      </c>
      <c r="E676">
        <v>120</v>
      </c>
      <c r="F676">
        <v>7</v>
      </c>
      <c r="G676">
        <v>7</v>
      </c>
      <c r="H676">
        <v>3</v>
      </c>
      <c r="I676">
        <v>3</v>
      </c>
      <c r="J676">
        <v>89</v>
      </c>
      <c r="K676">
        <v>3</v>
      </c>
      <c r="L676">
        <v>10</v>
      </c>
      <c r="M676">
        <v>1</v>
      </c>
      <c r="N676">
        <v>56</v>
      </c>
      <c r="O676">
        <v>50</v>
      </c>
      <c r="P676">
        <v>2</v>
      </c>
      <c r="Q676">
        <v>0</v>
      </c>
      <c r="R676">
        <v>365</v>
      </c>
      <c r="S676">
        <v>289</v>
      </c>
      <c r="T676">
        <v>17</v>
      </c>
      <c r="U676">
        <v>2</v>
      </c>
      <c r="V676">
        <v>4</v>
      </c>
      <c r="W676">
        <v>1717</v>
      </c>
      <c r="X676">
        <v>1038</v>
      </c>
      <c r="Y676">
        <v>40</v>
      </c>
      <c r="Z676">
        <v>209</v>
      </c>
      <c r="AA676">
        <v>9</v>
      </c>
      <c r="AB676">
        <v>765</v>
      </c>
      <c r="AC676">
        <v>419</v>
      </c>
      <c r="AD676">
        <v>28</v>
      </c>
      <c r="AE676">
        <v>140</v>
      </c>
      <c r="AF676">
        <v>15</v>
      </c>
      <c r="AG676">
        <v>153</v>
      </c>
      <c r="AH676">
        <v>68</v>
      </c>
      <c r="AI676">
        <v>4</v>
      </c>
      <c r="AJ676">
        <v>31</v>
      </c>
      <c r="AK676">
        <v>4</v>
      </c>
      <c r="AL676">
        <v>55</v>
      </c>
      <c r="AM676">
        <v>40</v>
      </c>
      <c r="AN676">
        <v>5</v>
      </c>
      <c r="AO676">
        <v>0</v>
      </c>
      <c r="AP676">
        <v>0</v>
      </c>
      <c r="AQ676">
        <v>0</v>
      </c>
      <c r="AR676">
        <v>0</v>
      </c>
      <c r="AS676">
        <v>0</v>
      </c>
      <c r="AT676">
        <v>0</v>
      </c>
      <c r="AU676">
        <v>0</v>
      </c>
      <c r="AV676">
        <v>0</v>
      </c>
      <c r="AW676">
        <v>0</v>
      </c>
      <c r="AX676">
        <v>0</v>
      </c>
      <c r="AY676">
        <v>0</v>
      </c>
      <c r="AZ676">
        <v>0</v>
      </c>
      <c r="BA676">
        <v>0</v>
      </c>
      <c r="BB676">
        <v>0</v>
      </c>
      <c r="BC676">
        <v>0</v>
      </c>
      <c r="BD676">
        <v>0</v>
      </c>
      <c r="BE676">
        <v>0</v>
      </c>
      <c r="BF676">
        <v>0</v>
      </c>
      <c r="BG676" s="20">
        <v>7</v>
      </c>
      <c r="BH676" s="20">
        <v>3</v>
      </c>
      <c r="BI676" s="20">
        <v>102</v>
      </c>
      <c r="BJ676" s="20">
        <v>54</v>
      </c>
      <c r="BK676" s="20">
        <v>325</v>
      </c>
      <c r="BL676" s="20">
        <v>1395</v>
      </c>
      <c r="BM676" s="20">
        <v>541</v>
      </c>
      <c r="BN676" s="20">
        <v>105</v>
      </c>
      <c r="BO676" s="20">
        <v>47</v>
      </c>
      <c r="BP676" s="20">
        <v>6792</v>
      </c>
      <c r="BQ676" s="20">
        <v>2136</v>
      </c>
      <c r="BR676" s="20">
        <v>0</v>
      </c>
      <c r="BS676" s="20">
        <v>56</v>
      </c>
      <c r="BT676" s="20">
        <v>2203</v>
      </c>
      <c r="BU676" s="20">
        <v>349</v>
      </c>
      <c r="BV676" s="20">
        <v>3758</v>
      </c>
    </row>
    <row r="677" spans="1:74" x14ac:dyDescent="0.25">
      <c r="A677" s="20" t="s">
        <v>676</v>
      </c>
      <c r="B677" s="20" t="s">
        <v>677</v>
      </c>
      <c r="C677" s="20" t="s">
        <v>692</v>
      </c>
      <c r="D677" s="1">
        <v>44605</v>
      </c>
      <c r="E677">
        <v>120</v>
      </c>
      <c r="F677">
        <v>7</v>
      </c>
      <c r="G677">
        <v>7</v>
      </c>
      <c r="H677">
        <v>3</v>
      </c>
      <c r="I677">
        <v>3</v>
      </c>
      <c r="J677">
        <v>89</v>
      </c>
      <c r="K677">
        <v>3</v>
      </c>
      <c r="L677">
        <v>10</v>
      </c>
      <c r="M677">
        <v>1</v>
      </c>
      <c r="N677">
        <v>56</v>
      </c>
      <c r="O677">
        <v>50</v>
      </c>
      <c r="P677">
        <v>2</v>
      </c>
      <c r="Q677">
        <v>0</v>
      </c>
      <c r="R677">
        <v>370</v>
      </c>
      <c r="S677">
        <v>295</v>
      </c>
      <c r="T677">
        <v>17</v>
      </c>
      <c r="U677">
        <v>2</v>
      </c>
      <c r="V677">
        <v>4</v>
      </c>
      <c r="W677">
        <v>1711</v>
      </c>
      <c r="X677">
        <v>1037</v>
      </c>
      <c r="Y677">
        <v>41</v>
      </c>
      <c r="Z677">
        <v>206</v>
      </c>
      <c r="AA677">
        <v>10</v>
      </c>
      <c r="AB677">
        <v>766</v>
      </c>
      <c r="AC677">
        <v>422</v>
      </c>
      <c r="AD677">
        <v>28</v>
      </c>
      <c r="AE677">
        <v>140</v>
      </c>
      <c r="AF677">
        <v>14</v>
      </c>
      <c r="AG677">
        <v>157</v>
      </c>
      <c r="AH677">
        <v>71</v>
      </c>
      <c r="AI677">
        <v>4</v>
      </c>
      <c r="AJ677">
        <v>32</v>
      </c>
      <c r="AK677">
        <v>5</v>
      </c>
      <c r="AL677">
        <v>55</v>
      </c>
      <c r="AM677">
        <v>42</v>
      </c>
      <c r="AN677">
        <v>4</v>
      </c>
      <c r="AO677">
        <v>0</v>
      </c>
      <c r="AP677">
        <v>0</v>
      </c>
      <c r="AQ677">
        <v>0</v>
      </c>
      <c r="AR677">
        <v>0</v>
      </c>
      <c r="AS677">
        <v>0</v>
      </c>
      <c r="AT677">
        <v>0</v>
      </c>
      <c r="AU677">
        <v>0</v>
      </c>
      <c r="AV677">
        <v>0</v>
      </c>
      <c r="AW677">
        <v>0</v>
      </c>
      <c r="AX677">
        <v>0</v>
      </c>
      <c r="AY677">
        <v>0</v>
      </c>
      <c r="AZ677">
        <v>0</v>
      </c>
      <c r="BA677">
        <v>0</v>
      </c>
      <c r="BB677">
        <v>0</v>
      </c>
      <c r="BC677">
        <v>0</v>
      </c>
      <c r="BD677">
        <v>0</v>
      </c>
      <c r="BE677">
        <v>0</v>
      </c>
      <c r="BF677">
        <v>0</v>
      </c>
      <c r="BG677" s="20">
        <v>7</v>
      </c>
      <c r="BH677" s="20">
        <v>3</v>
      </c>
      <c r="BI677" s="20">
        <v>102</v>
      </c>
      <c r="BJ677" s="20">
        <v>54</v>
      </c>
      <c r="BK677" s="20">
        <v>331</v>
      </c>
      <c r="BL677" s="20">
        <v>1389</v>
      </c>
      <c r="BM677" s="20">
        <v>543</v>
      </c>
      <c r="BN677" s="20">
        <v>107</v>
      </c>
      <c r="BO677" s="20">
        <v>47</v>
      </c>
      <c r="BP677" s="20">
        <v>6794</v>
      </c>
      <c r="BQ677" s="20">
        <v>2178</v>
      </c>
      <c r="BR677" s="20">
        <v>0</v>
      </c>
      <c r="BS677" s="20">
        <v>56</v>
      </c>
      <c r="BT677" s="20">
        <v>2205</v>
      </c>
      <c r="BU677" s="20">
        <v>355</v>
      </c>
      <c r="BV677" s="20">
        <v>3759</v>
      </c>
    </row>
    <row r="678" spans="1:74" x14ac:dyDescent="0.25">
      <c r="A678" s="20" t="s">
        <v>676</v>
      </c>
      <c r="B678" s="20" t="s">
        <v>677</v>
      </c>
      <c r="C678" s="20" t="s">
        <v>692</v>
      </c>
      <c r="D678" s="1">
        <v>44612</v>
      </c>
      <c r="E678">
        <v>120</v>
      </c>
      <c r="F678">
        <v>7</v>
      </c>
      <c r="G678">
        <v>7</v>
      </c>
      <c r="H678">
        <v>3</v>
      </c>
      <c r="I678">
        <v>3</v>
      </c>
      <c r="J678">
        <v>89</v>
      </c>
      <c r="K678">
        <v>4</v>
      </c>
      <c r="L678">
        <v>9</v>
      </c>
      <c r="M678">
        <v>1</v>
      </c>
      <c r="N678">
        <v>57</v>
      </c>
      <c r="O678">
        <v>52</v>
      </c>
      <c r="P678">
        <v>1</v>
      </c>
      <c r="Q678">
        <v>0</v>
      </c>
      <c r="R678">
        <v>371</v>
      </c>
      <c r="S678">
        <v>297</v>
      </c>
      <c r="T678">
        <v>17</v>
      </c>
      <c r="U678">
        <v>1</v>
      </c>
      <c r="V678">
        <v>4</v>
      </c>
      <c r="W678">
        <v>1710</v>
      </c>
      <c r="X678">
        <v>1036</v>
      </c>
      <c r="Y678">
        <v>41</v>
      </c>
      <c r="Z678">
        <v>205</v>
      </c>
      <c r="AA678">
        <v>11</v>
      </c>
      <c r="AB678">
        <v>769</v>
      </c>
      <c r="AC678">
        <v>424</v>
      </c>
      <c r="AD678">
        <v>28</v>
      </c>
      <c r="AE678">
        <v>141</v>
      </c>
      <c r="AF678">
        <v>13</v>
      </c>
      <c r="AG678">
        <v>161</v>
      </c>
      <c r="AH678">
        <v>73</v>
      </c>
      <c r="AI678">
        <v>4</v>
      </c>
      <c r="AJ678">
        <v>33</v>
      </c>
      <c r="AK678">
        <v>6</v>
      </c>
      <c r="AL678">
        <v>56</v>
      </c>
      <c r="AM678">
        <v>43</v>
      </c>
      <c r="AN678">
        <v>4</v>
      </c>
      <c r="AO678">
        <v>0</v>
      </c>
      <c r="AP678">
        <v>0</v>
      </c>
      <c r="AQ678">
        <v>0</v>
      </c>
      <c r="AR678">
        <v>0</v>
      </c>
      <c r="AS678">
        <v>0</v>
      </c>
      <c r="AT678">
        <v>0</v>
      </c>
      <c r="AU678">
        <v>0</v>
      </c>
      <c r="AV678">
        <v>0</v>
      </c>
      <c r="AW678">
        <v>0</v>
      </c>
      <c r="AX678">
        <v>0</v>
      </c>
      <c r="AY678">
        <v>0</v>
      </c>
      <c r="AZ678">
        <v>0</v>
      </c>
      <c r="BA678">
        <v>0</v>
      </c>
      <c r="BB678">
        <v>0</v>
      </c>
      <c r="BC678">
        <v>0</v>
      </c>
      <c r="BD678">
        <v>0</v>
      </c>
      <c r="BE678">
        <v>0</v>
      </c>
      <c r="BF678">
        <v>0</v>
      </c>
      <c r="BG678" s="20">
        <v>7</v>
      </c>
      <c r="BH678" s="20">
        <v>3</v>
      </c>
      <c r="BI678" s="20">
        <v>102</v>
      </c>
      <c r="BJ678" s="20">
        <v>56</v>
      </c>
      <c r="BK678" s="20">
        <v>333</v>
      </c>
      <c r="BL678" s="20">
        <v>1388</v>
      </c>
      <c r="BM678" s="20">
        <v>548</v>
      </c>
      <c r="BN678" s="20">
        <v>109</v>
      </c>
      <c r="BO678" s="20">
        <v>48</v>
      </c>
      <c r="BP678" s="20">
        <v>6799</v>
      </c>
      <c r="BQ678" s="20">
        <v>2204</v>
      </c>
      <c r="BR678" s="20">
        <v>0</v>
      </c>
      <c r="BS678" s="20">
        <v>54</v>
      </c>
      <c r="BT678" s="20">
        <v>2202</v>
      </c>
      <c r="BU678" s="20">
        <v>357</v>
      </c>
      <c r="BV678" s="20">
        <v>3772</v>
      </c>
    </row>
    <row r="679" spans="1:74" x14ac:dyDescent="0.25">
      <c r="A679" s="20" t="s">
        <v>676</v>
      </c>
      <c r="B679" s="20" t="s">
        <v>693</v>
      </c>
      <c r="C679" s="20" t="s">
        <v>694</v>
      </c>
      <c r="D679" s="1">
        <v>44598</v>
      </c>
      <c r="E679">
        <v>42</v>
      </c>
      <c r="F679">
        <v>2</v>
      </c>
      <c r="G679">
        <v>2</v>
      </c>
      <c r="H679">
        <v>0</v>
      </c>
      <c r="I679">
        <v>0</v>
      </c>
      <c r="J679">
        <v>27</v>
      </c>
      <c r="K679">
        <v>0</v>
      </c>
      <c r="L679">
        <v>4</v>
      </c>
      <c r="M679">
        <v>0</v>
      </c>
      <c r="N679">
        <v>0</v>
      </c>
      <c r="O679">
        <v>0</v>
      </c>
      <c r="P679">
        <v>0</v>
      </c>
      <c r="Q679">
        <v>0</v>
      </c>
      <c r="R679">
        <v>185</v>
      </c>
      <c r="S679">
        <v>144</v>
      </c>
      <c r="T679">
        <v>16</v>
      </c>
      <c r="U679">
        <v>3</v>
      </c>
      <c r="V679">
        <v>1</v>
      </c>
      <c r="W679">
        <v>408</v>
      </c>
      <c r="X679">
        <v>215</v>
      </c>
      <c r="Y679">
        <v>12</v>
      </c>
      <c r="Z679">
        <v>42</v>
      </c>
      <c r="AA679">
        <v>6</v>
      </c>
      <c r="AB679">
        <v>298</v>
      </c>
      <c r="AC679">
        <v>147</v>
      </c>
      <c r="AD679">
        <v>4</v>
      </c>
      <c r="AE679">
        <v>47</v>
      </c>
      <c r="AF679">
        <v>24</v>
      </c>
      <c r="AG679">
        <v>91</v>
      </c>
      <c r="AH679">
        <v>48</v>
      </c>
      <c r="AI679">
        <v>2</v>
      </c>
      <c r="AJ679">
        <v>9</v>
      </c>
      <c r="AK679">
        <v>2</v>
      </c>
      <c r="AL679">
        <v>23</v>
      </c>
      <c r="AM679">
        <v>19</v>
      </c>
      <c r="AN679">
        <v>3</v>
      </c>
      <c r="AO679">
        <v>0</v>
      </c>
      <c r="AP679">
        <v>0</v>
      </c>
      <c r="AQ679">
        <v>0</v>
      </c>
      <c r="AR679">
        <v>0</v>
      </c>
      <c r="AS679">
        <v>0</v>
      </c>
      <c r="AT679">
        <v>0</v>
      </c>
      <c r="AU679">
        <v>0</v>
      </c>
      <c r="AV679">
        <v>0</v>
      </c>
      <c r="AW679">
        <v>0</v>
      </c>
      <c r="AX679">
        <v>0</v>
      </c>
      <c r="AY679">
        <v>0</v>
      </c>
      <c r="AZ679">
        <v>0</v>
      </c>
      <c r="BA679">
        <v>0</v>
      </c>
      <c r="BB679">
        <v>0</v>
      </c>
      <c r="BC679">
        <v>0</v>
      </c>
      <c r="BD679">
        <v>0</v>
      </c>
      <c r="BE679">
        <v>0</v>
      </c>
      <c r="BF679">
        <v>0</v>
      </c>
      <c r="BG679" s="20">
        <v>2</v>
      </c>
      <c r="BH679" s="20">
        <v>0</v>
      </c>
      <c r="BI679" s="20">
        <v>38</v>
      </c>
      <c r="BJ679" s="20">
        <v>0</v>
      </c>
      <c r="BK679" s="20">
        <v>160</v>
      </c>
      <c r="BL679" s="20">
        <v>327</v>
      </c>
      <c r="BM679" s="20">
        <v>215</v>
      </c>
      <c r="BN679" s="20">
        <v>74</v>
      </c>
      <c r="BO679" s="20">
        <v>20</v>
      </c>
      <c r="BP679" s="20">
        <v>3242</v>
      </c>
      <c r="BQ679" s="20">
        <v>1179</v>
      </c>
      <c r="BR679" s="20">
        <v>0</v>
      </c>
      <c r="BS679" s="20">
        <v>38</v>
      </c>
      <c r="BT679" s="20">
        <v>788</v>
      </c>
      <c r="BU679" s="20">
        <v>281</v>
      </c>
      <c r="BV679" s="20">
        <v>1989</v>
      </c>
    </row>
    <row r="680" spans="1:74" x14ac:dyDescent="0.25">
      <c r="A680" s="20" t="s">
        <v>676</v>
      </c>
      <c r="B680" s="20" t="s">
        <v>693</v>
      </c>
      <c r="C680" s="20" t="s">
        <v>694</v>
      </c>
      <c r="D680" s="1">
        <v>44605</v>
      </c>
      <c r="E680">
        <v>42</v>
      </c>
      <c r="F680">
        <v>2</v>
      </c>
      <c r="G680">
        <v>2</v>
      </c>
      <c r="H680">
        <v>0</v>
      </c>
      <c r="I680">
        <v>0</v>
      </c>
      <c r="J680">
        <v>28</v>
      </c>
      <c r="K680">
        <v>0</v>
      </c>
      <c r="L680">
        <v>4</v>
      </c>
      <c r="M680">
        <v>0</v>
      </c>
      <c r="N680">
        <v>0</v>
      </c>
      <c r="O680">
        <v>0</v>
      </c>
      <c r="P680">
        <v>0</v>
      </c>
      <c r="Q680">
        <v>0</v>
      </c>
      <c r="R680">
        <v>185</v>
      </c>
      <c r="S680">
        <v>146</v>
      </c>
      <c r="T680">
        <v>16</v>
      </c>
      <c r="U680">
        <v>3</v>
      </c>
      <c r="V680">
        <v>1</v>
      </c>
      <c r="W680">
        <v>409</v>
      </c>
      <c r="X680">
        <v>218</v>
      </c>
      <c r="Y680">
        <v>12</v>
      </c>
      <c r="Z680">
        <v>42</v>
      </c>
      <c r="AA680">
        <v>6</v>
      </c>
      <c r="AB680">
        <v>298</v>
      </c>
      <c r="AC680">
        <v>147</v>
      </c>
      <c r="AD680">
        <v>4</v>
      </c>
      <c r="AE680">
        <v>47</v>
      </c>
      <c r="AF680">
        <v>24</v>
      </c>
      <c r="AG680">
        <v>92</v>
      </c>
      <c r="AH680">
        <v>49</v>
      </c>
      <c r="AI680">
        <v>2</v>
      </c>
      <c r="AJ680">
        <v>9</v>
      </c>
      <c r="AK680">
        <v>2</v>
      </c>
      <c r="AL680">
        <v>23</v>
      </c>
      <c r="AM680">
        <v>19</v>
      </c>
      <c r="AN680">
        <v>3</v>
      </c>
      <c r="AO680">
        <v>0</v>
      </c>
      <c r="AP680">
        <v>0</v>
      </c>
      <c r="AQ680">
        <v>0</v>
      </c>
      <c r="AR680">
        <v>0</v>
      </c>
      <c r="AS680">
        <v>0</v>
      </c>
      <c r="AT680">
        <v>0</v>
      </c>
      <c r="AU680">
        <v>0</v>
      </c>
      <c r="AV680">
        <v>0</v>
      </c>
      <c r="AW680">
        <v>0</v>
      </c>
      <c r="AX680">
        <v>0</v>
      </c>
      <c r="AY680">
        <v>0</v>
      </c>
      <c r="AZ680">
        <v>0</v>
      </c>
      <c r="BA680">
        <v>0</v>
      </c>
      <c r="BB680">
        <v>0</v>
      </c>
      <c r="BC680">
        <v>0</v>
      </c>
      <c r="BD680">
        <v>0</v>
      </c>
      <c r="BE680">
        <v>0</v>
      </c>
      <c r="BF680">
        <v>0</v>
      </c>
      <c r="BG680" s="20">
        <v>2</v>
      </c>
      <c r="BH680" s="20">
        <v>0</v>
      </c>
      <c r="BI680" s="20">
        <v>38</v>
      </c>
      <c r="BJ680" s="20">
        <v>0</v>
      </c>
      <c r="BK680" s="20">
        <v>160</v>
      </c>
      <c r="BL680" s="20">
        <v>328</v>
      </c>
      <c r="BM680" s="20">
        <v>215</v>
      </c>
      <c r="BN680" s="20">
        <v>75</v>
      </c>
      <c r="BO680" s="20">
        <v>20</v>
      </c>
      <c r="BP680" s="20">
        <v>3258</v>
      </c>
      <c r="BQ680" s="20">
        <v>1204</v>
      </c>
      <c r="BR680" s="20">
        <v>0</v>
      </c>
      <c r="BS680" s="20">
        <v>38</v>
      </c>
      <c r="BT680" s="20">
        <v>789</v>
      </c>
      <c r="BU680" s="20">
        <v>288</v>
      </c>
      <c r="BV680" s="20">
        <v>1996</v>
      </c>
    </row>
    <row r="681" spans="1:74" x14ac:dyDescent="0.25">
      <c r="A681" s="20" t="s">
        <v>676</v>
      </c>
      <c r="B681" s="20" t="s">
        <v>693</v>
      </c>
      <c r="C681" s="20" t="s">
        <v>694</v>
      </c>
      <c r="D681" s="1">
        <v>44612</v>
      </c>
      <c r="E681">
        <v>42</v>
      </c>
      <c r="F681">
        <v>2</v>
      </c>
      <c r="G681">
        <v>2</v>
      </c>
      <c r="H681">
        <v>0</v>
      </c>
      <c r="I681">
        <v>0</v>
      </c>
      <c r="J681">
        <v>28</v>
      </c>
      <c r="K681">
        <v>0</v>
      </c>
      <c r="L681">
        <v>4</v>
      </c>
      <c r="M681">
        <v>0</v>
      </c>
      <c r="N681">
        <v>0</v>
      </c>
      <c r="O681">
        <v>0</v>
      </c>
      <c r="P681">
        <v>0</v>
      </c>
      <c r="Q681">
        <v>0</v>
      </c>
      <c r="R681">
        <v>184</v>
      </c>
      <c r="S681">
        <v>147</v>
      </c>
      <c r="T681">
        <v>16</v>
      </c>
      <c r="U681">
        <v>3</v>
      </c>
      <c r="V681">
        <v>1</v>
      </c>
      <c r="W681">
        <v>410</v>
      </c>
      <c r="X681">
        <v>220</v>
      </c>
      <c r="Y681">
        <v>13</v>
      </c>
      <c r="Z681">
        <v>41</v>
      </c>
      <c r="AA681">
        <v>6</v>
      </c>
      <c r="AB681">
        <v>300</v>
      </c>
      <c r="AC681">
        <v>149</v>
      </c>
      <c r="AD681">
        <v>4</v>
      </c>
      <c r="AE681">
        <v>47</v>
      </c>
      <c r="AF681">
        <v>26</v>
      </c>
      <c r="AG681">
        <v>92</v>
      </c>
      <c r="AH681">
        <v>51</v>
      </c>
      <c r="AI681">
        <v>2</v>
      </c>
      <c r="AJ681">
        <v>9</v>
      </c>
      <c r="AK681">
        <v>2</v>
      </c>
      <c r="AL681">
        <v>23</v>
      </c>
      <c r="AM681">
        <v>19</v>
      </c>
      <c r="AN681">
        <v>3</v>
      </c>
      <c r="AO681">
        <v>0</v>
      </c>
      <c r="AP681">
        <v>0</v>
      </c>
      <c r="AQ681">
        <v>0</v>
      </c>
      <c r="AR681">
        <v>0</v>
      </c>
      <c r="AS681">
        <v>0</v>
      </c>
      <c r="AT681">
        <v>0</v>
      </c>
      <c r="AU681">
        <v>0</v>
      </c>
      <c r="AV681">
        <v>0</v>
      </c>
      <c r="AW681">
        <v>0</v>
      </c>
      <c r="AX681">
        <v>0</v>
      </c>
      <c r="AY681">
        <v>0</v>
      </c>
      <c r="AZ681">
        <v>0</v>
      </c>
      <c r="BA681">
        <v>0</v>
      </c>
      <c r="BB681">
        <v>0</v>
      </c>
      <c r="BC681">
        <v>0</v>
      </c>
      <c r="BD681">
        <v>0</v>
      </c>
      <c r="BE681">
        <v>0</v>
      </c>
      <c r="BF681">
        <v>0</v>
      </c>
      <c r="BG681" s="20">
        <v>2</v>
      </c>
      <c r="BH681" s="20">
        <v>0</v>
      </c>
      <c r="BI681" s="20">
        <v>38</v>
      </c>
      <c r="BJ681" s="20">
        <v>0</v>
      </c>
      <c r="BK681" s="20">
        <v>159</v>
      </c>
      <c r="BL681" s="20">
        <v>329</v>
      </c>
      <c r="BM681" s="20">
        <v>215</v>
      </c>
      <c r="BN681" s="20">
        <v>77</v>
      </c>
      <c r="BO681" s="20">
        <v>20</v>
      </c>
      <c r="BP681" s="20">
        <v>3266</v>
      </c>
      <c r="BQ681" s="20">
        <v>1230</v>
      </c>
      <c r="BR681" s="20">
        <v>0</v>
      </c>
      <c r="BS681" s="20">
        <v>38</v>
      </c>
      <c r="BT681" s="20">
        <v>787</v>
      </c>
      <c r="BU681" s="20">
        <v>293</v>
      </c>
      <c r="BV681" s="20">
        <v>2004</v>
      </c>
    </row>
    <row r="682" spans="1:74" x14ac:dyDescent="0.25">
      <c r="A682" s="20" t="s">
        <v>676</v>
      </c>
      <c r="B682" s="20" t="s">
        <v>687</v>
      </c>
      <c r="C682" s="20" t="s">
        <v>695</v>
      </c>
      <c r="D682" s="1">
        <v>44598</v>
      </c>
      <c r="E682">
        <v>133</v>
      </c>
      <c r="F682">
        <v>6</v>
      </c>
      <c r="G682">
        <v>4</v>
      </c>
      <c r="H682">
        <v>1</v>
      </c>
      <c r="I682">
        <v>0</v>
      </c>
      <c r="J682">
        <v>77</v>
      </c>
      <c r="K682">
        <v>7</v>
      </c>
      <c r="L682">
        <v>6</v>
      </c>
      <c r="M682">
        <v>2</v>
      </c>
      <c r="N682">
        <v>10</v>
      </c>
      <c r="O682">
        <v>7</v>
      </c>
      <c r="P682">
        <v>0</v>
      </c>
      <c r="Q682">
        <v>0</v>
      </c>
      <c r="R682">
        <v>318</v>
      </c>
      <c r="S682">
        <v>230</v>
      </c>
      <c r="T682">
        <v>5</v>
      </c>
      <c r="U682">
        <v>24</v>
      </c>
      <c r="V682">
        <v>2</v>
      </c>
      <c r="W682">
        <v>1628</v>
      </c>
      <c r="X682">
        <v>776</v>
      </c>
      <c r="Y682">
        <v>30</v>
      </c>
      <c r="Z682">
        <v>175</v>
      </c>
      <c r="AA682">
        <v>38</v>
      </c>
      <c r="AB682">
        <v>579</v>
      </c>
      <c r="AC682">
        <v>328</v>
      </c>
      <c r="AD682">
        <v>5</v>
      </c>
      <c r="AE682">
        <v>75</v>
      </c>
      <c r="AF682">
        <v>13</v>
      </c>
      <c r="AG682">
        <v>223</v>
      </c>
      <c r="AH682">
        <v>79</v>
      </c>
      <c r="AI682">
        <v>1</v>
      </c>
      <c r="AJ682">
        <v>36</v>
      </c>
      <c r="AK682">
        <v>16</v>
      </c>
      <c r="AL682">
        <v>90</v>
      </c>
      <c r="AM682">
        <v>61</v>
      </c>
      <c r="AN682">
        <v>3</v>
      </c>
      <c r="AO682">
        <v>2</v>
      </c>
      <c r="AP682">
        <v>0</v>
      </c>
      <c r="AQ682">
        <v>0</v>
      </c>
      <c r="AR682">
        <v>0</v>
      </c>
      <c r="AS682">
        <v>0</v>
      </c>
      <c r="AT682">
        <v>0</v>
      </c>
      <c r="AU682">
        <v>0</v>
      </c>
      <c r="AV682">
        <v>0</v>
      </c>
      <c r="AW682">
        <v>0</v>
      </c>
      <c r="AX682">
        <v>0</v>
      </c>
      <c r="AY682">
        <v>0</v>
      </c>
      <c r="AZ682">
        <v>0</v>
      </c>
      <c r="BA682">
        <v>0</v>
      </c>
      <c r="BB682">
        <v>0</v>
      </c>
      <c r="BC682">
        <v>0</v>
      </c>
      <c r="BD682">
        <v>0</v>
      </c>
      <c r="BE682">
        <v>0</v>
      </c>
      <c r="BF682">
        <v>0</v>
      </c>
      <c r="BG682" s="20">
        <v>5</v>
      </c>
      <c r="BH682" s="20">
        <v>1</v>
      </c>
      <c r="BI682" s="20">
        <v>112</v>
      </c>
      <c r="BJ682" s="20">
        <v>10</v>
      </c>
      <c r="BK682" s="20">
        <v>281</v>
      </c>
      <c r="BL682" s="20">
        <v>1296</v>
      </c>
      <c r="BM682" s="20">
        <v>469</v>
      </c>
      <c r="BN682" s="20">
        <v>156</v>
      </c>
      <c r="BO682" s="20">
        <v>81</v>
      </c>
      <c r="BP682" s="20">
        <v>5207</v>
      </c>
      <c r="BQ682" s="20">
        <v>1590</v>
      </c>
      <c r="BR682" s="20">
        <v>0</v>
      </c>
      <c r="BS682" s="20">
        <v>14</v>
      </c>
      <c r="BT682" s="20">
        <v>689</v>
      </c>
      <c r="BU682" s="20">
        <v>922</v>
      </c>
      <c r="BV682" s="20">
        <v>3223</v>
      </c>
    </row>
    <row r="683" spans="1:74" x14ac:dyDescent="0.25">
      <c r="A683" s="20" t="s">
        <v>676</v>
      </c>
      <c r="B683" s="20" t="s">
        <v>687</v>
      </c>
      <c r="C683" s="20" t="s">
        <v>695</v>
      </c>
      <c r="D683" s="1">
        <v>44605</v>
      </c>
      <c r="E683">
        <v>133</v>
      </c>
      <c r="F683">
        <v>6</v>
      </c>
      <c r="G683">
        <v>4</v>
      </c>
      <c r="H683">
        <v>1</v>
      </c>
      <c r="I683">
        <v>0</v>
      </c>
      <c r="J683">
        <v>78</v>
      </c>
      <c r="K683">
        <v>7</v>
      </c>
      <c r="L683">
        <v>6</v>
      </c>
      <c r="M683">
        <v>2</v>
      </c>
      <c r="N683">
        <v>10</v>
      </c>
      <c r="O683">
        <v>7</v>
      </c>
      <c r="P683">
        <v>0</v>
      </c>
      <c r="Q683">
        <v>0</v>
      </c>
      <c r="R683">
        <v>318</v>
      </c>
      <c r="S683">
        <v>231</v>
      </c>
      <c r="T683">
        <v>5</v>
      </c>
      <c r="U683">
        <v>24</v>
      </c>
      <c r="V683">
        <v>3</v>
      </c>
      <c r="W683">
        <v>1629</v>
      </c>
      <c r="X683">
        <v>778</v>
      </c>
      <c r="Y683">
        <v>30</v>
      </c>
      <c r="Z683">
        <v>173</v>
      </c>
      <c r="AA683">
        <v>39</v>
      </c>
      <c r="AB683">
        <v>578</v>
      </c>
      <c r="AC683">
        <v>330</v>
      </c>
      <c r="AD683">
        <v>5</v>
      </c>
      <c r="AE683">
        <v>75</v>
      </c>
      <c r="AF683">
        <v>13</v>
      </c>
      <c r="AG683">
        <v>223</v>
      </c>
      <c r="AH683">
        <v>79</v>
      </c>
      <c r="AI683">
        <v>1</v>
      </c>
      <c r="AJ683">
        <v>36</v>
      </c>
      <c r="AK683">
        <v>16</v>
      </c>
      <c r="AL683">
        <v>90</v>
      </c>
      <c r="AM683">
        <v>61</v>
      </c>
      <c r="AN683">
        <v>3</v>
      </c>
      <c r="AO683">
        <v>2</v>
      </c>
      <c r="AP683">
        <v>0</v>
      </c>
      <c r="AQ683">
        <v>0</v>
      </c>
      <c r="AR683">
        <v>0</v>
      </c>
      <c r="AS683">
        <v>0</v>
      </c>
      <c r="AT683">
        <v>0</v>
      </c>
      <c r="AU683">
        <v>0</v>
      </c>
      <c r="AV683">
        <v>0</v>
      </c>
      <c r="AW683">
        <v>0</v>
      </c>
      <c r="AX683">
        <v>0</v>
      </c>
      <c r="AY683">
        <v>0</v>
      </c>
      <c r="AZ683">
        <v>0</v>
      </c>
      <c r="BA683">
        <v>0</v>
      </c>
      <c r="BB683">
        <v>0</v>
      </c>
      <c r="BC683">
        <v>0</v>
      </c>
      <c r="BD683">
        <v>0</v>
      </c>
      <c r="BE683">
        <v>0</v>
      </c>
      <c r="BF683">
        <v>0</v>
      </c>
      <c r="BG683" s="20">
        <v>5</v>
      </c>
      <c r="BH683" s="20">
        <v>1</v>
      </c>
      <c r="BI683" s="20">
        <v>112</v>
      </c>
      <c r="BJ683" s="20">
        <v>10</v>
      </c>
      <c r="BK683" s="20">
        <v>281</v>
      </c>
      <c r="BL683" s="20">
        <v>1300</v>
      </c>
      <c r="BM683" s="20">
        <v>470</v>
      </c>
      <c r="BN683" s="20">
        <v>156</v>
      </c>
      <c r="BO683" s="20">
        <v>81</v>
      </c>
      <c r="BP683" s="20">
        <v>5203</v>
      </c>
      <c r="BQ683" s="20">
        <v>1613</v>
      </c>
      <c r="BR683" s="20">
        <v>0</v>
      </c>
      <c r="BS683" s="20">
        <v>14</v>
      </c>
      <c r="BT683" s="20">
        <v>683</v>
      </c>
      <c r="BU683" s="20">
        <v>925</v>
      </c>
      <c r="BV683" s="20">
        <v>3231</v>
      </c>
    </row>
    <row r="684" spans="1:74" x14ac:dyDescent="0.25">
      <c r="A684" s="20" t="s">
        <v>676</v>
      </c>
      <c r="B684" s="20" t="s">
        <v>687</v>
      </c>
      <c r="C684" s="20" t="s">
        <v>695</v>
      </c>
      <c r="D684" s="1">
        <v>44612</v>
      </c>
      <c r="E684">
        <v>133</v>
      </c>
      <c r="F684">
        <v>6</v>
      </c>
      <c r="G684">
        <v>4</v>
      </c>
      <c r="H684">
        <v>1</v>
      </c>
      <c r="I684">
        <v>0</v>
      </c>
      <c r="J684">
        <v>78</v>
      </c>
      <c r="K684">
        <v>7</v>
      </c>
      <c r="L684">
        <v>6</v>
      </c>
      <c r="M684">
        <v>2</v>
      </c>
      <c r="N684">
        <v>10</v>
      </c>
      <c r="O684">
        <v>7</v>
      </c>
      <c r="P684">
        <v>0</v>
      </c>
      <c r="Q684">
        <v>0</v>
      </c>
      <c r="R684">
        <v>319</v>
      </c>
      <c r="S684">
        <v>232</v>
      </c>
      <c r="T684">
        <v>5</v>
      </c>
      <c r="U684">
        <v>23</v>
      </c>
      <c r="V684">
        <v>3</v>
      </c>
      <c r="W684">
        <v>1630</v>
      </c>
      <c r="X684">
        <v>791</v>
      </c>
      <c r="Y684">
        <v>30</v>
      </c>
      <c r="Z684">
        <v>171</v>
      </c>
      <c r="AA684">
        <v>41</v>
      </c>
      <c r="AB684">
        <v>578</v>
      </c>
      <c r="AC684">
        <v>333</v>
      </c>
      <c r="AD684">
        <v>5</v>
      </c>
      <c r="AE684">
        <v>75</v>
      </c>
      <c r="AF684">
        <v>13</v>
      </c>
      <c r="AG684">
        <v>224</v>
      </c>
      <c r="AH684">
        <v>79</v>
      </c>
      <c r="AI684">
        <v>1</v>
      </c>
      <c r="AJ684">
        <v>36</v>
      </c>
      <c r="AK684">
        <v>16</v>
      </c>
      <c r="AL684">
        <v>89</v>
      </c>
      <c r="AM684">
        <v>61</v>
      </c>
      <c r="AN684">
        <v>3</v>
      </c>
      <c r="AO684">
        <v>2</v>
      </c>
      <c r="AP684">
        <v>0</v>
      </c>
      <c r="AQ684">
        <v>0</v>
      </c>
      <c r="AR684">
        <v>0</v>
      </c>
      <c r="AS684">
        <v>0</v>
      </c>
      <c r="AT684">
        <v>0</v>
      </c>
      <c r="AU684">
        <v>0</v>
      </c>
      <c r="AV684">
        <v>0</v>
      </c>
      <c r="AW684">
        <v>0</v>
      </c>
      <c r="AX684">
        <v>0</v>
      </c>
      <c r="AY684">
        <v>0</v>
      </c>
      <c r="AZ684">
        <v>0</v>
      </c>
      <c r="BA684">
        <v>0</v>
      </c>
      <c r="BB684">
        <v>0</v>
      </c>
      <c r="BC684">
        <v>0</v>
      </c>
      <c r="BD684">
        <v>0</v>
      </c>
      <c r="BE684">
        <v>0</v>
      </c>
      <c r="BF684">
        <v>0</v>
      </c>
      <c r="BG684" s="20">
        <v>5</v>
      </c>
      <c r="BH684" s="20">
        <v>1</v>
      </c>
      <c r="BI684" s="20">
        <v>112</v>
      </c>
      <c r="BJ684" s="20">
        <v>10</v>
      </c>
      <c r="BK684" s="20">
        <v>283</v>
      </c>
      <c r="BL684" s="20">
        <v>1303</v>
      </c>
      <c r="BM684" s="20">
        <v>470</v>
      </c>
      <c r="BN684" s="20">
        <v>157</v>
      </c>
      <c r="BO684" s="20">
        <v>81</v>
      </c>
      <c r="BP684" s="20">
        <v>5218</v>
      </c>
      <c r="BQ684" s="20">
        <v>1639</v>
      </c>
      <c r="BR684" s="20">
        <v>0</v>
      </c>
      <c r="BS684" s="20">
        <v>14</v>
      </c>
      <c r="BT684" s="20">
        <v>682</v>
      </c>
      <c r="BU684" s="20">
        <v>931</v>
      </c>
      <c r="BV684" s="20">
        <v>3250</v>
      </c>
    </row>
    <row r="685" spans="1:74" x14ac:dyDescent="0.25">
      <c r="A685" s="20" t="s">
        <v>676</v>
      </c>
      <c r="B685" s="20" t="s">
        <v>693</v>
      </c>
      <c r="C685" s="20" t="s">
        <v>696</v>
      </c>
      <c r="D685" s="1">
        <v>44598</v>
      </c>
      <c r="E685">
        <v>106</v>
      </c>
      <c r="F685">
        <v>0</v>
      </c>
      <c r="G685">
        <v>0</v>
      </c>
      <c r="H685">
        <v>0</v>
      </c>
      <c r="I685">
        <v>0</v>
      </c>
      <c r="J685">
        <v>64</v>
      </c>
      <c r="K685">
        <v>2</v>
      </c>
      <c r="L685">
        <v>7</v>
      </c>
      <c r="M685">
        <v>4</v>
      </c>
      <c r="N685">
        <v>6</v>
      </c>
      <c r="O685">
        <v>5</v>
      </c>
      <c r="P685">
        <v>0</v>
      </c>
      <c r="Q685">
        <v>0</v>
      </c>
      <c r="R685">
        <v>224</v>
      </c>
      <c r="S685">
        <v>165</v>
      </c>
      <c r="T685">
        <v>20</v>
      </c>
      <c r="U685">
        <v>3</v>
      </c>
      <c r="V685">
        <v>3</v>
      </c>
      <c r="W685">
        <v>967</v>
      </c>
      <c r="X685">
        <v>519</v>
      </c>
      <c r="Y685">
        <v>28</v>
      </c>
      <c r="Z685">
        <v>129</v>
      </c>
      <c r="AA685">
        <v>12</v>
      </c>
      <c r="AB685">
        <v>607</v>
      </c>
      <c r="AC685">
        <v>314</v>
      </c>
      <c r="AD685">
        <v>11</v>
      </c>
      <c r="AE685">
        <v>83</v>
      </c>
      <c r="AF685">
        <v>74</v>
      </c>
      <c r="AG685">
        <v>263</v>
      </c>
      <c r="AH685">
        <v>121</v>
      </c>
      <c r="AI685">
        <v>2</v>
      </c>
      <c r="AJ685">
        <v>44</v>
      </c>
      <c r="AK685">
        <v>5</v>
      </c>
      <c r="AL685">
        <v>34</v>
      </c>
      <c r="AM685">
        <v>26</v>
      </c>
      <c r="AN685">
        <v>1</v>
      </c>
      <c r="AO685">
        <v>1</v>
      </c>
      <c r="AP685">
        <v>0</v>
      </c>
      <c r="AQ685">
        <v>0</v>
      </c>
      <c r="AR685">
        <v>0</v>
      </c>
      <c r="AS685">
        <v>0</v>
      </c>
      <c r="AT685">
        <v>0</v>
      </c>
      <c r="AU685">
        <v>0</v>
      </c>
      <c r="AV685">
        <v>0</v>
      </c>
      <c r="AW685">
        <v>0</v>
      </c>
      <c r="AX685">
        <v>0</v>
      </c>
      <c r="AY685">
        <v>0</v>
      </c>
      <c r="AZ685">
        <v>0</v>
      </c>
      <c r="BA685">
        <v>0</v>
      </c>
      <c r="BB685">
        <v>0</v>
      </c>
      <c r="BC685">
        <v>0</v>
      </c>
      <c r="BD685">
        <v>0</v>
      </c>
      <c r="BE685">
        <v>0</v>
      </c>
      <c r="BF685">
        <v>0</v>
      </c>
      <c r="BG685" s="20">
        <v>0</v>
      </c>
      <c r="BH685" s="20">
        <v>0</v>
      </c>
      <c r="BI685" s="20">
        <v>87</v>
      </c>
      <c r="BJ685" s="20">
        <v>6</v>
      </c>
      <c r="BK685" s="20">
        <v>193</v>
      </c>
      <c r="BL685" s="20">
        <v>755</v>
      </c>
      <c r="BM685" s="20">
        <v>425</v>
      </c>
      <c r="BN685" s="20">
        <v>194</v>
      </c>
      <c r="BO685" s="20">
        <v>32</v>
      </c>
      <c r="BP685" s="20">
        <v>5284</v>
      </c>
      <c r="BQ685" s="20">
        <v>1830</v>
      </c>
      <c r="BR685" s="20">
        <v>0</v>
      </c>
      <c r="BS685" s="20">
        <v>54</v>
      </c>
      <c r="BT685" s="20">
        <v>1260</v>
      </c>
      <c r="BU685" s="20">
        <v>509</v>
      </c>
      <c r="BV685" s="20">
        <v>3232</v>
      </c>
    </row>
    <row r="686" spans="1:74" x14ac:dyDescent="0.25">
      <c r="A686" s="20" t="s">
        <v>676</v>
      </c>
      <c r="B686" s="20" t="s">
        <v>693</v>
      </c>
      <c r="C686" s="20" t="s">
        <v>696</v>
      </c>
      <c r="D686" s="1">
        <v>44605</v>
      </c>
      <c r="E686">
        <v>106</v>
      </c>
      <c r="F686">
        <v>0</v>
      </c>
      <c r="G686">
        <v>0</v>
      </c>
      <c r="H686">
        <v>0</v>
      </c>
      <c r="I686">
        <v>0</v>
      </c>
      <c r="J686">
        <v>64</v>
      </c>
      <c r="K686">
        <v>2</v>
      </c>
      <c r="L686">
        <v>7</v>
      </c>
      <c r="M686">
        <v>3</v>
      </c>
      <c r="N686">
        <v>6</v>
      </c>
      <c r="O686">
        <v>5</v>
      </c>
      <c r="P686">
        <v>0</v>
      </c>
      <c r="Q686">
        <v>0</v>
      </c>
      <c r="R686">
        <v>223</v>
      </c>
      <c r="S686">
        <v>167</v>
      </c>
      <c r="T686">
        <v>19</v>
      </c>
      <c r="U686">
        <v>3</v>
      </c>
      <c r="V686">
        <v>3</v>
      </c>
      <c r="W686">
        <v>965</v>
      </c>
      <c r="X686">
        <v>520</v>
      </c>
      <c r="Y686">
        <v>29</v>
      </c>
      <c r="Z686">
        <v>127</v>
      </c>
      <c r="AA686">
        <v>12</v>
      </c>
      <c r="AB686">
        <v>609</v>
      </c>
      <c r="AC686">
        <v>316</v>
      </c>
      <c r="AD686">
        <v>11</v>
      </c>
      <c r="AE686">
        <v>82</v>
      </c>
      <c r="AF686">
        <v>75</v>
      </c>
      <c r="AG686">
        <v>263</v>
      </c>
      <c r="AH686">
        <v>123</v>
      </c>
      <c r="AI686">
        <v>2</v>
      </c>
      <c r="AJ686">
        <v>43</v>
      </c>
      <c r="AK686">
        <v>6</v>
      </c>
      <c r="AL686">
        <v>35</v>
      </c>
      <c r="AM686">
        <v>26</v>
      </c>
      <c r="AN686">
        <v>2</v>
      </c>
      <c r="AO686">
        <v>1</v>
      </c>
      <c r="AP686">
        <v>0</v>
      </c>
      <c r="AQ686">
        <v>0</v>
      </c>
      <c r="AR686">
        <v>0</v>
      </c>
      <c r="AS686">
        <v>0</v>
      </c>
      <c r="AT686">
        <v>0</v>
      </c>
      <c r="AU686">
        <v>0</v>
      </c>
      <c r="AV686">
        <v>0</v>
      </c>
      <c r="AW686">
        <v>0</v>
      </c>
      <c r="AX686">
        <v>0</v>
      </c>
      <c r="AY686">
        <v>0</v>
      </c>
      <c r="AZ686">
        <v>0</v>
      </c>
      <c r="BA686">
        <v>0</v>
      </c>
      <c r="BB686">
        <v>0</v>
      </c>
      <c r="BC686">
        <v>0</v>
      </c>
      <c r="BD686">
        <v>0</v>
      </c>
      <c r="BE686">
        <v>0</v>
      </c>
      <c r="BF686">
        <v>0</v>
      </c>
      <c r="BG686" s="20">
        <v>0</v>
      </c>
      <c r="BH686" s="20">
        <v>0</v>
      </c>
      <c r="BI686" s="20">
        <v>88</v>
      </c>
      <c r="BJ686" s="20">
        <v>6</v>
      </c>
      <c r="BK686" s="20">
        <v>193</v>
      </c>
      <c r="BL686" s="20">
        <v>753</v>
      </c>
      <c r="BM686" s="20">
        <v>427</v>
      </c>
      <c r="BN686" s="20">
        <v>194</v>
      </c>
      <c r="BO686" s="20">
        <v>32</v>
      </c>
      <c r="BP686" s="20">
        <v>5284</v>
      </c>
      <c r="BQ686" s="20">
        <v>1863</v>
      </c>
      <c r="BR686" s="20">
        <v>0</v>
      </c>
      <c r="BS686" s="20">
        <v>54</v>
      </c>
      <c r="BT686" s="20">
        <v>1258</v>
      </c>
      <c r="BU686" s="20">
        <v>514</v>
      </c>
      <c r="BV686" s="20">
        <v>3232</v>
      </c>
    </row>
    <row r="687" spans="1:74" x14ac:dyDescent="0.25">
      <c r="A687" s="20" t="s">
        <v>676</v>
      </c>
      <c r="B687" s="20" t="s">
        <v>693</v>
      </c>
      <c r="C687" s="20" t="s">
        <v>696</v>
      </c>
      <c r="D687" s="1">
        <v>44612</v>
      </c>
      <c r="E687">
        <v>106</v>
      </c>
      <c r="F687">
        <v>0</v>
      </c>
      <c r="G687">
        <v>0</v>
      </c>
      <c r="H687">
        <v>0</v>
      </c>
      <c r="I687">
        <v>0</v>
      </c>
      <c r="J687">
        <v>64</v>
      </c>
      <c r="K687">
        <v>2</v>
      </c>
      <c r="L687">
        <v>7</v>
      </c>
      <c r="M687">
        <v>3</v>
      </c>
      <c r="N687">
        <v>7</v>
      </c>
      <c r="O687">
        <v>5</v>
      </c>
      <c r="P687">
        <v>1</v>
      </c>
      <c r="Q687">
        <v>0</v>
      </c>
      <c r="R687">
        <v>223</v>
      </c>
      <c r="S687">
        <v>168</v>
      </c>
      <c r="T687">
        <v>19</v>
      </c>
      <c r="U687">
        <v>3</v>
      </c>
      <c r="V687">
        <v>3</v>
      </c>
      <c r="W687">
        <v>966</v>
      </c>
      <c r="X687">
        <v>525</v>
      </c>
      <c r="Y687">
        <v>35</v>
      </c>
      <c r="Z687">
        <v>120</v>
      </c>
      <c r="AA687">
        <v>12</v>
      </c>
      <c r="AB687">
        <v>607</v>
      </c>
      <c r="AC687">
        <v>321</v>
      </c>
      <c r="AD687">
        <v>11</v>
      </c>
      <c r="AE687">
        <v>82</v>
      </c>
      <c r="AF687">
        <v>74</v>
      </c>
      <c r="AG687">
        <v>262</v>
      </c>
      <c r="AH687">
        <v>122</v>
      </c>
      <c r="AI687">
        <v>2</v>
      </c>
      <c r="AJ687">
        <v>42</v>
      </c>
      <c r="AK687">
        <v>6</v>
      </c>
      <c r="AL687">
        <v>35</v>
      </c>
      <c r="AM687">
        <v>26</v>
      </c>
      <c r="AN687">
        <v>3</v>
      </c>
      <c r="AO687">
        <v>0</v>
      </c>
      <c r="AP687">
        <v>0</v>
      </c>
      <c r="AQ687">
        <v>0</v>
      </c>
      <c r="AR687">
        <v>0</v>
      </c>
      <c r="AS687">
        <v>0</v>
      </c>
      <c r="AT687">
        <v>0</v>
      </c>
      <c r="AU687">
        <v>0</v>
      </c>
      <c r="AV687">
        <v>0</v>
      </c>
      <c r="AW687">
        <v>0</v>
      </c>
      <c r="AX687">
        <v>0</v>
      </c>
      <c r="AY687">
        <v>0</v>
      </c>
      <c r="AZ687">
        <v>0</v>
      </c>
      <c r="BA687">
        <v>0</v>
      </c>
      <c r="BB687">
        <v>0</v>
      </c>
      <c r="BC687">
        <v>0</v>
      </c>
      <c r="BD687">
        <v>0</v>
      </c>
      <c r="BE687">
        <v>0</v>
      </c>
      <c r="BF687">
        <v>0</v>
      </c>
      <c r="BG687" s="20">
        <v>0</v>
      </c>
      <c r="BH687" s="20">
        <v>0</v>
      </c>
      <c r="BI687" s="20">
        <v>88</v>
      </c>
      <c r="BJ687" s="20">
        <v>6</v>
      </c>
      <c r="BK687" s="20">
        <v>193</v>
      </c>
      <c r="BL687" s="20">
        <v>754</v>
      </c>
      <c r="BM687" s="20">
        <v>426</v>
      </c>
      <c r="BN687" s="20">
        <v>193</v>
      </c>
      <c r="BO687" s="20">
        <v>32</v>
      </c>
      <c r="BP687" s="20">
        <v>5288</v>
      </c>
      <c r="BQ687" s="20">
        <v>1898</v>
      </c>
      <c r="BR687" s="20">
        <v>0</v>
      </c>
      <c r="BS687" s="20">
        <v>54</v>
      </c>
      <c r="BT687" s="20">
        <v>1257</v>
      </c>
      <c r="BU687" s="20">
        <v>511</v>
      </c>
      <c r="BV687" s="20">
        <v>3244</v>
      </c>
    </row>
    <row r="688" spans="1:74" x14ac:dyDescent="0.25">
      <c r="A688" s="20" t="s">
        <v>676</v>
      </c>
      <c r="B688" s="20" t="s">
        <v>679</v>
      </c>
      <c r="C688" s="20" t="s">
        <v>697</v>
      </c>
      <c r="D688" s="1">
        <v>44598</v>
      </c>
      <c r="E688">
        <v>17</v>
      </c>
      <c r="F688">
        <v>0</v>
      </c>
      <c r="G688">
        <v>0</v>
      </c>
      <c r="H688">
        <v>0</v>
      </c>
      <c r="I688">
        <v>0</v>
      </c>
      <c r="J688">
        <v>7</v>
      </c>
      <c r="K688">
        <v>1</v>
      </c>
      <c r="L688">
        <v>2</v>
      </c>
      <c r="M688">
        <v>3</v>
      </c>
      <c r="N688">
        <v>0</v>
      </c>
      <c r="O688">
        <v>0</v>
      </c>
      <c r="P688">
        <v>0</v>
      </c>
      <c r="Q688">
        <v>0</v>
      </c>
      <c r="R688">
        <v>12</v>
      </c>
      <c r="S688">
        <v>6</v>
      </c>
      <c r="T688">
        <v>0</v>
      </c>
      <c r="U688">
        <v>1</v>
      </c>
      <c r="V688">
        <v>0</v>
      </c>
      <c r="W688">
        <v>322</v>
      </c>
      <c r="X688">
        <v>84</v>
      </c>
      <c r="Y688">
        <v>40</v>
      </c>
      <c r="Z688">
        <v>69</v>
      </c>
      <c r="AA688">
        <v>8</v>
      </c>
      <c r="AB688">
        <v>113</v>
      </c>
      <c r="AC688">
        <v>29</v>
      </c>
      <c r="AD688">
        <v>11</v>
      </c>
      <c r="AE688">
        <v>35</v>
      </c>
      <c r="AF688">
        <v>8</v>
      </c>
      <c r="AG688">
        <v>31</v>
      </c>
      <c r="AH688">
        <v>3</v>
      </c>
      <c r="AI688">
        <v>6</v>
      </c>
      <c r="AJ688">
        <v>7</v>
      </c>
      <c r="AK688">
        <v>0</v>
      </c>
      <c r="AL688">
        <v>0</v>
      </c>
      <c r="AM688">
        <v>0</v>
      </c>
      <c r="AN688">
        <v>0</v>
      </c>
      <c r="AO688">
        <v>0</v>
      </c>
      <c r="AP688">
        <v>0</v>
      </c>
      <c r="AQ688">
        <v>0</v>
      </c>
      <c r="AR688">
        <v>0</v>
      </c>
      <c r="AS688">
        <v>0</v>
      </c>
      <c r="AT688">
        <v>0</v>
      </c>
      <c r="AU688">
        <v>0</v>
      </c>
      <c r="AV688">
        <v>0</v>
      </c>
      <c r="AW688">
        <v>0</v>
      </c>
      <c r="AX688">
        <v>0</v>
      </c>
      <c r="AY688">
        <v>0</v>
      </c>
      <c r="AZ688">
        <v>0</v>
      </c>
      <c r="BA688">
        <v>0</v>
      </c>
      <c r="BB688">
        <v>0</v>
      </c>
      <c r="BC688">
        <v>0</v>
      </c>
      <c r="BD688">
        <v>0</v>
      </c>
      <c r="BE688">
        <v>0</v>
      </c>
      <c r="BF688">
        <v>0</v>
      </c>
      <c r="BG688" s="20">
        <v>0</v>
      </c>
      <c r="BH688" s="20">
        <v>0</v>
      </c>
      <c r="BI688" s="20">
        <v>9</v>
      </c>
      <c r="BJ688" s="20">
        <v>0</v>
      </c>
      <c r="BK688" s="20">
        <v>10</v>
      </c>
      <c r="BL688" s="20">
        <v>169</v>
      </c>
      <c r="BM688" s="20">
        <v>53</v>
      </c>
      <c r="BN688" s="20">
        <v>12</v>
      </c>
      <c r="BO688" s="20">
        <v>0</v>
      </c>
      <c r="BP688" s="20">
        <v>777</v>
      </c>
      <c r="BQ688" s="20">
        <v>85</v>
      </c>
      <c r="BR688" s="20">
        <v>0</v>
      </c>
      <c r="BS688" s="20">
        <v>58</v>
      </c>
      <c r="BT688" s="20">
        <v>315</v>
      </c>
      <c r="BU688" s="20">
        <v>61</v>
      </c>
      <c r="BV688" s="20">
        <v>225</v>
      </c>
    </row>
    <row r="689" spans="1:74" x14ac:dyDescent="0.25">
      <c r="A689" s="20" t="s">
        <v>676</v>
      </c>
      <c r="B689" s="20" t="s">
        <v>679</v>
      </c>
      <c r="C689" s="20" t="s">
        <v>697</v>
      </c>
      <c r="D689" s="1">
        <v>44605</v>
      </c>
      <c r="E689">
        <v>17</v>
      </c>
      <c r="F689">
        <v>0</v>
      </c>
      <c r="G689">
        <v>0</v>
      </c>
      <c r="H689">
        <v>0</v>
      </c>
      <c r="I689">
        <v>0</v>
      </c>
      <c r="J689">
        <v>7</v>
      </c>
      <c r="K689">
        <v>1</v>
      </c>
      <c r="L689">
        <v>2</v>
      </c>
      <c r="M689">
        <v>3</v>
      </c>
      <c r="N689">
        <v>0</v>
      </c>
      <c r="O689">
        <v>0</v>
      </c>
      <c r="P689">
        <v>0</v>
      </c>
      <c r="Q689">
        <v>0</v>
      </c>
      <c r="R689">
        <v>12</v>
      </c>
      <c r="S689">
        <v>6</v>
      </c>
      <c r="T689">
        <v>0</v>
      </c>
      <c r="U689">
        <v>1</v>
      </c>
      <c r="V689">
        <v>0</v>
      </c>
      <c r="W689">
        <v>324</v>
      </c>
      <c r="X689">
        <v>86</v>
      </c>
      <c r="Y689">
        <v>40</v>
      </c>
      <c r="Z689">
        <v>68</v>
      </c>
      <c r="AA689">
        <v>8</v>
      </c>
      <c r="AB689">
        <v>115</v>
      </c>
      <c r="AC689">
        <v>30</v>
      </c>
      <c r="AD689">
        <v>12</v>
      </c>
      <c r="AE689">
        <v>35</v>
      </c>
      <c r="AF689">
        <v>8</v>
      </c>
      <c r="AG689">
        <v>30</v>
      </c>
      <c r="AH689">
        <v>4</v>
      </c>
      <c r="AI689">
        <v>6</v>
      </c>
      <c r="AJ689">
        <v>7</v>
      </c>
      <c r="AK689">
        <v>0</v>
      </c>
      <c r="AL689">
        <v>0</v>
      </c>
      <c r="AM689">
        <v>0</v>
      </c>
      <c r="AN689">
        <v>0</v>
      </c>
      <c r="AO689">
        <v>0</v>
      </c>
      <c r="AP689">
        <v>0</v>
      </c>
      <c r="AQ689">
        <v>0</v>
      </c>
      <c r="AR689">
        <v>0</v>
      </c>
      <c r="AS689">
        <v>0</v>
      </c>
      <c r="AT689">
        <v>0</v>
      </c>
      <c r="AU689">
        <v>0</v>
      </c>
      <c r="AV689">
        <v>0</v>
      </c>
      <c r="AW689">
        <v>0</v>
      </c>
      <c r="AX689">
        <v>0</v>
      </c>
      <c r="AY689">
        <v>0</v>
      </c>
      <c r="AZ689">
        <v>0</v>
      </c>
      <c r="BA689">
        <v>0</v>
      </c>
      <c r="BB689">
        <v>0</v>
      </c>
      <c r="BC689">
        <v>0</v>
      </c>
      <c r="BD689">
        <v>0</v>
      </c>
      <c r="BE689">
        <v>0</v>
      </c>
      <c r="BF689">
        <v>0</v>
      </c>
      <c r="BG689" s="20">
        <v>0</v>
      </c>
      <c r="BH689" s="20">
        <v>0</v>
      </c>
      <c r="BI689" s="20">
        <v>9</v>
      </c>
      <c r="BJ689" s="20">
        <v>0</v>
      </c>
      <c r="BK689" s="20">
        <v>10</v>
      </c>
      <c r="BL689" s="20">
        <v>173</v>
      </c>
      <c r="BM689" s="20">
        <v>53</v>
      </c>
      <c r="BN689" s="20">
        <v>11</v>
      </c>
      <c r="BO689" s="20">
        <v>0</v>
      </c>
      <c r="BP689" s="20">
        <v>777</v>
      </c>
      <c r="BQ689" s="20">
        <v>87</v>
      </c>
      <c r="BR689" s="20">
        <v>0</v>
      </c>
      <c r="BS689" s="20">
        <v>59</v>
      </c>
      <c r="BT689" s="20">
        <v>312</v>
      </c>
      <c r="BU689" s="20">
        <v>58</v>
      </c>
      <c r="BV689" s="20">
        <v>228</v>
      </c>
    </row>
    <row r="690" spans="1:74" x14ac:dyDescent="0.25">
      <c r="A690" s="20" t="s">
        <v>676</v>
      </c>
      <c r="B690" s="20" t="s">
        <v>679</v>
      </c>
      <c r="C690" s="20" t="s">
        <v>697</v>
      </c>
      <c r="D690" s="1">
        <v>44612</v>
      </c>
      <c r="E690">
        <v>17</v>
      </c>
      <c r="F690">
        <v>0</v>
      </c>
      <c r="G690">
        <v>0</v>
      </c>
      <c r="H690">
        <v>0</v>
      </c>
      <c r="I690">
        <v>0</v>
      </c>
      <c r="J690">
        <v>7</v>
      </c>
      <c r="K690">
        <v>1</v>
      </c>
      <c r="L690">
        <v>2</v>
      </c>
      <c r="M690">
        <v>3</v>
      </c>
      <c r="N690">
        <v>0</v>
      </c>
      <c r="O690">
        <v>0</v>
      </c>
      <c r="P690">
        <v>0</v>
      </c>
      <c r="Q690">
        <v>0</v>
      </c>
      <c r="R690">
        <v>12</v>
      </c>
      <c r="S690">
        <v>6</v>
      </c>
      <c r="T690">
        <v>0</v>
      </c>
      <c r="U690">
        <v>1</v>
      </c>
      <c r="V690">
        <v>0</v>
      </c>
      <c r="W690">
        <v>322</v>
      </c>
      <c r="X690">
        <v>87</v>
      </c>
      <c r="Y690">
        <v>39</v>
      </c>
      <c r="Z690">
        <v>68</v>
      </c>
      <c r="AA690">
        <v>8</v>
      </c>
      <c r="AB690">
        <v>115</v>
      </c>
      <c r="AC690">
        <v>30</v>
      </c>
      <c r="AD690">
        <v>12</v>
      </c>
      <c r="AE690">
        <v>35</v>
      </c>
      <c r="AF690">
        <v>7</v>
      </c>
      <c r="AG690">
        <v>30</v>
      </c>
      <c r="AH690">
        <v>5</v>
      </c>
      <c r="AI690">
        <v>6</v>
      </c>
      <c r="AJ690">
        <v>7</v>
      </c>
      <c r="AK690">
        <v>0</v>
      </c>
      <c r="AL690">
        <v>0</v>
      </c>
      <c r="AM690">
        <v>0</v>
      </c>
      <c r="AN690">
        <v>0</v>
      </c>
      <c r="AO690">
        <v>0</v>
      </c>
      <c r="AP690">
        <v>0</v>
      </c>
      <c r="AQ690">
        <v>0</v>
      </c>
      <c r="AR690">
        <v>0</v>
      </c>
      <c r="AS690">
        <v>0</v>
      </c>
      <c r="AT690">
        <v>0</v>
      </c>
      <c r="AU690">
        <v>0</v>
      </c>
      <c r="AV690">
        <v>0</v>
      </c>
      <c r="AW690">
        <v>0</v>
      </c>
      <c r="AX690">
        <v>0</v>
      </c>
      <c r="AY690">
        <v>0</v>
      </c>
      <c r="AZ690">
        <v>0</v>
      </c>
      <c r="BA690">
        <v>0</v>
      </c>
      <c r="BB690">
        <v>0</v>
      </c>
      <c r="BC690">
        <v>0</v>
      </c>
      <c r="BD690">
        <v>0</v>
      </c>
      <c r="BE690">
        <v>0</v>
      </c>
      <c r="BF690">
        <v>0</v>
      </c>
      <c r="BG690" s="20">
        <v>0</v>
      </c>
      <c r="BH690" s="20">
        <v>0</v>
      </c>
      <c r="BI690" s="20">
        <v>9</v>
      </c>
      <c r="BJ690" s="20">
        <v>0</v>
      </c>
      <c r="BK690" s="20">
        <v>10</v>
      </c>
      <c r="BL690" s="20">
        <v>173</v>
      </c>
      <c r="BM690" s="20">
        <v>53</v>
      </c>
      <c r="BN690" s="20">
        <v>11</v>
      </c>
      <c r="BO690" s="20">
        <v>0</v>
      </c>
      <c r="BP690" s="20">
        <v>780</v>
      </c>
      <c r="BQ690" s="20">
        <v>87</v>
      </c>
      <c r="BR690" s="20">
        <v>0</v>
      </c>
      <c r="BS690" s="20">
        <v>59</v>
      </c>
      <c r="BT690" s="20">
        <v>315</v>
      </c>
      <c r="BU690" s="20">
        <v>57</v>
      </c>
      <c r="BV690" s="20">
        <v>228</v>
      </c>
    </row>
    <row r="691" spans="1:74" x14ac:dyDescent="0.25">
      <c r="A691" s="20" t="s">
        <v>676</v>
      </c>
      <c r="B691" s="20" t="s">
        <v>681</v>
      </c>
      <c r="C691" s="20" t="s">
        <v>698</v>
      </c>
      <c r="D691" s="1">
        <v>44598</v>
      </c>
      <c r="E691">
        <v>178</v>
      </c>
      <c r="F691">
        <v>4</v>
      </c>
      <c r="G691">
        <v>3</v>
      </c>
      <c r="H691">
        <v>0</v>
      </c>
      <c r="I691">
        <v>0</v>
      </c>
      <c r="J691">
        <v>123</v>
      </c>
      <c r="K691">
        <v>8</v>
      </c>
      <c r="L691">
        <v>8</v>
      </c>
      <c r="M691">
        <v>1</v>
      </c>
      <c r="N691">
        <v>1</v>
      </c>
      <c r="O691">
        <v>1</v>
      </c>
      <c r="P691">
        <v>0</v>
      </c>
      <c r="Q691">
        <v>0</v>
      </c>
      <c r="R691">
        <v>553</v>
      </c>
      <c r="S691">
        <v>431</v>
      </c>
      <c r="T691">
        <v>53</v>
      </c>
      <c r="U691">
        <v>8</v>
      </c>
      <c r="V691">
        <v>5</v>
      </c>
      <c r="W691">
        <v>1741</v>
      </c>
      <c r="X691">
        <v>989</v>
      </c>
      <c r="Y691">
        <v>89</v>
      </c>
      <c r="Z691">
        <v>192</v>
      </c>
      <c r="AA691">
        <v>37</v>
      </c>
      <c r="AB691">
        <v>1256</v>
      </c>
      <c r="AC691">
        <v>727</v>
      </c>
      <c r="AD691">
        <v>17</v>
      </c>
      <c r="AE691">
        <v>198</v>
      </c>
      <c r="AF691">
        <v>69</v>
      </c>
      <c r="AG691">
        <v>281</v>
      </c>
      <c r="AH691">
        <v>120</v>
      </c>
      <c r="AI691">
        <v>2</v>
      </c>
      <c r="AJ691">
        <v>43</v>
      </c>
      <c r="AK691">
        <v>10</v>
      </c>
      <c r="AL691">
        <v>66</v>
      </c>
      <c r="AM691">
        <v>51</v>
      </c>
      <c r="AN691">
        <v>10</v>
      </c>
      <c r="AO691">
        <v>1</v>
      </c>
      <c r="AP691">
        <v>0</v>
      </c>
      <c r="AQ691">
        <v>0</v>
      </c>
      <c r="AR691">
        <v>0</v>
      </c>
      <c r="AS691">
        <v>0</v>
      </c>
      <c r="AT691">
        <v>0</v>
      </c>
      <c r="AU691">
        <v>0</v>
      </c>
      <c r="AV691">
        <v>0</v>
      </c>
      <c r="AW691">
        <v>0</v>
      </c>
      <c r="AX691">
        <v>0</v>
      </c>
      <c r="AY691">
        <v>0</v>
      </c>
      <c r="AZ691">
        <v>0</v>
      </c>
      <c r="BA691">
        <v>0</v>
      </c>
      <c r="BB691">
        <v>0</v>
      </c>
      <c r="BC691">
        <v>0</v>
      </c>
      <c r="BD691">
        <v>0</v>
      </c>
      <c r="BE691">
        <v>0</v>
      </c>
      <c r="BF691">
        <v>0</v>
      </c>
      <c r="BG691" s="20">
        <v>3</v>
      </c>
      <c r="BH691" s="20">
        <v>0</v>
      </c>
      <c r="BI691" s="20">
        <v>152</v>
      </c>
      <c r="BJ691" s="20">
        <v>1</v>
      </c>
      <c r="BK691" s="20">
        <v>476</v>
      </c>
      <c r="BL691" s="20">
        <v>1351</v>
      </c>
      <c r="BM691" s="20">
        <v>936</v>
      </c>
      <c r="BN691" s="20">
        <v>207</v>
      </c>
      <c r="BO691" s="20">
        <v>52</v>
      </c>
      <c r="BP691" s="20">
        <v>10455</v>
      </c>
      <c r="BQ691" s="20">
        <v>3973</v>
      </c>
      <c r="BR691" s="20">
        <v>0</v>
      </c>
      <c r="BS691" s="20">
        <v>73</v>
      </c>
      <c r="BT691" s="20">
        <v>2262</v>
      </c>
      <c r="BU691" s="20">
        <v>803</v>
      </c>
      <c r="BV691" s="20">
        <v>6708</v>
      </c>
    </row>
    <row r="692" spans="1:74" x14ac:dyDescent="0.25">
      <c r="A692" s="20" t="s">
        <v>676</v>
      </c>
      <c r="B692" s="20" t="s">
        <v>681</v>
      </c>
      <c r="C692" s="20" t="s">
        <v>698</v>
      </c>
      <c r="D692" s="1">
        <v>44605</v>
      </c>
      <c r="E692">
        <v>178</v>
      </c>
      <c r="F692">
        <v>4</v>
      </c>
      <c r="G692">
        <v>3</v>
      </c>
      <c r="H692">
        <v>0</v>
      </c>
      <c r="I692">
        <v>0</v>
      </c>
      <c r="J692">
        <v>124</v>
      </c>
      <c r="K692">
        <v>8</v>
      </c>
      <c r="L692">
        <v>8</v>
      </c>
      <c r="M692">
        <v>1</v>
      </c>
      <c r="N692">
        <v>1</v>
      </c>
      <c r="O692">
        <v>1</v>
      </c>
      <c r="P692">
        <v>0</v>
      </c>
      <c r="Q692">
        <v>0</v>
      </c>
      <c r="R692">
        <v>555</v>
      </c>
      <c r="S692">
        <v>433</v>
      </c>
      <c r="T692">
        <v>53</v>
      </c>
      <c r="U692">
        <v>8</v>
      </c>
      <c r="V692">
        <v>6</v>
      </c>
      <c r="W692">
        <v>1744</v>
      </c>
      <c r="X692">
        <v>998</v>
      </c>
      <c r="Y692">
        <v>88</v>
      </c>
      <c r="Z692">
        <v>193</v>
      </c>
      <c r="AA692">
        <v>37</v>
      </c>
      <c r="AB692">
        <v>1258</v>
      </c>
      <c r="AC692">
        <v>730</v>
      </c>
      <c r="AD692">
        <v>17</v>
      </c>
      <c r="AE692">
        <v>197</v>
      </c>
      <c r="AF692">
        <v>70</v>
      </c>
      <c r="AG692">
        <v>281</v>
      </c>
      <c r="AH692">
        <v>125</v>
      </c>
      <c r="AI692">
        <v>2</v>
      </c>
      <c r="AJ692">
        <v>43</v>
      </c>
      <c r="AK692">
        <v>10</v>
      </c>
      <c r="AL692">
        <v>66</v>
      </c>
      <c r="AM692">
        <v>51</v>
      </c>
      <c r="AN692">
        <v>10</v>
      </c>
      <c r="AO692">
        <v>1</v>
      </c>
      <c r="AP692">
        <v>0</v>
      </c>
      <c r="AQ692">
        <v>0</v>
      </c>
      <c r="AR692">
        <v>0</v>
      </c>
      <c r="AS692">
        <v>0</v>
      </c>
      <c r="AT692">
        <v>0</v>
      </c>
      <c r="AU692">
        <v>0</v>
      </c>
      <c r="AV692">
        <v>0</v>
      </c>
      <c r="AW692">
        <v>0</v>
      </c>
      <c r="AX692">
        <v>0</v>
      </c>
      <c r="AY692">
        <v>0</v>
      </c>
      <c r="AZ692">
        <v>0</v>
      </c>
      <c r="BA692">
        <v>0</v>
      </c>
      <c r="BB692">
        <v>0</v>
      </c>
      <c r="BC692">
        <v>0</v>
      </c>
      <c r="BD692">
        <v>0</v>
      </c>
      <c r="BE692">
        <v>0</v>
      </c>
      <c r="BF692">
        <v>0</v>
      </c>
      <c r="BG692" s="20">
        <v>4</v>
      </c>
      <c r="BH692" s="20">
        <v>0</v>
      </c>
      <c r="BI692" s="20">
        <v>153</v>
      </c>
      <c r="BJ692" s="20">
        <v>1</v>
      </c>
      <c r="BK692" s="20">
        <v>478</v>
      </c>
      <c r="BL692" s="20">
        <v>1354</v>
      </c>
      <c r="BM692" s="20">
        <v>940</v>
      </c>
      <c r="BN692" s="20">
        <v>209</v>
      </c>
      <c r="BO692" s="20">
        <v>53</v>
      </c>
      <c r="BP692" s="20">
        <v>10503</v>
      </c>
      <c r="BQ692" s="20">
        <v>4055</v>
      </c>
      <c r="BR692" s="20">
        <v>0</v>
      </c>
      <c r="BS692" s="20">
        <v>72</v>
      </c>
      <c r="BT692" s="20">
        <v>2258</v>
      </c>
      <c r="BU692" s="20">
        <v>832</v>
      </c>
      <c r="BV692" s="20">
        <v>6747</v>
      </c>
    </row>
    <row r="693" spans="1:74" x14ac:dyDescent="0.25">
      <c r="A693" s="20" t="s">
        <v>676</v>
      </c>
      <c r="B693" s="20" t="s">
        <v>681</v>
      </c>
      <c r="C693" s="20" t="s">
        <v>698</v>
      </c>
      <c r="D693" s="1">
        <v>44612</v>
      </c>
      <c r="E693">
        <v>180</v>
      </c>
      <c r="F693">
        <v>4</v>
      </c>
      <c r="G693">
        <v>3</v>
      </c>
      <c r="H693">
        <v>0</v>
      </c>
      <c r="I693">
        <v>0</v>
      </c>
      <c r="J693">
        <v>126</v>
      </c>
      <c r="K693">
        <v>8</v>
      </c>
      <c r="L693">
        <v>8</v>
      </c>
      <c r="M693">
        <v>1</v>
      </c>
      <c r="N693">
        <v>1</v>
      </c>
      <c r="O693">
        <v>1</v>
      </c>
      <c r="P693">
        <v>0</v>
      </c>
      <c r="Q693">
        <v>0</v>
      </c>
      <c r="R693">
        <v>555</v>
      </c>
      <c r="S693">
        <v>433</v>
      </c>
      <c r="T693">
        <v>53</v>
      </c>
      <c r="U693">
        <v>8</v>
      </c>
      <c r="V693">
        <v>6</v>
      </c>
      <c r="W693">
        <v>1739</v>
      </c>
      <c r="X693">
        <v>1000</v>
      </c>
      <c r="Y693">
        <v>88</v>
      </c>
      <c r="Z693">
        <v>189</v>
      </c>
      <c r="AA693">
        <v>36</v>
      </c>
      <c r="AB693">
        <v>1262</v>
      </c>
      <c r="AC693">
        <v>735</v>
      </c>
      <c r="AD693">
        <v>17</v>
      </c>
      <c r="AE693">
        <v>196</v>
      </c>
      <c r="AF693">
        <v>73</v>
      </c>
      <c r="AG693">
        <v>283</v>
      </c>
      <c r="AH693">
        <v>129</v>
      </c>
      <c r="AI693">
        <v>2</v>
      </c>
      <c r="AJ693">
        <v>44</v>
      </c>
      <c r="AK693">
        <v>10</v>
      </c>
      <c r="AL693">
        <v>66</v>
      </c>
      <c r="AM693">
        <v>51</v>
      </c>
      <c r="AN693">
        <v>10</v>
      </c>
      <c r="AO693">
        <v>1</v>
      </c>
      <c r="AP693">
        <v>0</v>
      </c>
      <c r="AQ693">
        <v>0</v>
      </c>
      <c r="AR693">
        <v>0</v>
      </c>
      <c r="AS693">
        <v>0</v>
      </c>
      <c r="AT693">
        <v>0</v>
      </c>
      <c r="AU693">
        <v>0</v>
      </c>
      <c r="AV693">
        <v>0</v>
      </c>
      <c r="AW693">
        <v>0</v>
      </c>
      <c r="AX693">
        <v>0</v>
      </c>
      <c r="AY693">
        <v>0</v>
      </c>
      <c r="AZ693">
        <v>0</v>
      </c>
      <c r="BA693">
        <v>0</v>
      </c>
      <c r="BB693">
        <v>0</v>
      </c>
      <c r="BC693">
        <v>0</v>
      </c>
      <c r="BD693">
        <v>0</v>
      </c>
      <c r="BE693">
        <v>0</v>
      </c>
      <c r="BF693">
        <v>0</v>
      </c>
      <c r="BG693" s="20">
        <v>4</v>
      </c>
      <c r="BH693" s="20">
        <v>0</v>
      </c>
      <c r="BI693" s="20">
        <v>155</v>
      </c>
      <c r="BJ693" s="20">
        <v>1</v>
      </c>
      <c r="BK693" s="20">
        <v>479</v>
      </c>
      <c r="BL693" s="20">
        <v>1356</v>
      </c>
      <c r="BM693" s="20">
        <v>941</v>
      </c>
      <c r="BN693" s="20">
        <v>211</v>
      </c>
      <c r="BO693" s="20">
        <v>53</v>
      </c>
      <c r="BP693" s="20">
        <v>10546</v>
      </c>
      <c r="BQ693" s="20">
        <v>4133</v>
      </c>
      <c r="BR693" s="20">
        <v>0</v>
      </c>
      <c r="BS693" s="20">
        <v>73</v>
      </c>
      <c r="BT693" s="20">
        <v>2245</v>
      </c>
      <c r="BU693" s="20">
        <v>859</v>
      </c>
      <c r="BV693" s="20">
        <v>6770</v>
      </c>
    </row>
    <row r="694" spans="1:74" x14ac:dyDescent="0.25">
      <c r="A694" s="20" t="s">
        <v>676</v>
      </c>
      <c r="B694" s="20" t="s">
        <v>681</v>
      </c>
      <c r="C694" s="20" t="s">
        <v>699</v>
      </c>
      <c r="D694" s="1">
        <v>44598</v>
      </c>
      <c r="E694">
        <v>86</v>
      </c>
      <c r="F694">
        <v>4</v>
      </c>
      <c r="G694">
        <v>2</v>
      </c>
      <c r="H694">
        <v>0</v>
      </c>
      <c r="I694">
        <v>0</v>
      </c>
      <c r="J694">
        <v>55</v>
      </c>
      <c r="K694">
        <v>3</v>
      </c>
      <c r="L694">
        <v>8</v>
      </c>
      <c r="M694">
        <v>3</v>
      </c>
      <c r="N694">
        <v>0</v>
      </c>
      <c r="O694">
        <v>0</v>
      </c>
      <c r="P694">
        <v>0</v>
      </c>
      <c r="Q694">
        <v>0</v>
      </c>
      <c r="R694">
        <v>186</v>
      </c>
      <c r="S694">
        <v>145</v>
      </c>
      <c r="T694">
        <v>3</v>
      </c>
      <c r="U694">
        <v>11</v>
      </c>
      <c r="V694">
        <v>0</v>
      </c>
      <c r="W694">
        <v>886</v>
      </c>
      <c r="X694">
        <v>497</v>
      </c>
      <c r="Y694">
        <v>58</v>
      </c>
      <c r="Z694">
        <v>109</v>
      </c>
      <c r="AA694">
        <v>6</v>
      </c>
      <c r="AB694">
        <v>625</v>
      </c>
      <c r="AC694">
        <v>306</v>
      </c>
      <c r="AD694">
        <v>5</v>
      </c>
      <c r="AE694">
        <v>162</v>
      </c>
      <c r="AF694">
        <v>40</v>
      </c>
      <c r="AG694">
        <v>158</v>
      </c>
      <c r="AH694">
        <v>73</v>
      </c>
      <c r="AI694">
        <v>3</v>
      </c>
      <c r="AJ694">
        <v>28</v>
      </c>
      <c r="AK694">
        <v>6</v>
      </c>
      <c r="AL694">
        <v>33</v>
      </c>
      <c r="AM694">
        <v>23</v>
      </c>
      <c r="AN694">
        <v>3</v>
      </c>
      <c r="AO694">
        <v>2</v>
      </c>
      <c r="AP694">
        <v>0</v>
      </c>
      <c r="AQ694">
        <v>0</v>
      </c>
      <c r="AR694">
        <v>0</v>
      </c>
      <c r="AS694">
        <v>0</v>
      </c>
      <c r="AT694">
        <v>0</v>
      </c>
      <c r="AU694">
        <v>0</v>
      </c>
      <c r="AV694">
        <v>0</v>
      </c>
      <c r="AW694">
        <v>0</v>
      </c>
      <c r="AX694">
        <v>0</v>
      </c>
      <c r="AY694">
        <v>0</v>
      </c>
      <c r="AZ694">
        <v>0</v>
      </c>
      <c r="BA694">
        <v>0</v>
      </c>
      <c r="BB694">
        <v>0</v>
      </c>
      <c r="BC694">
        <v>0</v>
      </c>
      <c r="BD694">
        <v>0</v>
      </c>
      <c r="BE694">
        <v>0</v>
      </c>
      <c r="BF694">
        <v>0</v>
      </c>
      <c r="BG694" s="20">
        <v>3</v>
      </c>
      <c r="BH694" s="20">
        <v>0</v>
      </c>
      <c r="BI694" s="20">
        <v>67</v>
      </c>
      <c r="BJ694" s="20">
        <v>0</v>
      </c>
      <c r="BK694" s="20">
        <v>167</v>
      </c>
      <c r="BL694" s="20">
        <v>675</v>
      </c>
      <c r="BM694" s="20">
        <v>395</v>
      </c>
      <c r="BN694" s="20">
        <v>113</v>
      </c>
      <c r="BO694" s="20">
        <v>27</v>
      </c>
      <c r="BP694" s="20">
        <v>6837</v>
      </c>
      <c r="BQ694" s="20">
        <v>2153</v>
      </c>
      <c r="BR694" s="20">
        <v>0</v>
      </c>
      <c r="BS694" s="20">
        <v>17</v>
      </c>
      <c r="BT694" s="20">
        <v>2174</v>
      </c>
      <c r="BU694" s="20">
        <v>642</v>
      </c>
      <c r="BV694" s="20">
        <v>3648</v>
      </c>
    </row>
    <row r="695" spans="1:74" x14ac:dyDescent="0.25">
      <c r="A695" s="20" t="s">
        <v>676</v>
      </c>
      <c r="B695" s="20" t="s">
        <v>681</v>
      </c>
      <c r="C695" s="20" t="s">
        <v>699</v>
      </c>
      <c r="D695" s="1">
        <v>44605</v>
      </c>
      <c r="E695">
        <v>86</v>
      </c>
      <c r="F695">
        <v>4</v>
      </c>
      <c r="G695">
        <v>2</v>
      </c>
      <c r="H695">
        <v>0</v>
      </c>
      <c r="I695">
        <v>0</v>
      </c>
      <c r="J695">
        <v>55</v>
      </c>
      <c r="K695">
        <v>3</v>
      </c>
      <c r="L695">
        <v>8</v>
      </c>
      <c r="M695">
        <v>3</v>
      </c>
      <c r="N695">
        <v>0</v>
      </c>
      <c r="O695">
        <v>0</v>
      </c>
      <c r="P695">
        <v>0</v>
      </c>
      <c r="Q695">
        <v>0</v>
      </c>
      <c r="R695">
        <v>185</v>
      </c>
      <c r="S695">
        <v>144</v>
      </c>
      <c r="T695">
        <v>3</v>
      </c>
      <c r="U695">
        <v>11</v>
      </c>
      <c r="V695">
        <v>0</v>
      </c>
      <c r="W695">
        <v>892</v>
      </c>
      <c r="X695">
        <v>502</v>
      </c>
      <c r="Y695">
        <v>58</v>
      </c>
      <c r="Z695">
        <v>110</v>
      </c>
      <c r="AA695">
        <v>7</v>
      </c>
      <c r="AB695">
        <v>625</v>
      </c>
      <c r="AC695">
        <v>310</v>
      </c>
      <c r="AD695">
        <v>5</v>
      </c>
      <c r="AE695">
        <v>167</v>
      </c>
      <c r="AF695">
        <v>37</v>
      </c>
      <c r="AG695">
        <v>156</v>
      </c>
      <c r="AH695">
        <v>74</v>
      </c>
      <c r="AI695">
        <v>3</v>
      </c>
      <c r="AJ695">
        <v>27</v>
      </c>
      <c r="AK695">
        <v>6</v>
      </c>
      <c r="AL695">
        <v>32</v>
      </c>
      <c r="AM695">
        <v>23</v>
      </c>
      <c r="AN695">
        <v>3</v>
      </c>
      <c r="AO695">
        <v>1</v>
      </c>
      <c r="AP695">
        <v>0</v>
      </c>
      <c r="AQ695">
        <v>0</v>
      </c>
      <c r="AR695">
        <v>0</v>
      </c>
      <c r="AS695">
        <v>0</v>
      </c>
      <c r="AT695">
        <v>0</v>
      </c>
      <c r="AU695">
        <v>0</v>
      </c>
      <c r="AV695">
        <v>0</v>
      </c>
      <c r="AW695">
        <v>0</v>
      </c>
      <c r="AX695">
        <v>0</v>
      </c>
      <c r="AY695">
        <v>0</v>
      </c>
      <c r="AZ695">
        <v>0</v>
      </c>
      <c r="BA695">
        <v>0</v>
      </c>
      <c r="BB695">
        <v>0</v>
      </c>
      <c r="BC695">
        <v>0</v>
      </c>
      <c r="BD695">
        <v>0</v>
      </c>
      <c r="BE695">
        <v>0</v>
      </c>
      <c r="BF695">
        <v>0</v>
      </c>
      <c r="BG695" s="20">
        <v>3</v>
      </c>
      <c r="BH695" s="20">
        <v>0</v>
      </c>
      <c r="BI695" s="20">
        <v>67</v>
      </c>
      <c r="BJ695" s="20">
        <v>0</v>
      </c>
      <c r="BK695" s="20">
        <v>166</v>
      </c>
      <c r="BL695" s="20">
        <v>680</v>
      </c>
      <c r="BM695" s="20">
        <v>392</v>
      </c>
      <c r="BN695" s="20">
        <v>111</v>
      </c>
      <c r="BO695" s="20">
        <v>26</v>
      </c>
      <c r="BP695" s="20">
        <v>6783</v>
      </c>
      <c r="BQ695" s="20">
        <v>2205</v>
      </c>
      <c r="BR695" s="20">
        <v>0</v>
      </c>
      <c r="BS695" s="20">
        <v>17</v>
      </c>
      <c r="BT695" s="20">
        <v>2162</v>
      </c>
      <c r="BU695" s="20">
        <v>638</v>
      </c>
      <c r="BV695" s="20">
        <v>3623</v>
      </c>
    </row>
    <row r="696" spans="1:74" x14ac:dyDescent="0.25">
      <c r="A696" s="20" t="s">
        <v>676</v>
      </c>
      <c r="B696" s="20" t="s">
        <v>681</v>
      </c>
      <c r="C696" s="20" t="s">
        <v>699</v>
      </c>
      <c r="D696" s="1">
        <v>44612</v>
      </c>
      <c r="E696">
        <v>87</v>
      </c>
      <c r="F696">
        <v>4</v>
      </c>
      <c r="G696">
        <v>2</v>
      </c>
      <c r="H696">
        <v>0</v>
      </c>
      <c r="I696">
        <v>0</v>
      </c>
      <c r="J696">
        <v>55</v>
      </c>
      <c r="K696">
        <v>3</v>
      </c>
      <c r="L696">
        <v>8</v>
      </c>
      <c r="M696">
        <v>3</v>
      </c>
      <c r="N696">
        <v>0</v>
      </c>
      <c r="O696">
        <v>0</v>
      </c>
      <c r="P696">
        <v>0</v>
      </c>
      <c r="Q696">
        <v>0</v>
      </c>
      <c r="R696">
        <v>186</v>
      </c>
      <c r="S696">
        <v>145</v>
      </c>
      <c r="T696">
        <v>3</v>
      </c>
      <c r="U696">
        <v>11</v>
      </c>
      <c r="V696">
        <v>0</v>
      </c>
      <c r="W696">
        <v>898</v>
      </c>
      <c r="X696">
        <v>506</v>
      </c>
      <c r="Y696">
        <v>57</v>
      </c>
      <c r="Z696">
        <v>110</v>
      </c>
      <c r="AA696">
        <v>7</v>
      </c>
      <c r="AB696">
        <v>625</v>
      </c>
      <c r="AC696">
        <v>310</v>
      </c>
      <c r="AD696">
        <v>5</v>
      </c>
      <c r="AE696">
        <v>177</v>
      </c>
      <c r="AF696">
        <v>26</v>
      </c>
      <c r="AG696">
        <v>158</v>
      </c>
      <c r="AH696">
        <v>74</v>
      </c>
      <c r="AI696">
        <v>4</v>
      </c>
      <c r="AJ696">
        <v>28</v>
      </c>
      <c r="AK696">
        <v>5</v>
      </c>
      <c r="AL696">
        <v>32</v>
      </c>
      <c r="AM696">
        <v>23</v>
      </c>
      <c r="AN696">
        <v>3</v>
      </c>
      <c r="AO696">
        <v>1</v>
      </c>
      <c r="AP696">
        <v>0</v>
      </c>
      <c r="AQ696">
        <v>0</v>
      </c>
      <c r="AR696">
        <v>0</v>
      </c>
      <c r="AS696">
        <v>0</v>
      </c>
      <c r="AT696">
        <v>0</v>
      </c>
      <c r="AU696">
        <v>0</v>
      </c>
      <c r="AV696">
        <v>0</v>
      </c>
      <c r="AW696">
        <v>0</v>
      </c>
      <c r="AX696">
        <v>0</v>
      </c>
      <c r="AY696">
        <v>0</v>
      </c>
      <c r="AZ696">
        <v>0</v>
      </c>
      <c r="BA696">
        <v>0</v>
      </c>
      <c r="BB696">
        <v>0</v>
      </c>
      <c r="BC696">
        <v>0</v>
      </c>
      <c r="BD696">
        <v>0</v>
      </c>
      <c r="BE696">
        <v>0</v>
      </c>
      <c r="BF696">
        <v>0</v>
      </c>
      <c r="BG696" s="20">
        <v>3</v>
      </c>
      <c r="BH696" s="20">
        <v>0</v>
      </c>
      <c r="BI696" s="20">
        <v>67</v>
      </c>
      <c r="BJ696" s="20">
        <v>0</v>
      </c>
      <c r="BK696" s="20">
        <v>167</v>
      </c>
      <c r="BL696" s="20">
        <v>687</v>
      </c>
      <c r="BM696" s="20">
        <v>394</v>
      </c>
      <c r="BN696" s="20">
        <v>113</v>
      </c>
      <c r="BO696" s="20">
        <v>26</v>
      </c>
      <c r="BP696" s="20">
        <v>6802</v>
      </c>
      <c r="BQ696" s="20">
        <v>2247</v>
      </c>
      <c r="BR696" s="20">
        <v>0</v>
      </c>
      <c r="BS696" s="20">
        <v>18</v>
      </c>
      <c r="BT696" s="20">
        <v>2174</v>
      </c>
      <c r="BU696" s="20">
        <v>629</v>
      </c>
      <c r="BV696" s="20">
        <v>3644</v>
      </c>
    </row>
    <row r="697" spans="1:74" x14ac:dyDescent="0.25">
      <c r="A697" s="20" t="s">
        <v>676</v>
      </c>
      <c r="B697" s="20" t="s">
        <v>687</v>
      </c>
      <c r="C697" s="20" t="s">
        <v>700</v>
      </c>
      <c r="D697" s="1">
        <v>44598</v>
      </c>
      <c r="E697">
        <v>167</v>
      </c>
      <c r="F697">
        <v>9</v>
      </c>
      <c r="G697">
        <v>6</v>
      </c>
      <c r="H697">
        <v>2</v>
      </c>
      <c r="I697">
        <v>2</v>
      </c>
      <c r="J697">
        <v>109</v>
      </c>
      <c r="K697">
        <v>6</v>
      </c>
      <c r="L697">
        <v>15</v>
      </c>
      <c r="M697">
        <v>1</v>
      </c>
      <c r="N697">
        <v>49</v>
      </c>
      <c r="O697">
        <v>43</v>
      </c>
      <c r="P697">
        <v>0</v>
      </c>
      <c r="Q697">
        <v>1</v>
      </c>
      <c r="R697">
        <v>644</v>
      </c>
      <c r="S697">
        <v>503</v>
      </c>
      <c r="T697">
        <v>26</v>
      </c>
      <c r="U697">
        <v>31</v>
      </c>
      <c r="V697">
        <v>2</v>
      </c>
      <c r="W697">
        <v>2149</v>
      </c>
      <c r="X697">
        <v>1217</v>
      </c>
      <c r="Y697">
        <v>55</v>
      </c>
      <c r="Z697">
        <v>204</v>
      </c>
      <c r="AA697">
        <v>26</v>
      </c>
      <c r="AB697">
        <v>1050</v>
      </c>
      <c r="AC697">
        <v>652</v>
      </c>
      <c r="AD697">
        <v>37</v>
      </c>
      <c r="AE697">
        <v>128</v>
      </c>
      <c r="AF697">
        <v>16</v>
      </c>
      <c r="AG697">
        <v>413</v>
      </c>
      <c r="AH697">
        <v>174</v>
      </c>
      <c r="AI697">
        <v>3</v>
      </c>
      <c r="AJ697">
        <v>70</v>
      </c>
      <c r="AK697">
        <v>6</v>
      </c>
      <c r="AL697">
        <v>149</v>
      </c>
      <c r="AM697">
        <v>114</v>
      </c>
      <c r="AN697">
        <v>12</v>
      </c>
      <c r="AO697">
        <v>2</v>
      </c>
      <c r="AP697">
        <v>0</v>
      </c>
      <c r="AQ697">
        <v>0</v>
      </c>
      <c r="AR697">
        <v>1</v>
      </c>
      <c r="AS697">
        <v>1</v>
      </c>
      <c r="AT697">
        <v>0</v>
      </c>
      <c r="AU697">
        <v>0</v>
      </c>
      <c r="AV697">
        <v>0</v>
      </c>
      <c r="AW697">
        <v>0</v>
      </c>
      <c r="AX697">
        <v>0</v>
      </c>
      <c r="AY697">
        <v>0</v>
      </c>
      <c r="AZ697">
        <v>0</v>
      </c>
      <c r="BA697">
        <v>0</v>
      </c>
      <c r="BB697">
        <v>0</v>
      </c>
      <c r="BC697">
        <v>0</v>
      </c>
      <c r="BD697">
        <v>0</v>
      </c>
      <c r="BE697">
        <v>0</v>
      </c>
      <c r="BF697">
        <v>0</v>
      </c>
      <c r="BG697" s="20">
        <v>7</v>
      </c>
      <c r="BH697" s="20">
        <v>2</v>
      </c>
      <c r="BI697" s="20">
        <v>135</v>
      </c>
      <c r="BJ697" s="20">
        <v>48</v>
      </c>
      <c r="BK697" s="20">
        <v>577</v>
      </c>
      <c r="BL697" s="20">
        <v>1766</v>
      </c>
      <c r="BM697" s="20">
        <v>846</v>
      </c>
      <c r="BN697" s="20">
        <v>303</v>
      </c>
      <c r="BO697" s="20">
        <v>131</v>
      </c>
      <c r="BP697" s="20">
        <v>8277</v>
      </c>
      <c r="BQ697" s="20">
        <v>3106</v>
      </c>
      <c r="BR697" s="20">
        <v>0</v>
      </c>
      <c r="BS697" s="20">
        <v>219</v>
      </c>
      <c r="BT697" s="20">
        <v>2149</v>
      </c>
      <c r="BU697" s="20">
        <v>187</v>
      </c>
      <c r="BV697" s="20">
        <v>5321</v>
      </c>
    </row>
    <row r="698" spans="1:74" x14ac:dyDescent="0.25">
      <c r="A698" s="20" t="s">
        <v>676</v>
      </c>
      <c r="B698" s="20" t="s">
        <v>687</v>
      </c>
      <c r="C698" s="20" t="s">
        <v>700</v>
      </c>
      <c r="D698" s="1">
        <v>44605</v>
      </c>
      <c r="E698">
        <v>334</v>
      </c>
      <c r="F698">
        <v>18</v>
      </c>
      <c r="G698">
        <v>12</v>
      </c>
      <c r="H698">
        <v>4</v>
      </c>
      <c r="I698">
        <v>4</v>
      </c>
      <c r="J698">
        <v>218</v>
      </c>
      <c r="K698">
        <v>12</v>
      </c>
      <c r="L698">
        <v>30</v>
      </c>
      <c r="M698">
        <v>2</v>
      </c>
      <c r="N698">
        <v>98</v>
      </c>
      <c r="O698">
        <v>86</v>
      </c>
      <c r="P698">
        <v>0</v>
      </c>
      <c r="Q698">
        <v>2</v>
      </c>
      <c r="R698">
        <v>1290</v>
      </c>
      <c r="S698">
        <v>1008</v>
      </c>
      <c r="T698">
        <v>52</v>
      </c>
      <c r="U698">
        <v>62</v>
      </c>
      <c r="V698">
        <v>4</v>
      </c>
      <c r="W698">
        <v>4308</v>
      </c>
      <c r="X698">
        <v>2464</v>
      </c>
      <c r="Y698">
        <v>110</v>
      </c>
      <c r="Z698">
        <v>406</v>
      </c>
      <c r="AA698">
        <v>48</v>
      </c>
      <c r="AB698">
        <v>2096</v>
      </c>
      <c r="AC698">
        <v>1306</v>
      </c>
      <c r="AD698">
        <v>74</v>
      </c>
      <c r="AE698">
        <v>258</v>
      </c>
      <c r="AF698">
        <v>32</v>
      </c>
      <c r="AG698">
        <v>828</v>
      </c>
      <c r="AH698">
        <v>348</v>
      </c>
      <c r="AI698">
        <v>6</v>
      </c>
      <c r="AJ698">
        <v>140</v>
      </c>
      <c r="AK698">
        <v>12</v>
      </c>
      <c r="AL698">
        <v>296</v>
      </c>
      <c r="AM698">
        <v>228</v>
      </c>
      <c r="AN698">
        <v>24</v>
      </c>
      <c r="AO698">
        <v>4</v>
      </c>
      <c r="AP698">
        <v>0</v>
      </c>
      <c r="AQ698">
        <v>0</v>
      </c>
      <c r="AR698">
        <v>1</v>
      </c>
      <c r="AS698">
        <v>1</v>
      </c>
      <c r="AT698">
        <v>0</v>
      </c>
      <c r="AU698">
        <v>0</v>
      </c>
      <c r="AV698">
        <v>0</v>
      </c>
      <c r="AW698">
        <v>0</v>
      </c>
      <c r="AX698">
        <v>0</v>
      </c>
      <c r="AY698">
        <v>0</v>
      </c>
      <c r="AZ698">
        <v>0</v>
      </c>
      <c r="BA698">
        <v>0</v>
      </c>
      <c r="BB698">
        <v>0</v>
      </c>
      <c r="BC698">
        <v>0</v>
      </c>
      <c r="BD698">
        <v>0</v>
      </c>
      <c r="BE698">
        <v>0</v>
      </c>
      <c r="BF698">
        <v>0</v>
      </c>
      <c r="BG698" s="20">
        <v>7</v>
      </c>
      <c r="BH698" s="20">
        <v>2</v>
      </c>
      <c r="BI698" s="20">
        <v>135</v>
      </c>
      <c r="BJ698" s="20">
        <v>48</v>
      </c>
      <c r="BK698" s="20">
        <v>578</v>
      </c>
      <c r="BL698" s="20">
        <v>1778</v>
      </c>
      <c r="BM698" s="20">
        <v>843</v>
      </c>
      <c r="BN698" s="20">
        <v>303</v>
      </c>
      <c r="BO698" s="20">
        <v>130</v>
      </c>
      <c r="BP698" s="20">
        <v>8258</v>
      </c>
      <c r="BQ698" s="20">
        <v>3144</v>
      </c>
      <c r="BR698" s="20">
        <v>0</v>
      </c>
      <c r="BS698" s="20">
        <v>217</v>
      </c>
      <c r="BT698" s="20">
        <v>2141</v>
      </c>
      <c r="BU698" s="20">
        <v>183</v>
      </c>
      <c r="BV698" s="20">
        <v>5321</v>
      </c>
    </row>
    <row r="699" spans="1:74" x14ac:dyDescent="0.25">
      <c r="A699" s="20" t="s">
        <v>676</v>
      </c>
      <c r="B699" s="20" t="s">
        <v>687</v>
      </c>
      <c r="C699" s="20" t="s">
        <v>700</v>
      </c>
      <c r="D699" s="1">
        <v>44612</v>
      </c>
      <c r="E699">
        <v>166</v>
      </c>
      <c r="F699">
        <v>9</v>
      </c>
      <c r="G699">
        <v>7</v>
      </c>
      <c r="H699">
        <v>2</v>
      </c>
      <c r="I699">
        <v>2</v>
      </c>
      <c r="J699">
        <v>110</v>
      </c>
      <c r="K699">
        <v>5</v>
      </c>
      <c r="L699">
        <v>15</v>
      </c>
      <c r="M699">
        <v>1</v>
      </c>
      <c r="N699">
        <v>49</v>
      </c>
      <c r="O699">
        <v>43</v>
      </c>
      <c r="P699">
        <v>0</v>
      </c>
      <c r="Q699">
        <v>1</v>
      </c>
      <c r="R699">
        <v>643</v>
      </c>
      <c r="S699">
        <v>504</v>
      </c>
      <c r="T699">
        <v>26</v>
      </c>
      <c r="U699">
        <v>31</v>
      </c>
      <c r="V699">
        <v>2</v>
      </c>
      <c r="W699">
        <v>2152</v>
      </c>
      <c r="X699">
        <v>1237</v>
      </c>
      <c r="Y699">
        <v>54</v>
      </c>
      <c r="Z699">
        <v>204</v>
      </c>
      <c r="AA699">
        <v>24</v>
      </c>
      <c r="AB699">
        <v>1049</v>
      </c>
      <c r="AC699">
        <v>656</v>
      </c>
      <c r="AD699">
        <v>37</v>
      </c>
      <c r="AE699">
        <v>129</v>
      </c>
      <c r="AF699">
        <v>16</v>
      </c>
      <c r="AG699">
        <v>413</v>
      </c>
      <c r="AH699">
        <v>175</v>
      </c>
      <c r="AI699">
        <v>3</v>
      </c>
      <c r="AJ699">
        <v>70</v>
      </c>
      <c r="AK699">
        <v>6</v>
      </c>
      <c r="AL699">
        <v>147</v>
      </c>
      <c r="AM699">
        <v>113</v>
      </c>
      <c r="AN699">
        <v>12</v>
      </c>
      <c r="AO699">
        <v>2</v>
      </c>
      <c r="AP699">
        <v>0</v>
      </c>
      <c r="AQ699">
        <v>0</v>
      </c>
      <c r="AR699">
        <v>1</v>
      </c>
      <c r="AS699">
        <v>1</v>
      </c>
      <c r="AT699">
        <v>0</v>
      </c>
      <c r="AU699">
        <v>0</v>
      </c>
      <c r="AV699">
        <v>0</v>
      </c>
      <c r="AW699">
        <v>0</v>
      </c>
      <c r="AX699">
        <v>0</v>
      </c>
      <c r="AY699">
        <v>0</v>
      </c>
      <c r="AZ699">
        <v>0</v>
      </c>
      <c r="BA699">
        <v>0</v>
      </c>
      <c r="BB699">
        <v>0</v>
      </c>
      <c r="BC699">
        <v>0</v>
      </c>
      <c r="BD699">
        <v>0</v>
      </c>
      <c r="BE699">
        <v>0</v>
      </c>
      <c r="BF699">
        <v>0</v>
      </c>
      <c r="BG699" s="20">
        <v>7</v>
      </c>
      <c r="BH699" s="20">
        <v>2</v>
      </c>
      <c r="BI699" s="20">
        <v>135</v>
      </c>
      <c r="BJ699" s="20">
        <v>48</v>
      </c>
      <c r="BK699" s="20">
        <v>576</v>
      </c>
      <c r="BL699" s="20">
        <v>1778</v>
      </c>
      <c r="BM699" s="20">
        <v>845</v>
      </c>
      <c r="BN699" s="20">
        <v>302</v>
      </c>
      <c r="BO699" s="20">
        <v>129</v>
      </c>
      <c r="BP699" s="20">
        <v>8239</v>
      </c>
      <c r="BQ699" s="20">
        <v>3172</v>
      </c>
      <c r="BR699" s="20">
        <v>0</v>
      </c>
      <c r="BS699" s="20">
        <v>220</v>
      </c>
      <c r="BT699" s="20">
        <v>2130</v>
      </c>
      <c r="BU699" s="20">
        <v>182</v>
      </c>
      <c r="BV699" s="20">
        <v>5309</v>
      </c>
    </row>
    <row r="700" spans="1:74" x14ac:dyDescent="0.25">
      <c r="A700" s="20" t="s">
        <v>676</v>
      </c>
      <c r="B700" s="20" t="s">
        <v>677</v>
      </c>
      <c r="C700" s="20" t="s">
        <v>701</v>
      </c>
      <c r="D700" s="1">
        <v>44598</v>
      </c>
      <c r="E700">
        <v>178</v>
      </c>
      <c r="F700">
        <v>2</v>
      </c>
      <c r="G700">
        <v>0</v>
      </c>
      <c r="H700">
        <v>0</v>
      </c>
      <c r="I700">
        <v>0</v>
      </c>
      <c r="J700">
        <v>129</v>
      </c>
      <c r="K700">
        <v>8</v>
      </c>
      <c r="L700">
        <v>8</v>
      </c>
      <c r="M700">
        <v>1</v>
      </c>
      <c r="N700">
        <v>2</v>
      </c>
      <c r="O700">
        <v>2</v>
      </c>
      <c r="P700">
        <v>0</v>
      </c>
      <c r="Q700">
        <v>0</v>
      </c>
      <c r="R700">
        <v>390</v>
      </c>
      <c r="S700">
        <v>301</v>
      </c>
      <c r="T700">
        <v>22</v>
      </c>
      <c r="U700">
        <v>10</v>
      </c>
      <c r="V700">
        <v>1</v>
      </c>
      <c r="W700">
        <v>1840</v>
      </c>
      <c r="X700">
        <v>1019</v>
      </c>
      <c r="Y700">
        <v>98</v>
      </c>
      <c r="Z700">
        <v>168</v>
      </c>
      <c r="AA700">
        <v>23</v>
      </c>
      <c r="AB700">
        <v>983</v>
      </c>
      <c r="AC700">
        <v>644</v>
      </c>
      <c r="AD700">
        <v>24</v>
      </c>
      <c r="AE700">
        <v>120</v>
      </c>
      <c r="AF700">
        <v>18</v>
      </c>
      <c r="AG700">
        <v>275</v>
      </c>
      <c r="AH700">
        <v>124</v>
      </c>
      <c r="AI700">
        <v>8</v>
      </c>
      <c r="AJ700">
        <v>26</v>
      </c>
      <c r="AK700">
        <v>10</v>
      </c>
      <c r="AL700">
        <v>65</v>
      </c>
      <c r="AM700">
        <v>46</v>
      </c>
      <c r="AN700">
        <v>5</v>
      </c>
      <c r="AO700">
        <v>1</v>
      </c>
      <c r="AP700">
        <v>0</v>
      </c>
      <c r="AQ700">
        <v>0</v>
      </c>
      <c r="AR700">
        <v>1</v>
      </c>
      <c r="AS700">
        <v>0</v>
      </c>
      <c r="AT700">
        <v>0</v>
      </c>
      <c r="AU700">
        <v>0</v>
      </c>
      <c r="AV700">
        <v>0</v>
      </c>
      <c r="AW700">
        <v>0</v>
      </c>
      <c r="AX700">
        <v>0</v>
      </c>
      <c r="AY700">
        <v>0</v>
      </c>
      <c r="AZ700">
        <v>0</v>
      </c>
      <c r="BA700">
        <v>0</v>
      </c>
      <c r="BB700">
        <v>0</v>
      </c>
      <c r="BC700">
        <v>0</v>
      </c>
      <c r="BD700">
        <v>0</v>
      </c>
      <c r="BE700">
        <v>0</v>
      </c>
      <c r="BF700">
        <v>0</v>
      </c>
      <c r="BG700" s="20">
        <v>0</v>
      </c>
      <c r="BH700" s="20">
        <v>0</v>
      </c>
      <c r="BI700" s="20">
        <v>156</v>
      </c>
      <c r="BJ700" s="20">
        <v>2</v>
      </c>
      <c r="BK700" s="20">
        <v>351</v>
      </c>
      <c r="BL700" s="20">
        <v>1460</v>
      </c>
      <c r="BM700" s="20">
        <v>792</v>
      </c>
      <c r="BN700" s="20">
        <v>218</v>
      </c>
      <c r="BO700" s="20">
        <v>56</v>
      </c>
      <c r="BP700" s="20">
        <v>7138</v>
      </c>
      <c r="BQ700" s="20">
        <v>2685</v>
      </c>
      <c r="BR700" s="20">
        <v>0</v>
      </c>
      <c r="BS700" s="20">
        <v>203</v>
      </c>
      <c r="BT700" s="20">
        <v>1702</v>
      </c>
      <c r="BU700" s="20">
        <v>281</v>
      </c>
      <c r="BV700" s="20">
        <v>4544</v>
      </c>
    </row>
    <row r="701" spans="1:74" x14ac:dyDescent="0.25">
      <c r="A701" s="20" t="s">
        <v>676</v>
      </c>
      <c r="B701" s="20" t="s">
        <v>677</v>
      </c>
      <c r="C701" s="20" t="s">
        <v>701</v>
      </c>
      <c r="D701" s="1">
        <v>44605</v>
      </c>
      <c r="E701">
        <v>178</v>
      </c>
      <c r="F701">
        <v>2</v>
      </c>
      <c r="G701">
        <v>0</v>
      </c>
      <c r="H701">
        <v>0</v>
      </c>
      <c r="I701">
        <v>0</v>
      </c>
      <c r="J701">
        <v>130</v>
      </c>
      <c r="K701">
        <v>8</v>
      </c>
      <c r="L701">
        <v>8</v>
      </c>
      <c r="M701">
        <v>1</v>
      </c>
      <c r="N701">
        <v>2</v>
      </c>
      <c r="O701">
        <v>2</v>
      </c>
      <c r="P701">
        <v>0</v>
      </c>
      <c r="Q701">
        <v>0</v>
      </c>
      <c r="R701">
        <v>392</v>
      </c>
      <c r="S701">
        <v>304</v>
      </c>
      <c r="T701">
        <v>22</v>
      </c>
      <c r="U701">
        <v>10</v>
      </c>
      <c r="V701">
        <v>1</v>
      </c>
      <c r="W701">
        <v>1836</v>
      </c>
      <c r="X701">
        <v>1020</v>
      </c>
      <c r="Y701">
        <v>98</v>
      </c>
      <c r="Z701">
        <v>167</v>
      </c>
      <c r="AA701">
        <v>25</v>
      </c>
      <c r="AB701">
        <v>980</v>
      </c>
      <c r="AC701">
        <v>645</v>
      </c>
      <c r="AD701">
        <v>24</v>
      </c>
      <c r="AE701">
        <v>119</v>
      </c>
      <c r="AF701">
        <v>18</v>
      </c>
      <c r="AG701">
        <v>277</v>
      </c>
      <c r="AH701">
        <v>129</v>
      </c>
      <c r="AI701">
        <v>8</v>
      </c>
      <c r="AJ701">
        <v>25</v>
      </c>
      <c r="AK701">
        <v>10</v>
      </c>
      <c r="AL701">
        <v>66</v>
      </c>
      <c r="AM701">
        <v>51</v>
      </c>
      <c r="AN701">
        <v>5</v>
      </c>
      <c r="AO701">
        <v>1</v>
      </c>
      <c r="AP701">
        <v>0</v>
      </c>
      <c r="AQ701">
        <v>0</v>
      </c>
      <c r="AR701">
        <v>1</v>
      </c>
      <c r="AS701">
        <v>0</v>
      </c>
      <c r="AT701">
        <v>0</v>
      </c>
      <c r="AU701">
        <v>0</v>
      </c>
      <c r="AV701">
        <v>0</v>
      </c>
      <c r="AW701">
        <v>0</v>
      </c>
      <c r="AX701">
        <v>0</v>
      </c>
      <c r="AY701">
        <v>0</v>
      </c>
      <c r="AZ701">
        <v>0</v>
      </c>
      <c r="BA701">
        <v>0</v>
      </c>
      <c r="BB701">
        <v>0</v>
      </c>
      <c r="BC701">
        <v>0</v>
      </c>
      <c r="BD701">
        <v>0</v>
      </c>
      <c r="BE701">
        <v>0</v>
      </c>
      <c r="BF701">
        <v>0</v>
      </c>
      <c r="BG701" s="20">
        <v>0</v>
      </c>
      <c r="BH701" s="20">
        <v>0</v>
      </c>
      <c r="BI701" s="20">
        <v>156</v>
      </c>
      <c r="BJ701" s="20">
        <v>2</v>
      </c>
      <c r="BK701" s="20">
        <v>354</v>
      </c>
      <c r="BL701" s="20">
        <v>1458</v>
      </c>
      <c r="BM701" s="20">
        <v>790</v>
      </c>
      <c r="BN701" s="20">
        <v>221</v>
      </c>
      <c r="BO701" s="20">
        <v>57</v>
      </c>
      <c r="BP701" s="20">
        <v>7141</v>
      </c>
      <c r="BQ701" s="20">
        <v>2720</v>
      </c>
      <c r="BR701" s="20">
        <v>0</v>
      </c>
      <c r="BS701" s="20">
        <v>203</v>
      </c>
      <c r="BT701" s="20">
        <v>1696</v>
      </c>
      <c r="BU701" s="20">
        <v>285</v>
      </c>
      <c r="BV701" s="20">
        <v>4559</v>
      </c>
    </row>
    <row r="702" spans="1:74" x14ac:dyDescent="0.25">
      <c r="A702" s="20" t="s">
        <v>676</v>
      </c>
      <c r="B702" s="20" t="s">
        <v>677</v>
      </c>
      <c r="C702" s="20" t="s">
        <v>701</v>
      </c>
      <c r="D702" s="1">
        <v>44612</v>
      </c>
      <c r="E702">
        <v>178</v>
      </c>
      <c r="F702">
        <v>2</v>
      </c>
      <c r="G702">
        <v>0</v>
      </c>
      <c r="H702">
        <v>0</v>
      </c>
      <c r="I702">
        <v>0</v>
      </c>
      <c r="J702">
        <v>130</v>
      </c>
      <c r="K702">
        <v>8</v>
      </c>
      <c r="L702">
        <v>8</v>
      </c>
      <c r="M702">
        <v>1</v>
      </c>
      <c r="N702">
        <v>2</v>
      </c>
      <c r="O702">
        <v>2</v>
      </c>
      <c r="P702">
        <v>0</v>
      </c>
      <c r="Q702">
        <v>0</v>
      </c>
      <c r="R702">
        <v>394</v>
      </c>
      <c r="S702">
        <v>305</v>
      </c>
      <c r="T702">
        <v>22</v>
      </c>
      <c r="U702">
        <v>10</v>
      </c>
      <c r="V702">
        <v>2</v>
      </c>
      <c r="W702">
        <v>1840</v>
      </c>
      <c r="X702">
        <v>1030</v>
      </c>
      <c r="Y702">
        <v>98</v>
      </c>
      <c r="Z702">
        <v>169</v>
      </c>
      <c r="AA702">
        <v>25</v>
      </c>
      <c r="AB702">
        <v>983</v>
      </c>
      <c r="AC702">
        <v>644</v>
      </c>
      <c r="AD702">
        <v>24</v>
      </c>
      <c r="AE702">
        <v>119</v>
      </c>
      <c r="AF702">
        <v>22</v>
      </c>
      <c r="AG702">
        <v>279</v>
      </c>
      <c r="AH702">
        <v>131</v>
      </c>
      <c r="AI702">
        <v>8</v>
      </c>
      <c r="AJ702">
        <v>25</v>
      </c>
      <c r="AK702">
        <v>10</v>
      </c>
      <c r="AL702">
        <v>67</v>
      </c>
      <c r="AM702">
        <v>52</v>
      </c>
      <c r="AN702">
        <v>5</v>
      </c>
      <c r="AO702">
        <v>1</v>
      </c>
      <c r="AP702">
        <v>0</v>
      </c>
      <c r="AQ702">
        <v>0</v>
      </c>
      <c r="AR702">
        <v>1</v>
      </c>
      <c r="AS702">
        <v>0</v>
      </c>
      <c r="AT702">
        <v>0</v>
      </c>
      <c r="AU702">
        <v>0</v>
      </c>
      <c r="AV702">
        <v>0</v>
      </c>
      <c r="AW702">
        <v>0</v>
      </c>
      <c r="AX702">
        <v>0</v>
      </c>
      <c r="AY702">
        <v>0</v>
      </c>
      <c r="AZ702">
        <v>0</v>
      </c>
      <c r="BA702">
        <v>0</v>
      </c>
      <c r="BB702">
        <v>0</v>
      </c>
      <c r="BC702">
        <v>0</v>
      </c>
      <c r="BD702">
        <v>0</v>
      </c>
      <c r="BE702">
        <v>0</v>
      </c>
      <c r="BF702">
        <v>0</v>
      </c>
      <c r="BG702" s="20">
        <v>0</v>
      </c>
      <c r="BH702" s="20">
        <v>0</v>
      </c>
      <c r="BI702" s="20">
        <v>156</v>
      </c>
      <c r="BJ702" s="20">
        <v>2</v>
      </c>
      <c r="BK702" s="20">
        <v>355</v>
      </c>
      <c r="BL702" s="20">
        <v>1464</v>
      </c>
      <c r="BM702" s="20">
        <v>788</v>
      </c>
      <c r="BN702" s="20">
        <v>223</v>
      </c>
      <c r="BO702" s="20">
        <v>59</v>
      </c>
      <c r="BP702" s="20">
        <v>7141</v>
      </c>
      <c r="BQ702" s="20">
        <v>2738</v>
      </c>
      <c r="BR702" s="20">
        <v>0</v>
      </c>
      <c r="BS702" s="20">
        <v>203</v>
      </c>
      <c r="BT702" s="20">
        <v>1690</v>
      </c>
      <c r="BU702" s="20">
        <v>305</v>
      </c>
      <c r="BV702" s="20">
        <v>4550</v>
      </c>
    </row>
    <row r="703" spans="1:74" x14ac:dyDescent="0.25">
      <c r="A703" s="20" t="s">
        <v>676</v>
      </c>
      <c r="B703" s="20" t="s">
        <v>677</v>
      </c>
      <c r="C703" s="20" t="s">
        <v>701</v>
      </c>
      <c r="D703" s="1">
        <v>44613</v>
      </c>
      <c r="W703">
        <v>1</v>
      </c>
      <c r="AA703">
        <v>1</v>
      </c>
      <c r="BG703" s="20"/>
      <c r="BH703" s="20"/>
      <c r="BI703" s="20"/>
      <c r="BJ703" s="20"/>
      <c r="BK703" s="20"/>
      <c r="BL703" s="20"/>
      <c r="BM703" s="20"/>
      <c r="BN703" s="20"/>
      <c r="BO703" s="20"/>
      <c r="BP703" s="20"/>
      <c r="BQ703" s="20"/>
      <c r="BR703" s="20"/>
      <c r="BS703" s="20"/>
      <c r="BT703" s="20"/>
      <c r="BU703" s="20"/>
      <c r="BV703" s="20"/>
    </row>
    <row r="704" spans="1:74" x14ac:dyDescent="0.25">
      <c r="A704" s="20" t="s">
        <v>676</v>
      </c>
      <c r="B704" s="20" t="s">
        <v>702</v>
      </c>
      <c r="C704" s="20" t="s">
        <v>703</v>
      </c>
      <c r="D704" s="1">
        <v>44598</v>
      </c>
      <c r="E704">
        <v>62</v>
      </c>
      <c r="F704">
        <v>3</v>
      </c>
      <c r="G704">
        <v>1</v>
      </c>
      <c r="H704">
        <v>2</v>
      </c>
      <c r="I704">
        <v>1</v>
      </c>
      <c r="J704">
        <v>43</v>
      </c>
      <c r="K704">
        <v>3</v>
      </c>
      <c r="L704">
        <v>7</v>
      </c>
      <c r="M704">
        <v>2</v>
      </c>
      <c r="N704">
        <v>59</v>
      </c>
      <c r="O704">
        <v>48</v>
      </c>
      <c r="P704">
        <v>5</v>
      </c>
      <c r="Q704">
        <v>0</v>
      </c>
      <c r="R704">
        <v>122</v>
      </c>
      <c r="S704">
        <v>96</v>
      </c>
      <c r="T704">
        <v>8</v>
      </c>
      <c r="U704">
        <v>3</v>
      </c>
      <c r="V704">
        <v>2</v>
      </c>
      <c r="W704">
        <v>743</v>
      </c>
      <c r="X704">
        <v>390</v>
      </c>
      <c r="Y704">
        <v>14</v>
      </c>
      <c r="Z704">
        <v>116</v>
      </c>
      <c r="AA704">
        <v>8</v>
      </c>
      <c r="AB704">
        <v>381</v>
      </c>
      <c r="AC704">
        <v>172</v>
      </c>
      <c r="AD704">
        <v>1</v>
      </c>
      <c r="AE704">
        <v>66</v>
      </c>
      <c r="AF704">
        <v>26</v>
      </c>
      <c r="AG704">
        <v>114</v>
      </c>
      <c r="AH704">
        <v>57</v>
      </c>
      <c r="AI704">
        <v>0</v>
      </c>
      <c r="AJ704">
        <v>21</v>
      </c>
      <c r="AK704">
        <v>4</v>
      </c>
      <c r="AL704">
        <v>42</v>
      </c>
      <c r="AM704">
        <v>33</v>
      </c>
      <c r="AN704">
        <v>3</v>
      </c>
      <c r="AO704">
        <v>0</v>
      </c>
      <c r="AP704">
        <v>0</v>
      </c>
      <c r="AQ704">
        <v>0</v>
      </c>
      <c r="AR704">
        <v>1</v>
      </c>
      <c r="AS704">
        <v>0</v>
      </c>
      <c r="AT704">
        <v>0</v>
      </c>
      <c r="AU704">
        <v>0</v>
      </c>
      <c r="AV704">
        <v>1</v>
      </c>
      <c r="AW704">
        <v>0</v>
      </c>
      <c r="AX704">
        <v>0</v>
      </c>
      <c r="AY704">
        <v>0</v>
      </c>
      <c r="AZ704">
        <v>0</v>
      </c>
      <c r="BA704">
        <v>1</v>
      </c>
      <c r="BB704">
        <v>0</v>
      </c>
      <c r="BC704">
        <v>1</v>
      </c>
      <c r="BD704">
        <v>0</v>
      </c>
      <c r="BE704">
        <v>0</v>
      </c>
      <c r="BF704">
        <v>0</v>
      </c>
      <c r="BG704" s="20">
        <v>2</v>
      </c>
      <c r="BH704" s="20">
        <v>1</v>
      </c>
      <c r="BI704" s="20">
        <v>50</v>
      </c>
      <c r="BJ704" s="20">
        <v>51</v>
      </c>
      <c r="BK704" s="20">
        <v>107</v>
      </c>
      <c r="BL704" s="20">
        <v>569</v>
      </c>
      <c r="BM704" s="20">
        <v>272</v>
      </c>
      <c r="BN704" s="20">
        <v>86</v>
      </c>
      <c r="BO704" s="20">
        <v>39</v>
      </c>
      <c r="BP704" s="20">
        <v>4218</v>
      </c>
      <c r="BQ704" s="20">
        <v>1428</v>
      </c>
      <c r="BR704" s="20">
        <v>0</v>
      </c>
      <c r="BS704" s="20">
        <v>10</v>
      </c>
      <c r="BT704" s="20">
        <v>1195</v>
      </c>
      <c r="BU704" s="20">
        <v>381</v>
      </c>
      <c r="BV704" s="20">
        <v>2445</v>
      </c>
    </row>
    <row r="705" spans="1:74" x14ac:dyDescent="0.25">
      <c r="A705" s="20" t="s">
        <v>676</v>
      </c>
      <c r="B705" s="20" t="s">
        <v>702</v>
      </c>
      <c r="C705" s="20" t="s">
        <v>703</v>
      </c>
      <c r="D705" s="1">
        <v>44605</v>
      </c>
      <c r="E705">
        <v>62</v>
      </c>
      <c r="F705">
        <v>3</v>
      </c>
      <c r="G705">
        <v>1</v>
      </c>
      <c r="H705">
        <v>2</v>
      </c>
      <c r="I705">
        <v>1</v>
      </c>
      <c r="J705">
        <v>43</v>
      </c>
      <c r="K705">
        <v>3</v>
      </c>
      <c r="L705">
        <v>7</v>
      </c>
      <c r="M705">
        <v>2</v>
      </c>
      <c r="N705">
        <v>59</v>
      </c>
      <c r="O705">
        <v>49</v>
      </c>
      <c r="P705">
        <v>5</v>
      </c>
      <c r="Q705">
        <v>0</v>
      </c>
      <c r="R705">
        <v>122</v>
      </c>
      <c r="S705">
        <v>97</v>
      </c>
      <c r="T705">
        <v>8</v>
      </c>
      <c r="U705">
        <v>4</v>
      </c>
      <c r="V705">
        <v>1</v>
      </c>
      <c r="W705">
        <v>747</v>
      </c>
      <c r="X705">
        <v>396</v>
      </c>
      <c r="Y705">
        <v>13</v>
      </c>
      <c r="Z705">
        <v>115</v>
      </c>
      <c r="AA705">
        <v>9</v>
      </c>
      <c r="AB705">
        <v>378</v>
      </c>
      <c r="AC705">
        <v>173</v>
      </c>
      <c r="AD705">
        <v>1</v>
      </c>
      <c r="AE705">
        <v>65</v>
      </c>
      <c r="AF705">
        <v>26</v>
      </c>
      <c r="AG705">
        <v>114</v>
      </c>
      <c r="AH705">
        <v>56</v>
      </c>
      <c r="AI705">
        <v>0</v>
      </c>
      <c r="AJ705">
        <v>21</v>
      </c>
      <c r="AK705">
        <v>4</v>
      </c>
      <c r="AL705">
        <v>43</v>
      </c>
      <c r="AM705">
        <v>35</v>
      </c>
      <c r="AN705">
        <v>3</v>
      </c>
      <c r="AO705">
        <v>0</v>
      </c>
      <c r="AP705">
        <v>0</v>
      </c>
      <c r="AQ705">
        <v>0</v>
      </c>
      <c r="AR705">
        <v>1</v>
      </c>
      <c r="AS705">
        <v>0</v>
      </c>
      <c r="AT705">
        <v>0</v>
      </c>
      <c r="AU705">
        <v>0</v>
      </c>
      <c r="AV705">
        <v>1</v>
      </c>
      <c r="AW705">
        <v>0</v>
      </c>
      <c r="AX705">
        <v>0</v>
      </c>
      <c r="AY705">
        <v>0</v>
      </c>
      <c r="AZ705">
        <v>0</v>
      </c>
      <c r="BA705">
        <v>1</v>
      </c>
      <c r="BB705">
        <v>0</v>
      </c>
      <c r="BC705">
        <v>1</v>
      </c>
      <c r="BD705">
        <v>0</v>
      </c>
      <c r="BE705">
        <v>0</v>
      </c>
      <c r="BF705">
        <v>0</v>
      </c>
      <c r="BG705" s="20">
        <v>2</v>
      </c>
      <c r="BH705" s="20">
        <v>1</v>
      </c>
      <c r="BI705" s="20">
        <v>50</v>
      </c>
      <c r="BJ705" s="20">
        <v>51</v>
      </c>
      <c r="BK705" s="20">
        <v>107</v>
      </c>
      <c r="BL705" s="20">
        <v>572</v>
      </c>
      <c r="BM705" s="20">
        <v>269</v>
      </c>
      <c r="BN705" s="20">
        <v>86</v>
      </c>
      <c r="BO705" s="20">
        <v>40</v>
      </c>
      <c r="BP705" s="20">
        <v>4224</v>
      </c>
      <c r="BQ705" s="20">
        <v>1466</v>
      </c>
      <c r="BR705" s="20">
        <v>0</v>
      </c>
      <c r="BS705" s="20">
        <v>11</v>
      </c>
      <c r="BT705" s="20">
        <v>1196</v>
      </c>
      <c r="BU705" s="20">
        <v>369</v>
      </c>
      <c r="BV705" s="20">
        <v>2453</v>
      </c>
    </row>
    <row r="706" spans="1:74" x14ac:dyDescent="0.25">
      <c r="A706" s="20" t="s">
        <v>676</v>
      </c>
      <c r="B706" s="20" t="s">
        <v>702</v>
      </c>
      <c r="C706" s="20" t="s">
        <v>703</v>
      </c>
      <c r="D706" s="1">
        <v>44612</v>
      </c>
      <c r="E706">
        <v>61</v>
      </c>
      <c r="F706">
        <v>3</v>
      </c>
      <c r="G706">
        <v>1</v>
      </c>
      <c r="H706">
        <v>2</v>
      </c>
      <c r="I706">
        <v>1</v>
      </c>
      <c r="J706">
        <v>42</v>
      </c>
      <c r="K706">
        <v>3</v>
      </c>
      <c r="L706">
        <v>8</v>
      </c>
      <c r="M706">
        <v>1</v>
      </c>
      <c r="N706">
        <v>61</v>
      </c>
      <c r="O706">
        <v>50</v>
      </c>
      <c r="P706">
        <v>5</v>
      </c>
      <c r="Q706">
        <v>1</v>
      </c>
      <c r="R706">
        <v>124</v>
      </c>
      <c r="S706">
        <v>98</v>
      </c>
      <c r="T706">
        <v>8</v>
      </c>
      <c r="U706">
        <v>5</v>
      </c>
      <c r="V706">
        <v>1</v>
      </c>
      <c r="W706">
        <v>744</v>
      </c>
      <c r="X706">
        <v>397</v>
      </c>
      <c r="Y706">
        <v>13</v>
      </c>
      <c r="Z706">
        <v>114</v>
      </c>
      <c r="AA706">
        <v>8</v>
      </c>
      <c r="AB706">
        <v>376</v>
      </c>
      <c r="AC706">
        <v>172</v>
      </c>
      <c r="AD706">
        <v>1</v>
      </c>
      <c r="AE706">
        <v>64</v>
      </c>
      <c r="AF706">
        <v>25</v>
      </c>
      <c r="AG706">
        <v>115</v>
      </c>
      <c r="AH706">
        <v>59</v>
      </c>
      <c r="AI706">
        <v>0</v>
      </c>
      <c r="AJ706">
        <v>21</v>
      </c>
      <c r="AK706">
        <v>4</v>
      </c>
      <c r="AL706">
        <v>42</v>
      </c>
      <c r="AM706">
        <v>35</v>
      </c>
      <c r="AN706">
        <v>2</v>
      </c>
      <c r="AO706">
        <v>0</v>
      </c>
      <c r="AP706">
        <v>0</v>
      </c>
      <c r="AQ706">
        <v>0</v>
      </c>
      <c r="AR706">
        <v>1</v>
      </c>
      <c r="AS706">
        <v>0</v>
      </c>
      <c r="AT706">
        <v>0</v>
      </c>
      <c r="AU706">
        <v>0</v>
      </c>
      <c r="AV706">
        <v>1</v>
      </c>
      <c r="AW706">
        <v>0</v>
      </c>
      <c r="AX706">
        <v>0</v>
      </c>
      <c r="AY706">
        <v>0</v>
      </c>
      <c r="AZ706">
        <v>0</v>
      </c>
      <c r="BA706">
        <v>1</v>
      </c>
      <c r="BB706">
        <v>0</v>
      </c>
      <c r="BC706">
        <v>1</v>
      </c>
      <c r="BD706">
        <v>0</v>
      </c>
      <c r="BE706">
        <v>0</v>
      </c>
      <c r="BF706">
        <v>0</v>
      </c>
      <c r="BG706" s="20">
        <v>2</v>
      </c>
      <c r="BH706" s="20">
        <v>1</v>
      </c>
      <c r="BI706" s="20">
        <v>49</v>
      </c>
      <c r="BJ706" s="20">
        <v>52</v>
      </c>
      <c r="BK706" s="20">
        <v>108</v>
      </c>
      <c r="BL706" s="20">
        <v>571</v>
      </c>
      <c r="BM706" s="20">
        <v>269</v>
      </c>
      <c r="BN706" s="20">
        <v>87</v>
      </c>
      <c r="BO706" s="20">
        <v>40</v>
      </c>
      <c r="BP706" s="20">
        <v>4234</v>
      </c>
      <c r="BQ706" s="20">
        <v>1501</v>
      </c>
      <c r="BR706" s="20">
        <v>0</v>
      </c>
      <c r="BS706" s="20">
        <v>11</v>
      </c>
      <c r="BT706" s="20">
        <v>1195</v>
      </c>
      <c r="BU706" s="20">
        <v>370</v>
      </c>
      <c r="BV706" s="20">
        <v>2460</v>
      </c>
    </row>
    <row r="707" spans="1:74" x14ac:dyDescent="0.25">
      <c r="A707" s="20" t="s">
        <v>676</v>
      </c>
      <c r="B707" s="20" t="s">
        <v>693</v>
      </c>
      <c r="C707" s="20" t="s">
        <v>704</v>
      </c>
      <c r="D707" s="1">
        <v>44598</v>
      </c>
      <c r="E707">
        <v>58</v>
      </c>
      <c r="F707">
        <v>2</v>
      </c>
      <c r="G707">
        <v>0</v>
      </c>
      <c r="H707">
        <v>0</v>
      </c>
      <c r="I707">
        <v>0</v>
      </c>
      <c r="J707">
        <v>34</v>
      </c>
      <c r="K707">
        <v>1</v>
      </c>
      <c r="L707">
        <v>9</v>
      </c>
      <c r="M707">
        <v>2</v>
      </c>
      <c r="N707">
        <v>6</v>
      </c>
      <c r="O707">
        <v>4</v>
      </c>
      <c r="P707">
        <v>0</v>
      </c>
      <c r="Q707">
        <v>0</v>
      </c>
      <c r="R707">
        <v>160</v>
      </c>
      <c r="S707">
        <v>120</v>
      </c>
      <c r="T707">
        <v>15</v>
      </c>
      <c r="U707">
        <v>2</v>
      </c>
      <c r="V707">
        <v>0</v>
      </c>
      <c r="W707">
        <v>506</v>
      </c>
      <c r="X707">
        <v>285</v>
      </c>
      <c r="Y707">
        <v>17</v>
      </c>
      <c r="Z707">
        <v>80</v>
      </c>
      <c r="AA707">
        <v>5</v>
      </c>
      <c r="AB707">
        <v>329</v>
      </c>
      <c r="AC707">
        <v>175</v>
      </c>
      <c r="AD707">
        <v>7</v>
      </c>
      <c r="AE707">
        <v>58</v>
      </c>
      <c r="AF707">
        <v>29</v>
      </c>
      <c r="AG707">
        <v>120</v>
      </c>
      <c r="AH707">
        <v>53</v>
      </c>
      <c r="AI707">
        <v>2</v>
      </c>
      <c r="AJ707">
        <v>20</v>
      </c>
      <c r="AK707">
        <v>2</v>
      </c>
      <c r="AL707">
        <v>37</v>
      </c>
      <c r="AM707">
        <v>25</v>
      </c>
      <c r="AN707">
        <v>3</v>
      </c>
      <c r="AO707">
        <v>0</v>
      </c>
      <c r="AP707">
        <v>0</v>
      </c>
      <c r="AQ707">
        <v>0</v>
      </c>
      <c r="AR707">
        <v>0</v>
      </c>
      <c r="AS707">
        <v>0</v>
      </c>
      <c r="AT707">
        <v>0</v>
      </c>
      <c r="AU707">
        <v>0</v>
      </c>
      <c r="AV707">
        <v>0</v>
      </c>
      <c r="AW707">
        <v>0</v>
      </c>
      <c r="AX707">
        <v>0</v>
      </c>
      <c r="AY707">
        <v>0</v>
      </c>
      <c r="AZ707">
        <v>0</v>
      </c>
      <c r="BA707">
        <v>0</v>
      </c>
      <c r="BB707">
        <v>0</v>
      </c>
      <c r="BC707">
        <v>0</v>
      </c>
      <c r="BD707">
        <v>0</v>
      </c>
      <c r="BE707">
        <v>0</v>
      </c>
      <c r="BF707">
        <v>0</v>
      </c>
      <c r="BG707" s="20">
        <v>0</v>
      </c>
      <c r="BH707" s="20">
        <v>0</v>
      </c>
      <c r="BI707" s="20">
        <v>41</v>
      </c>
      <c r="BJ707" s="20">
        <v>5</v>
      </c>
      <c r="BK707" s="20">
        <v>138</v>
      </c>
      <c r="BL707" s="20">
        <v>382</v>
      </c>
      <c r="BM707" s="20">
        <v>228</v>
      </c>
      <c r="BN707" s="20">
        <v>88</v>
      </c>
      <c r="BO707" s="20">
        <v>33</v>
      </c>
      <c r="BP707" s="20">
        <v>2471</v>
      </c>
      <c r="BQ707" s="20">
        <v>999</v>
      </c>
      <c r="BR707" s="20">
        <v>0</v>
      </c>
      <c r="BS707" s="20">
        <v>36</v>
      </c>
      <c r="BT707" s="20">
        <v>552</v>
      </c>
      <c r="BU707" s="20">
        <v>185</v>
      </c>
      <c r="BV707" s="20">
        <v>1562</v>
      </c>
    </row>
    <row r="708" spans="1:74" x14ac:dyDescent="0.25">
      <c r="A708" s="20" t="s">
        <v>676</v>
      </c>
      <c r="B708" s="20" t="s">
        <v>693</v>
      </c>
      <c r="C708" s="20" t="s">
        <v>704</v>
      </c>
      <c r="D708" s="1">
        <v>44605</v>
      </c>
      <c r="E708">
        <v>56</v>
      </c>
      <c r="F708">
        <v>2</v>
      </c>
      <c r="G708">
        <v>0</v>
      </c>
      <c r="H708">
        <v>0</v>
      </c>
      <c r="I708">
        <v>0</v>
      </c>
      <c r="J708">
        <v>33</v>
      </c>
      <c r="K708">
        <v>1</v>
      </c>
      <c r="L708">
        <v>8</v>
      </c>
      <c r="M708">
        <v>2</v>
      </c>
      <c r="N708">
        <v>6</v>
      </c>
      <c r="O708">
        <v>4</v>
      </c>
      <c r="P708">
        <v>0</v>
      </c>
      <c r="Q708">
        <v>0</v>
      </c>
      <c r="R708">
        <v>161</v>
      </c>
      <c r="S708">
        <v>120</v>
      </c>
      <c r="T708">
        <v>15</v>
      </c>
      <c r="U708">
        <v>2</v>
      </c>
      <c r="V708">
        <v>1</v>
      </c>
      <c r="W708">
        <v>508</v>
      </c>
      <c r="X708">
        <v>289</v>
      </c>
      <c r="Y708">
        <v>18</v>
      </c>
      <c r="Z708">
        <v>79</v>
      </c>
      <c r="AA708">
        <v>5</v>
      </c>
      <c r="AB708">
        <v>329</v>
      </c>
      <c r="AC708">
        <v>176</v>
      </c>
      <c r="AD708">
        <v>7</v>
      </c>
      <c r="AE708">
        <v>58</v>
      </c>
      <c r="AF708">
        <v>29</v>
      </c>
      <c r="AG708">
        <v>120</v>
      </c>
      <c r="AH708">
        <v>53</v>
      </c>
      <c r="AI708">
        <v>2</v>
      </c>
      <c r="AJ708">
        <v>19</v>
      </c>
      <c r="AK708">
        <v>3</v>
      </c>
      <c r="AL708">
        <v>38</v>
      </c>
      <c r="AM708">
        <v>26</v>
      </c>
      <c r="AN708">
        <v>3</v>
      </c>
      <c r="AO708">
        <v>0</v>
      </c>
      <c r="AP708">
        <v>0</v>
      </c>
      <c r="AQ708">
        <v>0</v>
      </c>
      <c r="AR708">
        <v>0</v>
      </c>
      <c r="AS708">
        <v>0</v>
      </c>
      <c r="AT708">
        <v>0</v>
      </c>
      <c r="AU708">
        <v>0</v>
      </c>
      <c r="AV708">
        <v>0</v>
      </c>
      <c r="AW708">
        <v>0</v>
      </c>
      <c r="AX708">
        <v>0</v>
      </c>
      <c r="AY708">
        <v>0</v>
      </c>
      <c r="AZ708">
        <v>0</v>
      </c>
      <c r="BA708">
        <v>0</v>
      </c>
      <c r="BB708">
        <v>0</v>
      </c>
      <c r="BC708">
        <v>0</v>
      </c>
      <c r="BD708">
        <v>0</v>
      </c>
      <c r="BE708">
        <v>0</v>
      </c>
      <c r="BF708">
        <v>0</v>
      </c>
      <c r="BG708" s="20">
        <v>0</v>
      </c>
      <c r="BH708" s="20">
        <v>0</v>
      </c>
      <c r="BI708" s="20">
        <v>40</v>
      </c>
      <c r="BJ708" s="20">
        <v>5</v>
      </c>
      <c r="BK708" s="20">
        <v>138</v>
      </c>
      <c r="BL708" s="20">
        <v>386</v>
      </c>
      <c r="BM708" s="20">
        <v>228</v>
      </c>
      <c r="BN708" s="20">
        <v>88</v>
      </c>
      <c r="BO708" s="20">
        <v>34</v>
      </c>
      <c r="BP708" s="20">
        <v>2477</v>
      </c>
      <c r="BQ708" s="20">
        <v>1009</v>
      </c>
      <c r="BR708" s="20">
        <v>0</v>
      </c>
      <c r="BS708" s="20">
        <v>36</v>
      </c>
      <c r="BT708" s="20">
        <v>550</v>
      </c>
      <c r="BU708" s="20">
        <v>193</v>
      </c>
      <c r="BV708" s="20">
        <v>1564</v>
      </c>
    </row>
    <row r="709" spans="1:74" x14ac:dyDescent="0.25">
      <c r="A709" s="20" t="s">
        <v>676</v>
      </c>
      <c r="B709" s="20" t="s">
        <v>693</v>
      </c>
      <c r="C709" s="20" t="s">
        <v>704</v>
      </c>
      <c r="D709" s="1">
        <v>44612</v>
      </c>
      <c r="E709">
        <v>56</v>
      </c>
      <c r="F709">
        <v>2</v>
      </c>
      <c r="G709">
        <v>0</v>
      </c>
      <c r="H709">
        <v>0</v>
      </c>
      <c r="I709">
        <v>0</v>
      </c>
      <c r="J709">
        <v>33</v>
      </c>
      <c r="K709">
        <v>1</v>
      </c>
      <c r="L709">
        <v>8</v>
      </c>
      <c r="M709">
        <v>2</v>
      </c>
      <c r="N709">
        <v>6</v>
      </c>
      <c r="O709">
        <v>4</v>
      </c>
      <c r="P709">
        <v>0</v>
      </c>
      <c r="Q709">
        <v>0</v>
      </c>
      <c r="R709">
        <v>162</v>
      </c>
      <c r="S709">
        <v>120</v>
      </c>
      <c r="T709">
        <v>15</v>
      </c>
      <c r="U709">
        <v>2</v>
      </c>
      <c r="V709">
        <v>2</v>
      </c>
      <c r="W709">
        <v>510</v>
      </c>
      <c r="X709">
        <v>293</v>
      </c>
      <c r="Y709">
        <v>19</v>
      </c>
      <c r="Z709">
        <v>78</v>
      </c>
      <c r="AA709">
        <v>5</v>
      </c>
      <c r="AB709">
        <v>327</v>
      </c>
      <c r="AC709">
        <v>177</v>
      </c>
      <c r="AD709">
        <v>7</v>
      </c>
      <c r="AE709">
        <v>58</v>
      </c>
      <c r="AF709">
        <v>29</v>
      </c>
      <c r="AG709">
        <v>123</v>
      </c>
      <c r="AH709">
        <v>55</v>
      </c>
      <c r="AI709">
        <v>2</v>
      </c>
      <c r="AJ709">
        <v>19</v>
      </c>
      <c r="AK709">
        <v>4</v>
      </c>
      <c r="AL709">
        <v>37</v>
      </c>
      <c r="AM709">
        <v>25</v>
      </c>
      <c r="AN709">
        <v>3</v>
      </c>
      <c r="AO709">
        <v>0</v>
      </c>
      <c r="AP709">
        <v>0</v>
      </c>
      <c r="AQ709">
        <v>0</v>
      </c>
      <c r="AR709">
        <v>0</v>
      </c>
      <c r="AS709">
        <v>0</v>
      </c>
      <c r="AT709">
        <v>0</v>
      </c>
      <c r="AU709">
        <v>0</v>
      </c>
      <c r="AV709">
        <v>0</v>
      </c>
      <c r="AW709">
        <v>0</v>
      </c>
      <c r="AX709">
        <v>0</v>
      </c>
      <c r="AY709">
        <v>0</v>
      </c>
      <c r="AZ709">
        <v>0</v>
      </c>
      <c r="BA709">
        <v>0</v>
      </c>
      <c r="BB709">
        <v>0</v>
      </c>
      <c r="BC709">
        <v>0</v>
      </c>
      <c r="BD709">
        <v>0</v>
      </c>
      <c r="BE709">
        <v>0</v>
      </c>
      <c r="BF709">
        <v>0</v>
      </c>
      <c r="BG709" s="20">
        <v>0</v>
      </c>
      <c r="BH709" s="20">
        <v>0</v>
      </c>
      <c r="BI709" s="20">
        <v>40</v>
      </c>
      <c r="BJ709" s="20">
        <v>5</v>
      </c>
      <c r="BK709" s="20">
        <v>138</v>
      </c>
      <c r="BL709" s="20">
        <v>390</v>
      </c>
      <c r="BM709" s="20">
        <v>226</v>
      </c>
      <c r="BN709" s="20">
        <v>90</v>
      </c>
      <c r="BO709" s="20">
        <v>33</v>
      </c>
      <c r="BP709" s="20">
        <v>2477</v>
      </c>
      <c r="BQ709" s="20">
        <v>1026</v>
      </c>
      <c r="BR709" s="20">
        <v>0</v>
      </c>
      <c r="BS709" s="20">
        <v>35</v>
      </c>
      <c r="BT709" s="20">
        <v>552</v>
      </c>
      <c r="BU709" s="20">
        <v>194</v>
      </c>
      <c r="BV709" s="20">
        <v>1563</v>
      </c>
    </row>
    <row r="710" spans="1:74" x14ac:dyDescent="0.25">
      <c r="A710" s="20" t="s">
        <v>676</v>
      </c>
      <c r="B710" s="20" t="s">
        <v>679</v>
      </c>
      <c r="C710" s="20" t="s">
        <v>705</v>
      </c>
      <c r="D710" s="1">
        <v>44598</v>
      </c>
      <c r="E710">
        <v>146</v>
      </c>
      <c r="F710">
        <v>5</v>
      </c>
      <c r="G710">
        <v>4</v>
      </c>
      <c r="H710">
        <v>1</v>
      </c>
      <c r="I710">
        <v>0</v>
      </c>
      <c r="J710">
        <v>84</v>
      </c>
      <c r="K710">
        <v>14</v>
      </c>
      <c r="L710">
        <v>4</v>
      </c>
      <c r="M710">
        <v>4</v>
      </c>
      <c r="N710">
        <v>6</v>
      </c>
      <c r="O710">
        <v>1</v>
      </c>
      <c r="P710">
        <v>0</v>
      </c>
      <c r="Q710">
        <v>1</v>
      </c>
      <c r="R710">
        <v>424</v>
      </c>
      <c r="S710">
        <v>296</v>
      </c>
      <c r="T710">
        <v>26</v>
      </c>
      <c r="U710">
        <v>7</v>
      </c>
      <c r="V710">
        <v>4</v>
      </c>
      <c r="W710">
        <v>1833</v>
      </c>
      <c r="X710">
        <v>914</v>
      </c>
      <c r="Y710">
        <v>150</v>
      </c>
      <c r="Z710">
        <v>123</v>
      </c>
      <c r="AA710">
        <v>30</v>
      </c>
      <c r="AB710">
        <v>796</v>
      </c>
      <c r="AC710">
        <v>418</v>
      </c>
      <c r="AD710">
        <v>115</v>
      </c>
      <c r="AE710">
        <v>37</v>
      </c>
      <c r="AF710">
        <v>27</v>
      </c>
      <c r="AG710">
        <v>278</v>
      </c>
      <c r="AH710">
        <v>108</v>
      </c>
      <c r="AI710">
        <v>16</v>
      </c>
      <c r="AJ710">
        <v>37</v>
      </c>
      <c r="AK710">
        <v>8</v>
      </c>
      <c r="AL710">
        <v>38</v>
      </c>
      <c r="AM710">
        <v>20</v>
      </c>
      <c r="AN710">
        <v>2</v>
      </c>
      <c r="AO710">
        <v>0</v>
      </c>
      <c r="AP710">
        <v>0</v>
      </c>
      <c r="AQ710">
        <v>0</v>
      </c>
      <c r="AR710">
        <v>0</v>
      </c>
      <c r="AS710">
        <v>0</v>
      </c>
      <c r="AT710">
        <v>0</v>
      </c>
      <c r="AU710">
        <v>0</v>
      </c>
      <c r="AV710">
        <v>0</v>
      </c>
      <c r="AW710">
        <v>0</v>
      </c>
      <c r="AX710">
        <v>0</v>
      </c>
      <c r="AY710">
        <v>0</v>
      </c>
      <c r="AZ710">
        <v>0</v>
      </c>
      <c r="BA710">
        <v>0</v>
      </c>
      <c r="BB710">
        <v>0</v>
      </c>
      <c r="BC710">
        <v>0</v>
      </c>
      <c r="BD710">
        <v>0</v>
      </c>
      <c r="BE710">
        <v>0</v>
      </c>
      <c r="BF710">
        <v>0</v>
      </c>
      <c r="BG710" s="20">
        <v>5</v>
      </c>
      <c r="BH710" s="20">
        <v>1</v>
      </c>
      <c r="BI710" s="20">
        <v>122</v>
      </c>
      <c r="BJ710" s="20">
        <v>5</v>
      </c>
      <c r="BK710" s="20">
        <v>376</v>
      </c>
      <c r="BL710" s="20">
        <v>1433</v>
      </c>
      <c r="BM710" s="20">
        <v>591</v>
      </c>
      <c r="BN710" s="20">
        <v>194</v>
      </c>
      <c r="BO710" s="20">
        <v>33</v>
      </c>
      <c r="BP710" s="20">
        <v>10350</v>
      </c>
      <c r="BQ710" s="20">
        <v>2613</v>
      </c>
      <c r="BR710" s="20">
        <v>0</v>
      </c>
      <c r="BS710" s="20">
        <v>228</v>
      </c>
      <c r="BT710" s="20">
        <v>3103</v>
      </c>
      <c r="BU710" s="20">
        <v>1291</v>
      </c>
      <c r="BV710" s="20">
        <v>5123</v>
      </c>
    </row>
    <row r="711" spans="1:74" x14ac:dyDescent="0.25">
      <c r="A711" s="20" t="s">
        <v>676</v>
      </c>
      <c r="B711" s="20" t="s">
        <v>679</v>
      </c>
      <c r="C711" s="20" t="s">
        <v>705</v>
      </c>
      <c r="D711" s="1">
        <v>44605</v>
      </c>
      <c r="E711">
        <v>144</v>
      </c>
      <c r="F711">
        <v>5</v>
      </c>
      <c r="G711">
        <v>4</v>
      </c>
      <c r="H711">
        <v>1</v>
      </c>
      <c r="I711">
        <v>0</v>
      </c>
      <c r="J711">
        <v>84</v>
      </c>
      <c r="K711">
        <v>13</v>
      </c>
      <c r="L711">
        <v>5</v>
      </c>
      <c r="M711">
        <v>4</v>
      </c>
      <c r="N711">
        <v>6</v>
      </c>
      <c r="O711">
        <v>1</v>
      </c>
      <c r="P711">
        <v>0</v>
      </c>
      <c r="Q711">
        <v>1</v>
      </c>
      <c r="R711">
        <v>424</v>
      </c>
      <c r="S711">
        <v>298</v>
      </c>
      <c r="T711">
        <v>26</v>
      </c>
      <c r="U711">
        <v>7</v>
      </c>
      <c r="V711">
        <v>3</v>
      </c>
      <c r="W711">
        <v>1834</v>
      </c>
      <c r="X711">
        <v>923</v>
      </c>
      <c r="Y711">
        <v>150</v>
      </c>
      <c r="Z711">
        <v>124</v>
      </c>
      <c r="AA711">
        <v>30</v>
      </c>
      <c r="AB711">
        <v>800</v>
      </c>
      <c r="AC711">
        <v>424</v>
      </c>
      <c r="AD711">
        <v>115</v>
      </c>
      <c r="AE711">
        <v>37</v>
      </c>
      <c r="AF711">
        <v>27</v>
      </c>
      <c r="AG711">
        <v>279</v>
      </c>
      <c r="AH711">
        <v>108</v>
      </c>
      <c r="AI711">
        <v>16</v>
      </c>
      <c r="AJ711">
        <v>37</v>
      </c>
      <c r="AK711">
        <v>8</v>
      </c>
      <c r="AL711">
        <v>39</v>
      </c>
      <c r="AM711">
        <v>23</v>
      </c>
      <c r="AN711">
        <v>2</v>
      </c>
      <c r="AO711">
        <v>0</v>
      </c>
      <c r="AP711">
        <v>0</v>
      </c>
      <c r="AQ711">
        <v>0</v>
      </c>
      <c r="AR711">
        <v>0</v>
      </c>
      <c r="AS711">
        <v>0</v>
      </c>
      <c r="AT711">
        <v>0</v>
      </c>
      <c r="AU711">
        <v>0</v>
      </c>
      <c r="AV711">
        <v>0</v>
      </c>
      <c r="AW711">
        <v>0</v>
      </c>
      <c r="AX711">
        <v>0</v>
      </c>
      <c r="AY711">
        <v>0</v>
      </c>
      <c r="AZ711">
        <v>0</v>
      </c>
      <c r="BA711">
        <v>0</v>
      </c>
      <c r="BB711">
        <v>0</v>
      </c>
      <c r="BC711">
        <v>0</v>
      </c>
      <c r="BD711">
        <v>0</v>
      </c>
      <c r="BE711">
        <v>0</v>
      </c>
      <c r="BF711">
        <v>0</v>
      </c>
      <c r="BG711" s="20">
        <v>5</v>
      </c>
      <c r="BH711" s="20">
        <v>1</v>
      </c>
      <c r="BI711" s="20">
        <v>121</v>
      </c>
      <c r="BJ711" s="20">
        <v>5</v>
      </c>
      <c r="BK711" s="20">
        <v>378</v>
      </c>
      <c r="BL711" s="20">
        <v>1434</v>
      </c>
      <c r="BM711" s="20">
        <v>594</v>
      </c>
      <c r="BN711" s="20">
        <v>195</v>
      </c>
      <c r="BO711" s="20">
        <v>34</v>
      </c>
      <c r="BP711" s="20">
        <v>10376</v>
      </c>
      <c r="BQ711" s="20">
        <v>2680</v>
      </c>
      <c r="BR711" s="20">
        <v>0</v>
      </c>
      <c r="BS711" s="20">
        <v>229</v>
      </c>
      <c r="BT711" s="20">
        <v>3091</v>
      </c>
      <c r="BU711" s="20">
        <v>1314</v>
      </c>
      <c r="BV711" s="20">
        <v>5146</v>
      </c>
    </row>
    <row r="712" spans="1:74" x14ac:dyDescent="0.25">
      <c r="A712" s="20" t="s">
        <v>676</v>
      </c>
      <c r="B712" s="20" t="s">
        <v>679</v>
      </c>
      <c r="C712" s="20" t="s">
        <v>705</v>
      </c>
      <c r="D712" s="1">
        <v>44612</v>
      </c>
      <c r="E712">
        <v>144</v>
      </c>
      <c r="F712">
        <v>5</v>
      </c>
      <c r="G712">
        <v>4</v>
      </c>
      <c r="H712">
        <v>1</v>
      </c>
      <c r="I712">
        <v>1</v>
      </c>
      <c r="J712">
        <v>86</v>
      </c>
      <c r="K712">
        <v>14</v>
      </c>
      <c r="L712">
        <v>4</v>
      </c>
      <c r="M712">
        <v>4</v>
      </c>
      <c r="N712">
        <v>6</v>
      </c>
      <c r="O712">
        <v>1</v>
      </c>
      <c r="P712">
        <v>0</v>
      </c>
      <c r="Q712">
        <v>1</v>
      </c>
      <c r="R712">
        <v>424</v>
      </c>
      <c r="S712">
        <v>300</v>
      </c>
      <c r="T712">
        <v>26</v>
      </c>
      <c r="U712">
        <v>7</v>
      </c>
      <c r="V712">
        <v>4</v>
      </c>
      <c r="W712">
        <v>1830</v>
      </c>
      <c r="X712">
        <v>930</v>
      </c>
      <c r="Y712">
        <v>150</v>
      </c>
      <c r="Z712">
        <v>124</v>
      </c>
      <c r="AA712">
        <v>29</v>
      </c>
      <c r="AB712">
        <v>798</v>
      </c>
      <c r="AC712">
        <v>428</v>
      </c>
      <c r="AD712">
        <v>115</v>
      </c>
      <c r="AE712">
        <v>36</v>
      </c>
      <c r="AF712">
        <v>28</v>
      </c>
      <c r="AG712">
        <v>277</v>
      </c>
      <c r="AH712">
        <v>107</v>
      </c>
      <c r="AI712">
        <v>15</v>
      </c>
      <c r="AJ712">
        <v>37</v>
      </c>
      <c r="AK712">
        <v>8</v>
      </c>
      <c r="AL712">
        <v>39</v>
      </c>
      <c r="AM712">
        <v>23</v>
      </c>
      <c r="AN712">
        <v>2</v>
      </c>
      <c r="AO712">
        <v>0</v>
      </c>
      <c r="AP712">
        <v>0</v>
      </c>
      <c r="AQ712">
        <v>0</v>
      </c>
      <c r="AR712">
        <v>0</v>
      </c>
      <c r="AS712">
        <v>0</v>
      </c>
      <c r="AT712">
        <v>0</v>
      </c>
      <c r="AU712">
        <v>0</v>
      </c>
      <c r="AV712">
        <v>0</v>
      </c>
      <c r="AW712">
        <v>0</v>
      </c>
      <c r="AX712">
        <v>0</v>
      </c>
      <c r="AY712">
        <v>0</v>
      </c>
      <c r="AZ712">
        <v>0</v>
      </c>
      <c r="BA712">
        <v>0</v>
      </c>
      <c r="BB712">
        <v>0</v>
      </c>
      <c r="BC712">
        <v>0</v>
      </c>
      <c r="BD712">
        <v>0</v>
      </c>
      <c r="BE712">
        <v>0</v>
      </c>
      <c r="BF712">
        <v>0</v>
      </c>
      <c r="BG712" s="20">
        <v>5</v>
      </c>
      <c r="BH712" s="20">
        <v>1</v>
      </c>
      <c r="BI712" s="20">
        <v>122</v>
      </c>
      <c r="BJ712" s="20">
        <v>5</v>
      </c>
      <c r="BK712" s="20">
        <v>378</v>
      </c>
      <c r="BL712" s="20">
        <v>1434</v>
      </c>
      <c r="BM712" s="20">
        <v>594</v>
      </c>
      <c r="BN712" s="20">
        <v>195</v>
      </c>
      <c r="BO712" s="20">
        <v>34</v>
      </c>
      <c r="BP712" s="20">
        <v>10359</v>
      </c>
      <c r="BQ712" s="20">
        <v>2735</v>
      </c>
      <c r="BR712" s="20">
        <v>0</v>
      </c>
      <c r="BS712" s="20">
        <v>228</v>
      </c>
      <c r="BT712" s="20">
        <v>3073</v>
      </c>
      <c r="BU712" s="20">
        <v>1310</v>
      </c>
      <c r="BV712" s="20">
        <v>5156</v>
      </c>
    </row>
    <row r="713" spans="1:74" x14ac:dyDescent="0.25">
      <c r="A713" s="20" t="s">
        <v>676</v>
      </c>
      <c r="B713" s="20" t="s">
        <v>702</v>
      </c>
      <c r="C713" s="20" t="s">
        <v>706</v>
      </c>
      <c r="D713" s="1">
        <v>44598</v>
      </c>
      <c r="E713">
        <v>171</v>
      </c>
      <c r="F713">
        <v>11</v>
      </c>
      <c r="G713">
        <v>6</v>
      </c>
      <c r="H713">
        <v>0</v>
      </c>
      <c r="I713">
        <v>0</v>
      </c>
      <c r="J713">
        <v>74</v>
      </c>
      <c r="K713">
        <v>13</v>
      </c>
      <c r="L713">
        <v>13</v>
      </c>
      <c r="M713">
        <v>8</v>
      </c>
      <c r="N713">
        <v>4</v>
      </c>
      <c r="O713">
        <v>0</v>
      </c>
      <c r="P713">
        <v>0</v>
      </c>
      <c r="Q713">
        <v>0</v>
      </c>
      <c r="R713">
        <v>257</v>
      </c>
      <c r="S713">
        <v>159</v>
      </c>
      <c r="T713">
        <v>16</v>
      </c>
      <c r="U713">
        <v>12</v>
      </c>
      <c r="V713">
        <v>2</v>
      </c>
      <c r="W713">
        <v>1946</v>
      </c>
      <c r="X713">
        <v>555</v>
      </c>
      <c r="Y713">
        <v>107</v>
      </c>
      <c r="Z713">
        <v>239</v>
      </c>
      <c r="AA713">
        <v>37</v>
      </c>
      <c r="AB713">
        <v>764</v>
      </c>
      <c r="AC713">
        <v>252</v>
      </c>
      <c r="AD713">
        <v>15</v>
      </c>
      <c r="AE713">
        <v>112</v>
      </c>
      <c r="AF713">
        <v>53</v>
      </c>
      <c r="AG713">
        <v>360</v>
      </c>
      <c r="AH713">
        <v>57</v>
      </c>
      <c r="AI713">
        <v>16</v>
      </c>
      <c r="AJ713">
        <v>59</v>
      </c>
      <c r="AK713">
        <v>4</v>
      </c>
      <c r="AL713">
        <v>61</v>
      </c>
      <c r="AM713">
        <v>23</v>
      </c>
      <c r="AN713">
        <v>8</v>
      </c>
      <c r="AO713">
        <v>3</v>
      </c>
      <c r="AP713">
        <v>0</v>
      </c>
      <c r="AQ713">
        <v>0</v>
      </c>
      <c r="AR713">
        <v>2</v>
      </c>
      <c r="AS713">
        <v>1</v>
      </c>
      <c r="AT713">
        <v>0</v>
      </c>
      <c r="AU713">
        <v>0</v>
      </c>
      <c r="AV713">
        <v>0</v>
      </c>
      <c r="AW713">
        <v>0</v>
      </c>
      <c r="AX713">
        <v>0</v>
      </c>
      <c r="AY713">
        <v>0</v>
      </c>
      <c r="AZ713">
        <v>0</v>
      </c>
      <c r="BA713">
        <v>0</v>
      </c>
      <c r="BB713">
        <v>0</v>
      </c>
      <c r="BC713">
        <v>0</v>
      </c>
      <c r="BD713">
        <v>0</v>
      </c>
      <c r="BE713">
        <v>0</v>
      </c>
      <c r="BF713">
        <v>0</v>
      </c>
      <c r="BG713" s="20">
        <v>8</v>
      </c>
      <c r="BH713" s="20">
        <v>0</v>
      </c>
      <c r="BI713" s="20">
        <v>128</v>
      </c>
      <c r="BJ713" s="20">
        <v>4</v>
      </c>
      <c r="BK713" s="20">
        <v>224</v>
      </c>
      <c r="BL713" s="20">
        <v>1430</v>
      </c>
      <c r="BM713" s="20">
        <v>564</v>
      </c>
      <c r="BN713" s="20">
        <v>258</v>
      </c>
      <c r="BO713" s="20">
        <v>46</v>
      </c>
      <c r="BP713" s="20">
        <v>9592</v>
      </c>
      <c r="BQ713" s="20">
        <v>866</v>
      </c>
      <c r="BR713" s="20">
        <v>0</v>
      </c>
      <c r="BS713" s="20">
        <v>141</v>
      </c>
      <c r="BT713" s="20">
        <v>2522</v>
      </c>
      <c r="BU713" s="20">
        <v>649</v>
      </c>
      <c r="BV713" s="20">
        <v>5849</v>
      </c>
    </row>
    <row r="714" spans="1:74" x14ac:dyDescent="0.25">
      <c r="A714" s="20" t="s">
        <v>676</v>
      </c>
      <c r="B714" s="20" t="s">
        <v>702</v>
      </c>
      <c r="C714" s="20" t="s">
        <v>706</v>
      </c>
      <c r="D714" s="1">
        <v>44605</v>
      </c>
      <c r="E714">
        <v>172</v>
      </c>
      <c r="F714">
        <v>11</v>
      </c>
      <c r="G714">
        <v>6</v>
      </c>
      <c r="H714">
        <v>0</v>
      </c>
      <c r="I714">
        <v>0</v>
      </c>
      <c r="J714">
        <v>74</v>
      </c>
      <c r="K714">
        <v>13</v>
      </c>
      <c r="L714">
        <v>15</v>
      </c>
      <c r="M714">
        <v>6</v>
      </c>
      <c r="N714">
        <v>4</v>
      </c>
      <c r="O714">
        <v>0</v>
      </c>
      <c r="P714">
        <v>0</v>
      </c>
      <c r="Q714">
        <v>0</v>
      </c>
      <c r="R714">
        <v>257</v>
      </c>
      <c r="S714">
        <v>159</v>
      </c>
      <c r="T714">
        <v>16</v>
      </c>
      <c r="U714">
        <v>12</v>
      </c>
      <c r="V714">
        <v>2</v>
      </c>
      <c r="W714">
        <v>1960</v>
      </c>
      <c r="X714">
        <v>558</v>
      </c>
      <c r="Y714">
        <v>108</v>
      </c>
      <c r="Z714">
        <v>240</v>
      </c>
      <c r="AA714">
        <v>38</v>
      </c>
      <c r="AB714">
        <v>766</v>
      </c>
      <c r="AC714">
        <v>253</v>
      </c>
      <c r="AD714">
        <v>15</v>
      </c>
      <c r="AE714">
        <v>113</v>
      </c>
      <c r="AF714">
        <v>53</v>
      </c>
      <c r="AG714">
        <v>362</v>
      </c>
      <c r="AH714">
        <v>57</v>
      </c>
      <c r="AI714">
        <v>16</v>
      </c>
      <c r="AJ714">
        <v>60</v>
      </c>
      <c r="AK714">
        <v>5</v>
      </c>
      <c r="AL714">
        <v>61</v>
      </c>
      <c r="AM714">
        <v>23</v>
      </c>
      <c r="AN714">
        <v>8</v>
      </c>
      <c r="AO714">
        <v>3</v>
      </c>
      <c r="AP714">
        <v>0</v>
      </c>
      <c r="AQ714">
        <v>0</v>
      </c>
      <c r="AR714">
        <v>2</v>
      </c>
      <c r="AS714">
        <v>1</v>
      </c>
      <c r="AT714">
        <v>0</v>
      </c>
      <c r="AU714">
        <v>0</v>
      </c>
      <c r="AV714">
        <v>0</v>
      </c>
      <c r="AW714">
        <v>0</v>
      </c>
      <c r="AX714">
        <v>0</v>
      </c>
      <c r="AY714">
        <v>0</v>
      </c>
      <c r="AZ714">
        <v>0</v>
      </c>
      <c r="BA714">
        <v>0</v>
      </c>
      <c r="BB714">
        <v>0</v>
      </c>
      <c r="BC714">
        <v>0</v>
      </c>
      <c r="BD714">
        <v>0</v>
      </c>
      <c r="BE714">
        <v>0</v>
      </c>
      <c r="BF714">
        <v>0</v>
      </c>
      <c r="BG714" s="20">
        <v>8</v>
      </c>
      <c r="BH714" s="20">
        <v>0</v>
      </c>
      <c r="BI714" s="20">
        <v>129</v>
      </c>
      <c r="BJ714" s="20">
        <v>4</v>
      </c>
      <c r="BK714" s="20">
        <v>224</v>
      </c>
      <c r="BL714" s="20">
        <v>1440</v>
      </c>
      <c r="BM714" s="20">
        <v>565</v>
      </c>
      <c r="BN714" s="20">
        <v>259</v>
      </c>
      <c r="BO714" s="20">
        <v>46</v>
      </c>
      <c r="BP714" s="20">
        <v>9641</v>
      </c>
      <c r="BQ714" s="20">
        <v>879</v>
      </c>
      <c r="BR714" s="20">
        <v>0</v>
      </c>
      <c r="BS714" s="20">
        <v>141</v>
      </c>
      <c r="BT714" s="20">
        <v>2525</v>
      </c>
      <c r="BU714" s="20">
        <v>683</v>
      </c>
      <c r="BV714" s="20">
        <v>5860</v>
      </c>
    </row>
    <row r="715" spans="1:74" x14ac:dyDescent="0.25">
      <c r="A715" s="20" t="s">
        <v>676</v>
      </c>
      <c r="B715" s="20" t="s">
        <v>702</v>
      </c>
      <c r="C715" s="20" t="s">
        <v>706</v>
      </c>
      <c r="D715" s="1">
        <v>44612</v>
      </c>
      <c r="E715">
        <v>172</v>
      </c>
      <c r="F715">
        <v>11</v>
      </c>
      <c r="G715">
        <v>6</v>
      </c>
      <c r="H715">
        <v>0</v>
      </c>
      <c r="I715">
        <v>0</v>
      </c>
      <c r="J715">
        <v>73</v>
      </c>
      <c r="K715">
        <v>13</v>
      </c>
      <c r="L715">
        <v>15</v>
      </c>
      <c r="M715">
        <v>7</v>
      </c>
      <c r="N715">
        <v>4</v>
      </c>
      <c r="O715">
        <v>0</v>
      </c>
      <c r="P715">
        <v>0</v>
      </c>
      <c r="Q715">
        <v>0</v>
      </c>
      <c r="R715">
        <v>258</v>
      </c>
      <c r="S715">
        <v>160</v>
      </c>
      <c r="T715">
        <v>16</v>
      </c>
      <c r="U715">
        <v>12</v>
      </c>
      <c r="V715">
        <v>2</v>
      </c>
      <c r="W715">
        <v>1959</v>
      </c>
      <c r="X715">
        <v>558</v>
      </c>
      <c r="Y715">
        <v>109</v>
      </c>
      <c r="Z715">
        <v>238</v>
      </c>
      <c r="AA715">
        <v>39</v>
      </c>
      <c r="AB715">
        <v>766</v>
      </c>
      <c r="AC715">
        <v>252</v>
      </c>
      <c r="AD715">
        <v>15</v>
      </c>
      <c r="AE715">
        <v>111</v>
      </c>
      <c r="AF715">
        <v>56</v>
      </c>
      <c r="AG715">
        <v>362</v>
      </c>
      <c r="AH715">
        <v>65</v>
      </c>
      <c r="AI715">
        <v>16</v>
      </c>
      <c r="AJ715">
        <v>60</v>
      </c>
      <c r="AK715">
        <v>4</v>
      </c>
      <c r="AL715">
        <v>62</v>
      </c>
      <c r="AM715">
        <v>23</v>
      </c>
      <c r="AN715">
        <v>8</v>
      </c>
      <c r="AO715">
        <v>3</v>
      </c>
      <c r="AP715">
        <v>0</v>
      </c>
      <c r="AQ715">
        <v>0</v>
      </c>
      <c r="AR715">
        <v>2</v>
      </c>
      <c r="AS715">
        <v>1</v>
      </c>
      <c r="AT715">
        <v>0</v>
      </c>
      <c r="AU715">
        <v>0</v>
      </c>
      <c r="AV715">
        <v>0</v>
      </c>
      <c r="AW715">
        <v>0</v>
      </c>
      <c r="AX715">
        <v>0</v>
      </c>
      <c r="AY715">
        <v>0</v>
      </c>
      <c r="AZ715">
        <v>0</v>
      </c>
      <c r="BA715">
        <v>0</v>
      </c>
      <c r="BB715">
        <v>0</v>
      </c>
      <c r="BC715">
        <v>0</v>
      </c>
      <c r="BD715">
        <v>0</v>
      </c>
      <c r="BE715">
        <v>0</v>
      </c>
      <c r="BF715">
        <v>0</v>
      </c>
      <c r="BG715" s="20">
        <v>8</v>
      </c>
      <c r="BH715" s="20">
        <v>0</v>
      </c>
      <c r="BI715" s="20">
        <v>128</v>
      </c>
      <c r="BJ715" s="20">
        <v>4</v>
      </c>
      <c r="BK715" s="20">
        <v>225</v>
      </c>
      <c r="BL715" s="20">
        <v>1440</v>
      </c>
      <c r="BM715" s="20">
        <v>564</v>
      </c>
      <c r="BN715" s="20">
        <v>260</v>
      </c>
      <c r="BO715" s="20">
        <v>47</v>
      </c>
      <c r="BP715" s="20">
        <v>9618</v>
      </c>
      <c r="BQ715" s="20">
        <v>885</v>
      </c>
      <c r="BR715" s="20">
        <v>0</v>
      </c>
      <c r="BS715" s="20">
        <v>141</v>
      </c>
      <c r="BT715" s="20">
        <v>2513</v>
      </c>
      <c r="BU715" s="20">
        <v>703</v>
      </c>
      <c r="BV715" s="20">
        <v>5830</v>
      </c>
    </row>
    <row r="716" spans="1:74" x14ac:dyDescent="0.25">
      <c r="A716" s="20" t="s">
        <v>676</v>
      </c>
      <c r="B716" s="20" t="s">
        <v>687</v>
      </c>
      <c r="C716" s="20" t="s">
        <v>707</v>
      </c>
      <c r="D716" s="1">
        <v>44598</v>
      </c>
      <c r="E716">
        <v>31</v>
      </c>
      <c r="F716">
        <v>0</v>
      </c>
      <c r="G716">
        <v>0</v>
      </c>
      <c r="H716">
        <v>0</v>
      </c>
      <c r="I716">
        <v>0</v>
      </c>
      <c r="J716">
        <v>26</v>
      </c>
      <c r="K716">
        <v>0</v>
      </c>
      <c r="L716">
        <v>0</v>
      </c>
      <c r="M716">
        <v>0</v>
      </c>
      <c r="N716">
        <v>0</v>
      </c>
      <c r="O716">
        <v>0</v>
      </c>
      <c r="P716">
        <v>0</v>
      </c>
      <c r="Q716">
        <v>0</v>
      </c>
      <c r="R716">
        <v>128</v>
      </c>
      <c r="S716">
        <v>112</v>
      </c>
      <c r="T716">
        <v>1</v>
      </c>
      <c r="U716">
        <v>4</v>
      </c>
      <c r="V716">
        <v>0</v>
      </c>
      <c r="W716">
        <v>257</v>
      </c>
      <c r="X716">
        <v>196</v>
      </c>
      <c r="Y716">
        <v>2</v>
      </c>
      <c r="Z716">
        <v>19</v>
      </c>
      <c r="AA716">
        <v>8</v>
      </c>
      <c r="AB716">
        <v>296</v>
      </c>
      <c r="AC716">
        <v>205</v>
      </c>
      <c r="AD716">
        <v>1</v>
      </c>
      <c r="AE716">
        <v>34</v>
      </c>
      <c r="AF716">
        <v>23</v>
      </c>
      <c r="AG716">
        <v>49</v>
      </c>
      <c r="AH716">
        <v>32</v>
      </c>
      <c r="AI716">
        <v>0</v>
      </c>
      <c r="AJ716">
        <v>6</v>
      </c>
      <c r="AK716">
        <v>3</v>
      </c>
      <c r="AL716">
        <v>10</v>
      </c>
      <c r="AM716">
        <v>10</v>
      </c>
      <c r="AN716">
        <v>0</v>
      </c>
      <c r="AO716">
        <v>0</v>
      </c>
      <c r="AP716">
        <v>0</v>
      </c>
      <c r="AQ716">
        <v>0</v>
      </c>
      <c r="AR716">
        <v>0</v>
      </c>
      <c r="AS716">
        <v>0</v>
      </c>
      <c r="AT716">
        <v>0</v>
      </c>
      <c r="AU716">
        <v>0</v>
      </c>
      <c r="AV716">
        <v>0</v>
      </c>
      <c r="AW716">
        <v>0</v>
      </c>
      <c r="AX716">
        <v>0</v>
      </c>
      <c r="AY716">
        <v>0</v>
      </c>
      <c r="AZ716">
        <v>0</v>
      </c>
      <c r="BA716">
        <v>0</v>
      </c>
      <c r="BB716">
        <v>0</v>
      </c>
      <c r="BC716">
        <v>0</v>
      </c>
      <c r="BD716">
        <v>0</v>
      </c>
      <c r="BE716">
        <v>0</v>
      </c>
      <c r="BF716">
        <v>0</v>
      </c>
      <c r="BG716" s="20">
        <v>0</v>
      </c>
      <c r="BH716" s="20">
        <v>0</v>
      </c>
      <c r="BI716" s="20">
        <v>29</v>
      </c>
      <c r="BJ716" s="20">
        <v>0</v>
      </c>
      <c r="BK716" s="20">
        <v>122</v>
      </c>
      <c r="BL716" s="20">
        <v>223</v>
      </c>
      <c r="BM716" s="20">
        <v>233</v>
      </c>
      <c r="BN716" s="20">
        <v>40</v>
      </c>
      <c r="BO716" s="20">
        <v>10</v>
      </c>
      <c r="BP716" s="20">
        <v>1504</v>
      </c>
      <c r="BQ716" s="20">
        <v>777</v>
      </c>
      <c r="BR716" s="20">
        <v>0</v>
      </c>
      <c r="BS716" s="20">
        <v>3</v>
      </c>
      <c r="BT716" s="20">
        <v>313</v>
      </c>
      <c r="BU716" s="20">
        <v>117</v>
      </c>
      <c r="BV716" s="20">
        <v>1025</v>
      </c>
    </row>
    <row r="717" spans="1:74" x14ac:dyDescent="0.25">
      <c r="A717" s="20" t="s">
        <v>676</v>
      </c>
      <c r="B717" s="20" t="s">
        <v>687</v>
      </c>
      <c r="C717" s="20" t="s">
        <v>707</v>
      </c>
      <c r="D717" s="1">
        <v>44605</v>
      </c>
      <c r="E717">
        <v>31</v>
      </c>
      <c r="F717">
        <v>0</v>
      </c>
      <c r="G717">
        <v>0</v>
      </c>
      <c r="H717">
        <v>0</v>
      </c>
      <c r="I717">
        <v>0</v>
      </c>
      <c r="J717">
        <v>26</v>
      </c>
      <c r="K717">
        <v>0</v>
      </c>
      <c r="L717">
        <v>0</v>
      </c>
      <c r="M717">
        <v>0</v>
      </c>
      <c r="N717">
        <v>0</v>
      </c>
      <c r="O717">
        <v>0</v>
      </c>
      <c r="P717">
        <v>0</v>
      </c>
      <c r="Q717">
        <v>0</v>
      </c>
      <c r="R717">
        <v>128</v>
      </c>
      <c r="S717">
        <v>112</v>
      </c>
      <c r="T717">
        <v>1</v>
      </c>
      <c r="U717">
        <v>4</v>
      </c>
      <c r="V717">
        <v>0</v>
      </c>
      <c r="W717">
        <v>258</v>
      </c>
      <c r="X717">
        <v>197</v>
      </c>
      <c r="Y717">
        <v>2</v>
      </c>
      <c r="Z717">
        <v>19</v>
      </c>
      <c r="AA717">
        <v>8</v>
      </c>
      <c r="AB717">
        <v>295</v>
      </c>
      <c r="AC717">
        <v>204</v>
      </c>
      <c r="AD717">
        <v>1</v>
      </c>
      <c r="AE717">
        <v>34</v>
      </c>
      <c r="AF717">
        <v>23</v>
      </c>
      <c r="AG717">
        <v>49</v>
      </c>
      <c r="AH717">
        <v>31</v>
      </c>
      <c r="AI717">
        <v>0</v>
      </c>
      <c r="AJ717">
        <v>6</v>
      </c>
      <c r="AK717">
        <v>3</v>
      </c>
      <c r="AL717">
        <v>10</v>
      </c>
      <c r="AM717">
        <v>10</v>
      </c>
      <c r="AN717">
        <v>0</v>
      </c>
      <c r="AO717">
        <v>0</v>
      </c>
      <c r="AP717">
        <v>0</v>
      </c>
      <c r="AQ717">
        <v>0</v>
      </c>
      <c r="AR717">
        <v>0</v>
      </c>
      <c r="AS717">
        <v>0</v>
      </c>
      <c r="AT717">
        <v>0</v>
      </c>
      <c r="AU717">
        <v>0</v>
      </c>
      <c r="AV717">
        <v>0</v>
      </c>
      <c r="AW717">
        <v>0</v>
      </c>
      <c r="AX717">
        <v>0</v>
      </c>
      <c r="AY717">
        <v>0</v>
      </c>
      <c r="AZ717">
        <v>0</v>
      </c>
      <c r="BA717">
        <v>0</v>
      </c>
      <c r="BB717">
        <v>0</v>
      </c>
      <c r="BC717">
        <v>0</v>
      </c>
      <c r="BD717">
        <v>0</v>
      </c>
      <c r="BE717">
        <v>0</v>
      </c>
      <c r="BF717">
        <v>0</v>
      </c>
      <c r="BG717" s="20">
        <v>0</v>
      </c>
      <c r="BH717" s="20">
        <v>0</v>
      </c>
      <c r="BI717" s="20">
        <v>29</v>
      </c>
      <c r="BJ717" s="20">
        <v>0</v>
      </c>
      <c r="BK717" s="20">
        <v>122</v>
      </c>
      <c r="BL717" s="20">
        <v>224</v>
      </c>
      <c r="BM717" s="20">
        <v>232</v>
      </c>
      <c r="BN717" s="20">
        <v>40</v>
      </c>
      <c r="BO717" s="20">
        <v>10</v>
      </c>
      <c r="BP717" s="20">
        <v>1499</v>
      </c>
      <c r="BQ717" s="20">
        <v>776</v>
      </c>
      <c r="BR717" s="20">
        <v>0</v>
      </c>
      <c r="BS717" s="20">
        <v>3</v>
      </c>
      <c r="BT717" s="20">
        <v>311</v>
      </c>
      <c r="BU717" s="20">
        <v>118</v>
      </c>
      <c r="BV717" s="20">
        <v>1021</v>
      </c>
    </row>
    <row r="718" spans="1:74" x14ac:dyDescent="0.25">
      <c r="A718" s="20" t="s">
        <v>676</v>
      </c>
      <c r="B718" s="20" t="s">
        <v>687</v>
      </c>
      <c r="C718" s="20" t="s">
        <v>707</v>
      </c>
      <c r="D718" s="1">
        <v>44612</v>
      </c>
      <c r="E718">
        <v>31</v>
      </c>
      <c r="F718">
        <v>0</v>
      </c>
      <c r="G718">
        <v>0</v>
      </c>
      <c r="H718">
        <v>0</v>
      </c>
      <c r="I718">
        <v>0</v>
      </c>
      <c r="J718">
        <v>26</v>
      </c>
      <c r="K718">
        <v>0</v>
      </c>
      <c r="L718">
        <v>0</v>
      </c>
      <c r="M718">
        <v>0</v>
      </c>
      <c r="N718">
        <v>1</v>
      </c>
      <c r="O718">
        <v>1</v>
      </c>
      <c r="P718">
        <v>0</v>
      </c>
      <c r="Q718">
        <v>0</v>
      </c>
      <c r="R718">
        <v>128</v>
      </c>
      <c r="S718">
        <v>112</v>
      </c>
      <c r="T718">
        <v>1</v>
      </c>
      <c r="U718">
        <v>4</v>
      </c>
      <c r="V718">
        <v>0</v>
      </c>
      <c r="W718">
        <v>258</v>
      </c>
      <c r="X718">
        <v>197</v>
      </c>
      <c r="Y718">
        <v>2</v>
      </c>
      <c r="Z718">
        <v>19</v>
      </c>
      <c r="AA718">
        <v>8</v>
      </c>
      <c r="AB718">
        <v>295</v>
      </c>
      <c r="AC718">
        <v>206</v>
      </c>
      <c r="AD718">
        <v>1</v>
      </c>
      <c r="AE718">
        <v>33</v>
      </c>
      <c r="AF718">
        <v>23</v>
      </c>
      <c r="AG718">
        <v>49</v>
      </c>
      <c r="AH718">
        <v>32</v>
      </c>
      <c r="AI718">
        <v>0</v>
      </c>
      <c r="AJ718">
        <v>6</v>
      </c>
      <c r="AK718">
        <v>3</v>
      </c>
      <c r="AL718">
        <v>10</v>
      </c>
      <c r="AM718">
        <v>10</v>
      </c>
      <c r="AN718">
        <v>0</v>
      </c>
      <c r="AO718">
        <v>0</v>
      </c>
      <c r="AP718">
        <v>0</v>
      </c>
      <c r="AQ718">
        <v>0</v>
      </c>
      <c r="AR718">
        <v>0</v>
      </c>
      <c r="AS718">
        <v>0</v>
      </c>
      <c r="AT718">
        <v>0</v>
      </c>
      <c r="AU718">
        <v>0</v>
      </c>
      <c r="AV718">
        <v>0</v>
      </c>
      <c r="AW718">
        <v>0</v>
      </c>
      <c r="AX718">
        <v>0</v>
      </c>
      <c r="AY718">
        <v>0</v>
      </c>
      <c r="AZ718">
        <v>0</v>
      </c>
      <c r="BA718">
        <v>0</v>
      </c>
      <c r="BB718">
        <v>0</v>
      </c>
      <c r="BC718">
        <v>0</v>
      </c>
      <c r="BD718">
        <v>0</v>
      </c>
      <c r="BE718">
        <v>0</v>
      </c>
      <c r="BF718">
        <v>0</v>
      </c>
      <c r="BG718" s="20">
        <v>0</v>
      </c>
      <c r="BH718" s="20">
        <v>0</v>
      </c>
      <c r="BI718" s="20">
        <v>29</v>
      </c>
      <c r="BJ718" s="20">
        <v>1</v>
      </c>
      <c r="BK718" s="20">
        <v>122</v>
      </c>
      <c r="BL718" s="20">
        <v>224</v>
      </c>
      <c r="BM718" s="20">
        <v>233</v>
      </c>
      <c r="BN718" s="20">
        <v>40</v>
      </c>
      <c r="BO718" s="20">
        <v>10</v>
      </c>
      <c r="BP718" s="20">
        <v>1492</v>
      </c>
      <c r="BQ718" s="20">
        <v>780</v>
      </c>
      <c r="BR718" s="20">
        <v>0</v>
      </c>
      <c r="BS718" s="20">
        <v>3</v>
      </c>
      <c r="BT718" s="20">
        <v>309</v>
      </c>
      <c r="BU718" s="20">
        <v>117</v>
      </c>
      <c r="BV718" s="20">
        <v>1019</v>
      </c>
    </row>
    <row r="719" spans="1:74" x14ac:dyDescent="0.25">
      <c r="A719" s="20" t="s">
        <v>676</v>
      </c>
      <c r="B719" s="20" t="s">
        <v>702</v>
      </c>
      <c r="C719" s="20" t="s">
        <v>708</v>
      </c>
      <c r="D719" s="1">
        <v>44598</v>
      </c>
      <c r="E719">
        <v>191</v>
      </c>
      <c r="F719">
        <v>7</v>
      </c>
      <c r="G719">
        <v>6</v>
      </c>
      <c r="H719">
        <v>1</v>
      </c>
      <c r="I719">
        <v>1</v>
      </c>
      <c r="J719">
        <v>113</v>
      </c>
      <c r="K719">
        <v>2</v>
      </c>
      <c r="L719">
        <v>17</v>
      </c>
      <c r="M719">
        <v>2</v>
      </c>
      <c r="N719">
        <v>17</v>
      </c>
      <c r="O719">
        <v>13</v>
      </c>
      <c r="P719">
        <v>0</v>
      </c>
      <c r="Q719">
        <v>0</v>
      </c>
      <c r="R719">
        <v>321</v>
      </c>
      <c r="S719">
        <v>208</v>
      </c>
      <c r="T719">
        <v>22</v>
      </c>
      <c r="U719">
        <v>7</v>
      </c>
      <c r="V719">
        <v>10</v>
      </c>
      <c r="W719">
        <v>2340</v>
      </c>
      <c r="X719">
        <v>1166</v>
      </c>
      <c r="Y719">
        <v>28</v>
      </c>
      <c r="Z719">
        <v>287</v>
      </c>
      <c r="AA719">
        <v>35</v>
      </c>
      <c r="AB719">
        <v>795</v>
      </c>
      <c r="AC719">
        <v>426</v>
      </c>
      <c r="AD719">
        <v>0</v>
      </c>
      <c r="AE719">
        <v>124</v>
      </c>
      <c r="AF719">
        <v>38</v>
      </c>
      <c r="AG719">
        <v>437</v>
      </c>
      <c r="AH719">
        <v>196</v>
      </c>
      <c r="AI719">
        <v>1</v>
      </c>
      <c r="AJ719">
        <v>70</v>
      </c>
      <c r="AK719">
        <v>6</v>
      </c>
      <c r="AL719">
        <v>81</v>
      </c>
      <c r="AM719">
        <v>45</v>
      </c>
      <c r="AN719">
        <v>10</v>
      </c>
      <c r="AO719">
        <v>3</v>
      </c>
      <c r="AP719">
        <v>0</v>
      </c>
      <c r="AQ719">
        <v>0</v>
      </c>
      <c r="AR719">
        <v>0</v>
      </c>
      <c r="AS719">
        <v>0</v>
      </c>
      <c r="AT719">
        <v>0</v>
      </c>
      <c r="AU719">
        <v>0</v>
      </c>
      <c r="AV719">
        <v>0</v>
      </c>
      <c r="AW719">
        <v>0</v>
      </c>
      <c r="AX719">
        <v>0</v>
      </c>
      <c r="AY719">
        <v>0</v>
      </c>
      <c r="AZ719">
        <v>0</v>
      </c>
      <c r="BA719">
        <v>0</v>
      </c>
      <c r="BB719">
        <v>0</v>
      </c>
      <c r="BC719">
        <v>0</v>
      </c>
      <c r="BD719">
        <v>0</v>
      </c>
      <c r="BE719">
        <v>0</v>
      </c>
      <c r="BF719">
        <v>0</v>
      </c>
      <c r="BG719" s="20">
        <v>7</v>
      </c>
      <c r="BH719" s="20">
        <v>1</v>
      </c>
      <c r="BI719" s="20">
        <v>163</v>
      </c>
      <c r="BJ719" s="20">
        <v>17</v>
      </c>
      <c r="BK719" s="20">
        <v>270</v>
      </c>
      <c r="BL719" s="20">
        <v>1864</v>
      </c>
      <c r="BM719" s="20">
        <v>617</v>
      </c>
      <c r="BN719" s="20">
        <v>334</v>
      </c>
      <c r="BO719" s="20">
        <v>65</v>
      </c>
      <c r="BP719" s="20">
        <v>9738</v>
      </c>
      <c r="BQ719" s="20">
        <v>3484</v>
      </c>
      <c r="BR719" s="20">
        <v>0</v>
      </c>
      <c r="BS719" s="20">
        <v>21</v>
      </c>
      <c r="BT719" s="20">
        <v>2280</v>
      </c>
      <c r="BU719" s="20">
        <v>675</v>
      </c>
      <c r="BV719" s="20">
        <v>6250</v>
      </c>
    </row>
    <row r="720" spans="1:74" x14ac:dyDescent="0.25">
      <c r="A720" s="20" t="s">
        <v>676</v>
      </c>
      <c r="B720" s="20" t="s">
        <v>702</v>
      </c>
      <c r="C720" s="20" t="s">
        <v>708</v>
      </c>
      <c r="D720" s="1">
        <v>44605</v>
      </c>
      <c r="E720">
        <v>191</v>
      </c>
      <c r="F720">
        <v>7</v>
      </c>
      <c r="G720">
        <v>6</v>
      </c>
      <c r="H720">
        <v>1</v>
      </c>
      <c r="I720">
        <v>1</v>
      </c>
      <c r="J720">
        <v>113</v>
      </c>
      <c r="K720">
        <v>2</v>
      </c>
      <c r="L720">
        <v>17</v>
      </c>
      <c r="M720">
        <v>2</v>
      </c>
      <c r="N720">
        <v>17</v>
      </c>
      <c r="O720">
        <v>13</v>
      </c>
      <c r="P720">
        <v>0</v>
      </c>
      <c r="Q720">
        <v>0</v>
      </c>
      <c r="R720">
        <v>322</v>
      </c>
      <c r="S720">
        <v>211</v>
      </c>
      <c r="T720">
        <v>21</v>
      </c>
      <c r="U720">
        <v>7</v>
      </c>
      <c r="V720">
        <v>10</v>
      </c>
      <c r="W720">
        <v>2345</v>
      </c>
      <c r="X720">
        <v>1178</v>
      </c>
      <c r="Y720">
        <v>30</v>
      </c>
      <c r="Z720">
        <v>287</v>
      </c>
      <c r="AA720">
        <v>37</v>
      </c>
      <c r="AB720">
        <v>799</v>
      </c>
      <c r="AC720">
        <v>428</v>
      </c>
      <c r="AD720">
        <v>0</v>
      </c>
      <c r="AE720">
        <v>123</v>
      </c>
      <c r="AF720">
        <v>42</v>
      </c>
      <c r="AG720">
        <v>440</v>
      </c>
      <c r="AH720">
        <v>199</v>
      </c>
      <c r="AI720">
        <v>1</v>
      </c>
      <c r="AJ720">
        <v>70</v>
      </c>
      <c r="AK720">
        <v>6</v>
      </c>
      <c r="AL720">
        <v>81</v>
      </c>
      <c r="AM720">
        <v>45</v>
      </c>
      <c r="AN720">
        <v>10</v>
      </c>
      <c r="AO720">
        <v>3</v>
      </c>
      <c r="AP720">
        <v>0</v>
      </c>
      <c r="AQ720">
        <v>0</v>
      </c>
      <c r="AR720">
        <v>0</v>
      </c>
      <c r="AS720">
        <v>0</v>
      </c>
      <c r="AT720">
        <v>0</v>
      </c>
      <c r="AU720">
        <v>0</v>
      </c>
      <c r="AV720">
        <v>0</v>
      </c>
      <c r="AW720">
        <v>0</v>
      </c>
      <c r="AX720">
        <v>0</v>
      </c>
      <c r="AY720">
        <v>0</v>
      </c>
      <c r="AZ720">
        <v>0</v>
      </c>
      <c r="BA720">
        <v>0</v>
      </c>
      <c r="BB720">
        <v>0</v>
      </c>
      <c r="BC720">
        <v>0</v>
      </c>
      <c r="BD720">
        <v>0</v>
      </c>
      <c r="BE720">
        <v>0</v>
      </c>
      <c r="BF720">
        <v>0</v>
      </c>
      <c r="BG720" s="20">
        <v>7</v>
      </c>
      <c r="BH720" s="20">
        <v>1</v>
      </c>
      <c r="BI720" s="20">
        <v>163</v>
      </c>
      <c r="BJ720" s="20">
        <v>17</v>
      </c>
      <c r="BK720" s="20">
        <v>272</v>
      </c>
      <c r="BL720" s="20">
        <v>1870</v>
      </c>
      <c r="BM720" s="20">
        <v>617</v>
      </c>
      <c r="BN720" s="20">
        <v>336</v>
      </c>
      <c r="BO720" s="20">
        <v>65</v>
      </c>
      <c r="BP720" s="20">
        <v>9751</v>
      </c>
      <c r="BQ720" s="20">
        <v>3560</v>
      </c>
      <c r="BR720" s="20">
        <v>0</v>
      </c>
      <c r="BS720" s="20">
        <v>21</v>
      </c>
      <c r="BT720" s="20">
        <v>2266</v>
      </c>
      <c r="BU720" s="20">
        <v>694</v>
      </c>
      <c r="BV720" s="20">
        <v>6265</v>
      </c>
    </row>
    <row r="721" spans="1:74" x14ac:dyDescent="0.25">
      <c r="A721" s="20" t="s">
        <v>676</v>
      </c>
      <c r="B721" s="20" t="s">
        <v>702</v>
      </c>
      <c r="C721" s="20" t="s">
        <v>708</v>
      </c>
      <c r="D721" s="1">
        <v>44612</v>
      </c>
      <c r="E721">
        <v>192</v>
      </c>
      <c r="F721">
        <v>7</v>
      </c>
      <c r="G721">
        <v>6</v>
      </c>
      <c r="H721">
        <v>1</v>
      </c>
      <c r="I721">
        <v>1</v>
      </c>
      <c r="J721">
        <v>114</v>
      </c>
      <c r="K721">
        <v>2</v>
      </c>
      <c r="L721">
        <v>17</v>
      </c>
      <c r="M721">
        <v>2</v>
      </c>
      <c r="N721">
        <v>17</v>
      </c>
      <c r="O721">
        <v>13</v>
      </c>
      <c r="P721">
        <v>0</v>
      </c>
      <c r="Q721">
        <v>0</v>
      </c>
      <c r="R721">
        <v>323</v>
      </c>
      <c r="S721">
        <v>214</v>
      </c>
      <c r="T721">
        <v>21</v>
      </c>
      <c r="U721">
        <v>7</v>
      </c>
      <c r="V721">
        <v>10</v>
      </c>
      <c r="W721">
        <v>2349</v>
      </c>
      <c r="X721">
        <v>1192</v>
      </c>
      <c r="Y721">
        <v>30</v>
      </c>
      <c r="Z721">
        <v>287</v>
      </c>
      <c r="AA721">
        <v>37</v>
      </c>
      <c r="AB721">
        <v>802</v>
      </c>
      <c r="AC721">
        <v>433</v>
      </c>
      <c r="AD721">
        <v>0</v>
      </c>
      <c r="AE721">
        <v>123</v>
      </c>
      <c r="AF721">
        <v>42</v>
      </c>
      <c r="AG721">
        <v>444</v>
      </c>
      <c r="AH721">
        <v>203</v>
      </c>
      <c r="AI721">
        <v>1</v>
      </c>
      <c r="AJ721">
        <v>71</v>
      </c>
      <c r="AK721">
        <v>6</v>
      </c>
      <c r="AL721">
        <v>82</v>
      </c>
      <c r="AM721">
        <v>46</v>
      </c>
      <c r="AN721">
        <v>10</v>
      </c>
      <c r="AO721">
        <v>3</v>
      </c>
      <c r="AP721">
        <v>0</v>
      </c>
      <c r="AQ721">
        <v>0</v>
      </c>
      <c r="AR721">
        <v>0</v>
      </c>
      <c r="AS721">
        <v>0</v>
      </c>
      <c r="AT721">
        <v>0</v>
      </c>
      <c r="AU721">
        <v>0</v>
      </c>
      <c r="AV721">
        <v>0</v>
      </c>
      <c r="AW721">
        <v>0</v>
      </c>
      <c r="AX721">
        <v>0</v>
      </c>
      <c r="AY721">
        <v>0</v>
      </c>
      <c r="AZ721">
        <v>0</v>
      </c>
      <c r="BA721">
        <v>0</v>
      </c>
      <c r="BB721">
        <v>0</v>
      </c>
      <c r="BC721">
        <v>0</v>
      </c>
      <c r="BD721">
        <v>0</v>
      </c>
      <c r="BE721">
        <v>0</v>
      </c>
      <c r="BF721">
        <v>0</v>
      </c>
      <c r="BG721" s="20">
        <v>7</v>
      </c>
      <c r="BH721" s="20">
        <v>1</v>
      </c>
      <c r="BI721" s="20">
        <v>164</v>
      </c>
      <c r="BJ721" s="20">
        <v>17</v>
      </c>
      <c r="BK721" s="20">
        <v>273</v>
      </c>
      <c r="BL721" s="20">
        <v>1884</v>
      </c>
      <c r="BM721" s="20">
        <v>620</v>
      </c>
      <c r="BN721" s="20">
        <v>341</v>
      </c>
      <c r="BO721" s="20">
        <v>66</v>
      </c>
      <c r="BP721" s="20">
        <v>9781</v>
      </c>
      <c r="BQ721" s="20">
        <v>3616</v>
      </c>
      <c r="BR721" s="20">
        <v>0</v>
      </c>
      <c r="BS721" s="20">
        <v>21</v>
      </c>
      <c r="BT721" s="20">
        <v>2267</v>
      </c>
      <c r="BU721" s="20">
        <v>704</v>
      </c>
      <c r="BV721" s="20">
        <v>6287</v>
      </c>
    </row>
    <row r="722" spans="1:74" x14ac:dyDescent="0.25">
      <c r="A722" s="20" t="s">
        <v>676</v>
      </c>
      <c r="B722" s="20" t="s">
        <v>693</v>
      </c>
      <c r="C722" s="20" t="s">
        <v>709</v>
      </c>
      <c r="D722" s="1">
        <v>44598</v>
      </c>
      <c r="E722">
        <v>219</v>
      </c>
      <c r="F722">
        <v>11</v>
      </c>
      <c r="G722">
        <v>10</v>
      </c>
      <c r="H722">
        <v>1</v>
      </c>
      <c r="I722">
        <v>1</v>
      </c>
      <c r="J722">
        <v>146</v>
      </c>
      <c r="K722">
        <v>4</v>
      </c>
      <c r="L722">
        <v>20</v>
      </c>
      <c r="M722">
        <v>1</v>
      </c>
      <c r="N722">
        <v>16</v>
      </c>
      <c r="O722">
        <v>15</v>
      </c>
      <c r="P722">
        <v>0</v>
      </c>
      <c r="Q722">
        <v>0</v>
      </c>
      <c r="R722">
        <v>621</v>
      </c>
      <c r="S722">
        <v>490</v>
      </c>
      <c r="T722">
        <v>58</v>
      </c>
      <c r="U722">
        <v>2</v>
      </c>
      <c r="V722">
        <v>2</v>
      </c>
      <c r="W722">
        <v>2147</v>
      </c>
      <c r="X722">
        <v>1158</v>
      </c>
      <c r="Y722">
        <v>61</v>
      </c>
      <c r="Z722">
        <v>287</v>
      </c>
      <c r="AA722">
        <v>20</v>
      </c>
      <c r="AB722">
        <v>1319</v>
      </c>
      <c r="AC722">
        <v>839</v>
      </c>
      <c r="AD722">
        <v>12</v>
      </c>
      <c r="AE722">
        <v>160</v>
      </c>
      <c r="AF722">
        <v>64</v>
      </c>
      <c r="AG722">
        <v>373</v>
      </c>
      <c r="AH722">
        <v>147</v>
      </c>
      <c r="AI722">
        <v>9</v>
      </c>
      <c r="AJ722">
        <v>80</v>
      </c>
      <c r="AK722">
        <v>9</v>
      </c>
      <c r="AL722">
        <v>131</v>
      </c>
      <c r="AM722">
        <v>90</v>
      </c>
      <c r="AN722">
        <v>11</v>
      </c>
      <c r="AO722">
        <v>2</v>
      </c>
      <c r="AP722">
        <v>0</v>
      </c>
      <c r="AQ722">
        <v>0</v>
      </c>
      <c r="AR722">
        <v>0</v>
      </c>
      <c r="AS722">
        <v>0</v>
      </c>
      <c r="AT722">
        <v>0</v>
      </c>
      <c r="AU722">
        <v>0</v>
      </c>
      <c r="AV722">
        <v>0</v>
      </c>
      <c r="AW722">
        <v>0</v>
      </c>
      <c r="AX722">
        <v>0</v>
      </c>
      <c r="AY722">
        <v>0</v>
      </c>
      <c r="AZ722">
        <v>0</v>
      </c>
      <c r="BA722">
        <v>0</v>
      </c>
      <c r="BB722">
        <v>0</v>
      </c>
      <c r="BC722">
        <v>0</v>
      </c>
      <c r="BD722">
        <v>0</v>
      </c>
      <c r="BE722">
        <v>0</v>
      </c>
      <c r="BF722">
        <v>0</v>
      </c>
      <c r="BG722" s="20">
        <v>11</v>
      </c>
      <c r="BH722" s="20">
        <v>1</v>
      </c>
      <c r="BI722" s="20">
        <v>187</v>
      </c>
      <c r="BJ722" s="20">
        <v>16</v>
      </c>
      <c r="BK722" s="20">
        <v>549</v>
      </c>
      <c r="BL722" s="20">
        <v>1687</v>
      </c>
      <c r="BM722" s="20">
        <v>1052</v>
      </c>
      <c r="BN722" s="20">
        <v>255</v>
      </c>
      <c r="BO722" s="20">
        <v>115</v>
      </c>
      <c r="BP722" s="20">
        <v>7564</v>
      </c>
      <c r="BQ722" s="20">
        <v>2809</v>
      </c>
      <c r="BR722" s="20">
        <v>0</v>
      </c>
      <c r="BS722" s="20">
        <v>106</v>
      </c>
      <c r="BT722" s="20">
        <v>1751</v>
      </c>
      <c r="BU722" s="20">
        <v>577</v>
      </c>
      <c r="BV722" s="20">
        <v>4746</v>
      </c>
    </row>
    <row r="723" spans="1:74" x14ac:dyDescent="0.25">
      <c r="A723" s="20" t="s">
        <v>676</v>
      </c>
      <c r="B723" s="20" t="s">
        <v>693</v>
      </c>
      <c r="C723" s="20" t="s">
        <v>709</v>
      </c>
      <c r="D723" s="1">
        <v>44605</v>
      </c>
      <c r="E723">
        <v>220</v>
      </c>
      <c r="F723">
        <v>12</v>
      </c>
      <c r="G723">
        <v>10</v>
      </c>
      <c r="H723">
        <v>1</v>
      </c>
      <c r="I723">
        <v>1</v>
      </c>
      <c r="J723">
        <v>148</v>
      </c>
      <c r="K723">
        <v>4</v>
      </c>
      <c r="L723">
        <v>20</v>
      </c>
      <c r="M723">
        <v>2</v>
      </c>
      <c r="N723">
        <v>17</v>
      </c>
      <c r="O723">
        <v>16</v>
      </c>
      <c r="P723">
        <v>0</v>
      </c>
      <c r="Q723">
        <v>0</v>
      </c>
      <c r="R723">
        <v>622</v>
      </c>
      <c r="S723">
        <v>490</v>
      </c>
      <c r="T723">
        <v>58</v>
      </c>
      <c r="U723">
        <v>3</v>
      </c>
      <c r="V723">
        <v>2</v>
      </c>
      <c r="W723">
        <v>2146</v>
      </c>
      <c r="X723">
        <v>1167</v>
      </c>
      <c r="Y723">
        <v>61</v>
      </c>
      <c r="Z723">
        <v>285</v>
      </c>
      <c r="AA723">
        <v>20</v>
      </c>
      <c r="AB723">
        <v>1324</v>
      </c>
      <c r="AC723">
        <v>846</v>
      </c>
      <c r="AD723">
        <v>12</v>
      </c>
      <c r="AE723">
        <v>162</v>
      </c>
      <c r="AF723">
        <v>65</v>
      </c>
      <c r="AG723">
        <v>371</v>
      </c>
      <c r="AH723">
        <v>151</v>
      </c>
      <c r="AI723">
        <v>10</v>
      </c>
      <c r="AJ723">
        <v>79</v>
      </c>
      <c r="AK723">
        <v>9</v>
      </c>
      <c r="AL723">
        <v>131</v>
      </c>
      <c r="AM723">
        <v>93</v>
      </c>
      <c r="AN723">
        <v>11</v>
      </c>
      <c r="AO723">
        <v>2</v>
      </c>
      <c r="AP723">
        <v>0</v>
      </c>
      <c r="AQ723">
        <v>0</v>
      </c>
      <c r="AR723">
        <v>0</v>
      </c>
      <c r="AS723">
        <v>1</v>
      </c>
      <c r="AT723">
        <v>0</v>
      </c>
      <c r="AU723">
        <v>0</v>
      </c>
      <c r="AV723">
        <v>0</v>
      </c>
      <c r="AW723">
        <v>0</v>
      </c>
      <c r="AX723">
        <v>0</v>
      </c>
      <c r="AY723">
        <v>0</v>
      </c>
      <c r="AZ723">
        <v>0</v>
      </c>
      <c r="BA723">
        <v>0</v>
      </c>
      <c r="BB723">
        <v>0</v>
      </c>
      <c r="BC723">
        <v>0</v>
      </c>
      <c r="BD723">
        <v>0</v>
      </c>
      <c r="BE723">
        <v>0</v>
      </c>
      <c r="BF723">
        <v>0</v>
      </c>
      <c r="BG723" s="20">
        <v>11</v>
      </c>
      <c r="BH723" s="20">
        <v>1</v>
      </c>
      <c r="BI723" s="20">
        <v>187</v>
      </c>
      <c r="BJ723" s="20">
        <v>17</v>
      </c>
      <c r="BK723" s="20">
        <v>549</v>
      </c>
      <c r="BL723" s="20">
        <v>1691</v>
      </c>
      <c r="BM723" s="20">
        <v>1053</v>
      </c>
      <c r="BN723" s="20">
        <v>256</v>
      </c>
      <c r="BO723" s="20">
        <v>115</v>
      </c>
      <c r="BP723" s="20">
        <v>7575</v>
      </c>
      <c r="BQ723" s="20">
        <v>2868</v>
      </c>
      <c r="BR723" s="20">
        <v>0</v>
      </c>
      <c r="BS723" s="20">
        <v>106</v>
      </c>
      <c r="BT723" s="20">
        <v>1747</v>
      </c>
      <c r="BU723" s="20">
        <v>586</v>
      </c>
      <c r="BV723" s="20">
        <v>4762</v>
      </c>
    </row>
    <row r="724" spans="1:74" x14ac:dyDescent="0.25">
      <c r="A724" s="20" t="s">
        <v>676</v>
      </c>
      <c r="B724" s="20" t="s">
        <v>693</v>
      </c>
      <c r="C724" s="20" t="s">
        <v>709</v>
      </c>
      <c r="D724" s="1">
        <v>44612</v>
      </c>
      <c r="E724">
        <v>220</v>
      </c>
      <c r="F724">
        <v>12</v>
      </c>
      <c r="G724">
        <v>10</v>
      </c>
      <c r="H724">
        <v>1</v>
      </c>
      <c r="I724">
        <v>1</v>
      </c>
      <c r="J724">
        <v>151</v>
      </c>
      <c r="K724">
        <v>4</v>
      </c>
      <c r="L724">
        <v>20</v>
      </c>
      <c r="M724">
        <v>2</v>
      </c>
      <c r="N724">
        <v>18</v>
      </c>
      <c r="O724">
        <v>16</v>
      </c>
      <c r="P724">
        <v>1</v>
      </c>
      <c r="Q724">
        <v>0</v>
      </c>
      <c r="R724">
        <v>621</v>
      </c>
      <c r="S724">
        <v>491</v>
      </c>
      <c r="T724">
        <v>57</v>
      </c>
      <c r="U724">
        <v>3</v>
      </c>
      <c r="V724">
        <v>2</v>
      </c>
      <c r="W724">
        <v>2155</v>
      </c>
      <c r="X724">
        <v>1182</v>
      </c>
      <c r="Y724">
        <v>70</v>
      </c>
      <c r="Z724">
        <v>279</v>
      </c>
      <c r="AA724">
        <v>20</v>
      </c>
      <c r="AB724">
        <v>1321</v>
      </c>
      <c r="AC724">
        <v>847</v>
      </c>
      <c r="AD724">
        <v>12</v>
      </c>
      <c r="AE724">
        <v>161</v>
      </c>
      <c r="AF724">
        <v>66</v>
      </c>
      <c r="AG724">
        <v>372</v>
      </c>
      <c r="AH724">
        <v>153</v>
      </c>
      <c r="AI724">
        <v>10</v>
      </c>
      <c r="AJ724">
        <v>79</v>
      </c>
      <c r="AK724">
        <v>9</v>
      </c>
      <c r="AL724">
        <v>135</v>
      </c>
      <c r="AM724">
        <v>96</v>
      </c>
      <c r="AN724">
        <v>12</v>
      </c>
      <c r="AO724">
        <v>2</v>
      </c>
      <c r="AP724">
        <v>0</v>
      </c>
      <c r="AQ724">
        <v>0</v>
      </c>
      <c r="AR724">
        <v>0</v>
      </c>
      <c r="AS724">
        <v>1</v>
      </c>
      <c r="AT724">
        <v>0</v>
      </c>
      <c r="AU724">
        <v>0</v>
      </c>
      <c r="AV724">
        <v>0</v>
      </c>
      <c r="AW724">
        <v>0</v>
      </c>
      <c r="AX724">
        <v>0</v>
      </c>
      <c r="AY724">
        <v>0</v>
      </c>
      <c r="AZ724">
        <v>0</v>
      </c>
      <c r="BA724">
        <v>0</v>
      </c>
      <c r="BB724">
        <v>0</v>
      </c>
      <c r="BC724">
        <v>0</v>
      </c>
      <c r="BD724">
        <v>0</v>
      </c>
      <c r="BE724">
        <v>0</v>
      </c>
      <c r="BF724">
        <v>0</v>
      </c>
      <c r="BG724" s="20">
        <v>11</v>
      </c>
      <c r="BH724" s="20">
        <v>1</v>
      </c>
      <c r="BI724" s="20">
        <v>187</v>
      </c>
      <c r="BJ724" s="20">
        <v>17</v>
      </c>
      <c r="BK724" s="20">
        <v>549</v>
      </c>
      <c r="BL724" s="20">
        <v>1701</v>
      </c>
      <c r="BM724" s="20">
        <v>1050</v>
      </c>
      <c r="BN724" s="20">
        <v>257</v>
      </c>
      <c r="BO724" s="20">
        <v>118</v>
      </c>
      <c r="BP724" s="20">
        <v>7589</v>
      </c>
      <c r="BQ724" s="20">
        <v>2900</v>
      </c>
      <c r="BR724" s="20">
        <v>0</v>
      </c>
      <c r="BS724" s="20">
        <v>107</v>
      </c>
      <c r="BT724" s="20">
        <v>1745</v>
      </c>
      <c r="BU724" s="20">
        <v>591</v>
      </c>
      <c r="BV724" s="20">
        <v>4776</v>
      </c>
    </row>
    <row r="725" spans="1:74" x14ac:dyDescent="0.25">
      <c r="A725" s="20" t="s">
        <v>676</v>
      </c>
      <c r="B725" s="20" t="s">
        <v>702</v>
      </c>
      <c r="C725" s="20" t="s">
        <v>710</v>
      </c>
      <c r="D725" s="1">
        <v>44598</v>
      </c>
      <c r="E725">
        <v>53</v>
      </c>
      <c r="F725">
        <v>2</v>
      </c>
      <c r="G725">
        <v>2</v>
      </c>
      <c r="H725">
        <v>0</v>
      </c>
      <c r="I725">
        <v>0</v>
      </c>
      <c r="J725">
        <v>32</v>
      </c>
      <c r="K725">
        <v>0</v>
      </c>
      <c r="L725">
        <v>4</v>
      </c>
      <c r="M725">
        <v>4</v>
      </c>
      <c r="N725">
        <v>0</v>
      </c>
      <c r="O725">
        <v>0</v>
      </c>
      <c r="P725">
        <v>0</v>
      </c>
      <c r="Q725">
        <v>0</v>
      </c>
      <c r="R725">
        <v>97</v>
      </c>
      <c r="S725">
        <v>65</v>
      </c>
      <c r="T725">
        <v>13</v>
      </c>
      <c r="U725">
        <v>3</v>
      </c>
      <c r="V725">
        <v>1</v>
      </c>
      <c r="W725">
        <v>624</v>
      </c>
      <c r="X725">
        <v>333</v>
      </c>
      <c r="Y725">
        <v>13</v>
      </c>
      <c r="Z725">
        <v>95</v>
      </c>
      <c r="AA725">
        <v>7</v>
      </c>
      <c r="AB725">
        <v>287</v>
      </c>
      <c r="AC725">
        <v>137</v>
      </c>
      <c r="AD725">
        <v>3</v>
      </c>
      <c r="AE725">
        <v>62</v>
      </c>
      <c r="AF725">
        <v>17</v>
      </c>
      <c r="AG725">
        <v>135</v>
      </c>
      <c r="AH725">
        <v>50</v>
      </c>
      <c r="AI725">
        <v>0</v>
      </c>
      <c r="AJ725">
        <v>26</v>
      </c>
      <c r="AK725">
        <v>1</v>
      </c>
      <c r="AL725">
        <v>25</v>
      </c>
      <c r="AM725">
        <v>18</v>
      </c>
      <c r="AN725">
        <v>2</v>
      </c>
      <c r="AO725">
        <v>1</v>
      </c>
      <c r="AP725">
        <v>0</v>
      </c>
      <c r="AQ725">
        <v>0</v>
      </c>
      <c r="AR725">
        <v>0</v>
      </c>
      <c r="AS725">
        <v>0</v>
      </c>
      <c r="AT725">
        <v>0</v>
      </c>
      <c r="AU725">
        <v>0</v>
      </c>
      <c r="AV725">
        <v>0</v>
      </c>
      <c r="AW725">
        <v>0</v>
      </c>
      <c r="AX725">
        <v>0</v>
      </c>
      <c r="AY725">
        <v>0</v>
      </c>
      <c r="AZ725">
        <v>0</v>
      </c>
      <c r="BA725">
        <v>0</v>
      </c>
      <c r="BB725">
        <v>0</v>
      </c>
      <c r="BC725">
        <v>0</v>
      </c>
      <c r="BD725">
        <v>0</v>
      </c>
      <c r="BE725">
        <v>0</v>
      </c>
      <c r="BF725">
        <v>0</v>
      </c>
      <c r="BG725" s="20">
        <v>2</v>
      </c>
      <c r="BH725" s="20">
        <v>0</v>
      </c>
      <c r="BI725" s="20">
        <v>43</v>
      </c>
      <c r="BJ725" s="20">
        <v>0</v>
      </c>
      <c r="BK725" s="20">
        <v>79</v>
      </c>
      <c r="BL725" s="20">
        <v>484</v>
      </c>
      <c r="BM725" s="20">
        <v>200</v>
      </c>
      <c r="BN725" s="20">
        <v>94</v>
      </c>
      <c r="BO725" s="20">
        <v>21</v>
      </c>
      <c r="BP725" s="20">
        <v>2575</v>
      </c>
      <c r="BQ725" s="20">
        <v>722</v>
      </c>
      <c r="BR725" s="20">
        <v>0</v>
      </c>
      <c r="BS725" s="20">
        <v>14</v>
      </c>
      <c r="BT725" s="20">
        <v>824</v>
      </c>
      <c r="BU725" s="20">
        <v>216</v>
      </c>
      <c r="BV725" s="20">
        <v>1376</v>
      </c>
    </row>
    <row r="726" spans="1:74" x14ac:dyDescent="0.25">
      <c r="A726" s="20" t="s">
        <v>676</v>
      </c>
      <c r="B726" s="20" t="s">
        <v>702</v>
      </c>
      <c r="C726" s="20" t="s">
        <v>710</v>
      </c>
      <c r="D726" s="1">
        <v>44605</v>
      </c>
      <c r="E726">
        <v>53</v>
      </c>
      <c r="F726">
        <v>2</v>
      </c>
      <c r="G726">
        <v>2</v>
      </c>
      <c r="H726">
        <v>0</v>
      </c>
      <c r="I726">
        <v>0</v>
      </c>
      <c r="J726">
        <v>33</v>
      </c>
      <c r="K726">
        <v>0</v>
      </c>
      <c r="L726">
        <v>4</v>
      </c>
      <c r="M726">
        <v>4</v>
      </c>
      <c r="N726">
        <v>0</v>
      </c>
      <c r="O726">
        <v>0</v>
      </c>
      <c r="P726">
        <v>0</v>
      </c>
      <c r="Q726">
        <v>0</v>
      </c>
      <c r="R726">
        <v>97</v>
      </c>
      <c r="S726">
        <v>66</v>
      </c>
      <c r="T726">
        <v>13</v>
      </c>
      <c r="U726">
        <v>3</v>
      </c>
      <c r="V726">
        <v>1</v>
      </c>
      <c r="W726">
        <v>625</v>
      </c>
      <c r="X726">
        <v>337</v>
      </c>
      <c r="Y726">
        <v>14</v>
      </c>
      <c r="Z726">
        <v>95</v>
      </c>
      <c r="AA726">
        <v>7</v>
      </c>
      <c r="AB726">
        <v>287</v>
      </c>
      <c r="AC726">
        <v>138</v>
      </c>
      <c r="AD726">
        <v>3</v>
      </c>
      <c r="AE726">
        <v>62</v>
      </c>
      <c r="AF726">
        <v>17</v>
      </c>
      <c r="AG726">
        <v>135</v>
      </c>
      <c r="AH726">
        <v>52</v>
      </c>
      <c r="AI726">
        <v>0</v>
      </c>
      <c r="AJ726">
        <v>27</v>
      </c>
      <c r="AK726">
        <v>0</v>
      </c>
      <c r="AL726">
        <v>25</v>
      </c>
      <c r="AM726">
        <v>18</v>
      </c>
      <c r="AN726">
        <v>2</v>
      </c>
      <c r="AO726">
        <v>1</v>
      </c>
      <c r="AP726">
        <v>0</v>
      </c>
      <c r="AQ726">
        <v>0</v>
      </c>
      <c r="AR726">
        <v>0</v>
      </c>
      <c r="AS726">
        <v>0</v>
      </c>
      <c r="AT726">
        <v>0</v>
      </c>
      <c r="AU726">
        <v>0</v>
      </c>
      <c r="AV726">
        <v>0</v>
      </c>
      <c r="AW726">
        <v>0</v>
      </c>
      <c r="AX726">
        <v>0</v>
      </c>
      <c r="AY726">
        <v>0</v>
      </c>
      <c r="AZ726">
        <v>0</v>
      </c>
      <c r="BA726">
        <v>0</v>
      </c>
      <c r="BB726">
        <v>0</v>
      </c>
      <c r="BC726">
        <v>0</v>
      </c>
      <c r="BD726">
        <v>0</v>
      </c>
      <c r="BE726">
        <v>0</v>
      </c>
      <c r="BF726">
        <v>0</v>
      </c>
      <c r="BG726" s="20">
        <v>2</v>
      </c>
      <c r="BH726" s="20">
        <v>0</v>
      </c>
      <c r="BI726" s="20">
        <v>43</v>
      </c>
      <c r="BJ726" s="20">
        <v>0</v>
      </c>
      <c r="BK726" s="20">
        <v>79</v>
      </c>
      <c r="BL726" s="20">
        <v>485</v>
      </c>
      <c r="BM726" s="20">
        <v>201</v>
      </c>
      <c r="BN726" s="20">
        <v>95</v>
      </c>
      <c r="BO726" s="20">
        <v>21</v>
      </c>
      <c r="BP726" s="20">
        <v>2580</v>
      </c>
      <c r="BQ726" s="20">
        <v>732</v>
      </c>
      <c r="BR726" s="20">
        <v>0</v>
      </c>
      <c r="BS726" s="20">
        <v>15</v>
      </c>
      <c r="BT726" s="20">
        <v>829</v>
      </c>
      <c r="BU726" s="20">
        <v>217</v>
      </c>
      <c r="BV726" s="20">
        <v>1379</v>
      </c>
    </row>
    <row r="727" spans="1:74" x14ac:dyDescent="0.25">
      <c r="A727" s="20" t="s">
        <v>676</v>
      </c>
      <c r="B727" s="20" t="s">
        <v>702</v>
      </c>
      <c r="C727" s="20" t="s">
        <v>710</v>
      </c>
      <c r="D727" s="1">
        <v>44612</v>
      </c>
      <c r="E727">
        <v>53</v>
      </c>
      <c r="F727">
        <v>2</v>
      </c>
      <c r="G727">
        <v>2</v>
      </c>
      <c r="H727">
        <v>0</v>
      </c>
      <c r="I727">
        <v>0</v>
      </c>
      <c r="J727">
        <v>33</v>
      </c>
      <c r="K727">
        <v>0</v>
      </c>
      <c r="L727">
        <v>4</v>
      </c>
      <c r="M727">
        <v>4</v>
      </c>
      <c r="N727">
        <v>0</v>
      </c>
      <c r="O727">
        <v>0</v>
      </c>
      <c r="P727">
        <v>0</v>
      </c>
      <c r="Q727">
        <v>0</v>
      </c>
      <c r="R727">
        <v>97</v>
      </c>
      <c r="S727">
        <v>67</v>
      </c>
      <c r="T727">
        <v>13</v>
      </c>
      <c r="U727">
        <v>3</v>
      </c>
      <c r="V727">
        <v>1</v>
      </c>
      <c r="W727">
        <v>627</v>
      </c>
      <c r="X727">
        <v>342</v>
      </c>
      <c r="Y727">
        <v>14</v>
      </c>
      <c r="Z727">
        <v>95</v>
      </c>
      <c r="AA727">
        <v>7</v>
      </c>
      <c r="AB727">
        <v>287</v>
      </c>
      <c r="AC727">
        <v>138</v>
      </c>
      <c r="AD727">
        <v>3</v>
      </c>
      <c r="AE727">
        <v>61</v>
      </c>
      <c r="AF727">
        <v>17</v>
      </c>
      <c r="AG727">
        <v>134</v>
      </c>
      <c r="AH727">
        <v>53</v>
      </c>
      <c r="AI727">
        <v>0</v>
      </c>
      <c r="AJ727">
        <v>27</v>
      </c>
      <c r="AK727">
        <v>0</v>
      </c>
      <c r="AL727">
        <v>25</v>
      </c>
      <c r="AM727">
        <v>18</v>
      </c>
      <c r="AN727">
        <v>2</v>
      </c>
      <c r="AO727">
        <v>1</v>
      </c>
      <c r="AP727">
        <v>0</v>
      </c>
      <c r="AQ727">
        <v>0</v>
      </c>
      <c r="AR727">
        <v>0</v>
      </c>
      <c r="AS727">
        <v>0</v>
      </c>
      <c r="AT727">
        <v>0</v>
      </c>
      <c r="AU727">
        <v>0</v>
      </c>
      <c r="AV727">
        <v>0</v>
      </c>
      <c r="AW727">
        <v>0</v>
      </c>
      <c r="AX727">
        <v>0</v>
      </c>
      <c r="AY727">
        <v>0</v>
      </c>
      <c r="AZ727">
        <v>0</v>
      </c>
      <c r="BA727">
        <v>0</v>
      </c>
      <c r="BB727">
        <v>0</v>
      </c>
      <c r="BC727">
        <v>0</v>
      </c>
      <c r="BD727">
        <v>0</v>
      </c>
      <c r="BE727">
        <v>0</v>
      </c>
      <c r="BF727">
        <v>0</v>
      </c>
      <c r="BG727" s="20">
        <v>2</v>
      </c>
      <c r="BH727" s="20">
        <v>0</v>
      </c>
      <c r="BI727" s="20">
        <v>43</v>
      </c>
      <c r="BJ727" s="20">
        <v>0</v>
      </c>
      <c r="BK727" s="20">
        <v>79</v>
      </c>
      <c r="BL727" s="20">
        <v>488</v>
      </c>
      <c r="BM727" s="20">
        <v>201</v>
      </c>
      <c r="BN727" s="20">
        <v>94</v>
      </c>
      <c r="BO727" s="20">
        <v>21</v>
      </c>
      <c r="BP727" s="20">
        <v>2579</v>
      </c>
      <c r="BQ727" s="20">
        <v>742</v>
      </c>
      <c r="BR727" s="20">
        <v>0</v>
      </c>
      <c r="BS727" s="20">
        <v>15</v>
      </c>
      <c r="BT727" s="20">
        <v>823</v>
      </c>
      <c r="BU727" s="20">
        <v>217</v>
      </c>
      <c r="BV727" s="20">
        <v>1382</v>
      </c>
    </row>
    <row r="728" spans="1:74" x14ac:dyDescent="0.25">
      <c r="A728" s="20" t="s">
        <v>676</v>
      </c>
      <c r="B728" s="20" t="s">
        <v>702</v>
      </c>
      <c r="C728" s="20" t="s">
        <v>710</v>
      </c>
      <c r="D728" s="1">
        <v>44613</v>
      </c>
      <c r="W728">
        <v>1</v>
      </c>
      <c r="AA728">
        <v>1</v>
      </c>
      <c r="BG728" s="20"/>
      <c r="BH728" s="20"/>
      <c r="BI728" s="20"/>
      <c r="BJ728" s="20"/>
      <c r="BK728" s="20"/>
      <c r="BL728" s="20"/>
      <c r="BM728" s="20"/>
      <c r="BN728" s="20"/>
      <c r="BO728" s="20"/>
      <c r="BP728" s="20"/>
      <c r="BQ728" s="20"/>
      <c r="BR728" s="20"/>
      <c r="BS728" s="20"/>
      <c r="BT728" s="20"/>
      <c r="BU728" s="20"/>
      <c r="BV728" s="20"/>
    </row>
    <row r="729" spans="1:74" x14ac:dyDescent="0.25">
      <c r="A729" s="20" t="s">
        <v>676</v>
      </c>
      <c r="B729" s="20" t="s">
        <v>683</v>
      </c>
      <c r="C729" s="20" t="s">
        <v>711</v>
      </c>
      <c r="D729" s="1">
        <v>44598</v>
      </c>
      <c r="E729">
        <v>86</v>
      </c>
      <c r="F729">
        <v>0</v>
      </c>
      <c r="G729">
        <v>0</v>
      </c>
      <c r="H729">
        <v>0</v>
      </c>
      <c r="I729">
        <v>0</v>
      </c>
      <c r="J729">
        <v>46</v>
      </c>
      <c r="K729">
        <v>9</v>
      </c>
      <c r="L729">
        <v>3</v>
      </c>
      <c r="M729">
        <v>0</v>
      </c>
      <c r="N729">
        <v>0</v>
      </c>
      <c r="O729">
        <v>0</v>
      </c>
      <c r="P729">
        <v>0</v>
      </c>
      <c r="Q729">
        <v>0</v>
      </c>
      <c r="R729">
        <v>180</v>
      </c>
      <c r="S729">
        <v>123</v>
      </c>
      <c r="T729">
        <v>25</v>
      </c>
      <c r="U729">
        <v>0</v>
      </c>
      <c r="V729">
        <v>3</v>
      </c>
      <c r="W729">
        <v>867</v>
      </c>
      <c r="X729">
        <v>456</v>
      </c>
      <c r="Y729">
        <v>67</v>
      </c>
      <c r="Z729">
        <v>63</v>
      </c>
      <c r="AA729">
        <v>7</v>
      </c>
      <c r="AB729">
        <v>458</v>
      </c>
      <c r="AC729">
        <v>245</v>
      </c>
      <c r="AD729">
        <v>70</v>
      </c>
      <c r="AE729">
        <v>42</v>
      </c>
      <c r="AF729">
        <v>5</v>
      </c>
      <c r="AG729">
        <v>200</v>
      </c>
      <c r="AH729">
        <v>99</v>
      </c>
      <c r="AI729">
        <v>3</v>
      </c>
      <c r="AJ729">
        <v>24</v>
      </c>
      <c r="AK729">
        <v>2</v>
      </c>
      <c r="AL729">
        <v>25</v>
      </c>
      <c r="AM729">
        <v>14</v>
      </c>
      <c r="AN729">
        <v>3</v>
      </c>
      <c r="AO729">
        <v>0</v>
      </c>
      <c r="AP729">
        <v>0</v>
      </c>
      <c r="AQ729">
        <v>0</v>
      </c>
      <c r="AR729">
        <v>0</v>
      </c>
      <c r="AS729">
        <v>0</v>
      </c>
      <c r="AT729">
        <v>0</v>
      </c>
      <c r="AU729">
        <v>0</v>
      </c>
      <c r="AV729">
        <v>0</v>
      </c>
      <c r="AW729">
        <v>0</v>
      </c>
      <c r="AX729">
        <v>0</v>
      </c>
      <c r="AY729">
        <v>0</v>
      </c>
      <c r="AZ729">
        <v>0</v>
      </c>
      <c r="BA729">
        <v>0</v>
      </c>
      <c r="BB729">
        <v>0</v>
      </c>
      <c r="BC729">
        <v>0</v>
      </c>
      <c r="BD729">
        <v>0</v>
      </c>
      <c r="BE729">
        <v>0</v>
      </c>
      <c r="BF729">
        <v>0</v>
      </c>
      <c r="BG729" s="20">
        <v>0</v>
      </c>
      <c r="BH729" s="20">
        <v>0</v>
      </c>
      <c r="BI729" s="20">
        <v>73</v>
      </c>
      <c r="BJ729" s="20">
        <v>0</v>
      </c>
      <c r="BK729" s="20">
        <v>145</v>
      </c>
      <c r="BL729" s="20">
        <v>686</v>
      </c>
      <c r="BM729" s="20">
        <v>326</v>
      </c>
      <c r="BN729" s="20">
        <v>160</v>
      </c>
      <c r="BO729" s="20">
        <v>20</v>
      </c>
      <c r="BP729" s="20">
        <v>6350</v>
      </c>
      <c r="BQ729" s="20">
        <v>2383</v>
      </c>
      <c r="BR729" s="20">
        <v>0</v>
      </c>
      <c r="BS729" s="20">
        <v>126</v>
      </c>
      <c r="BT729" s="20">
        <v>1750</v>
      </c>
      <c r="BU729" s="20">
        <v>179</v>
      </c>
      <c r="BV729" s="20">
        <v>3970</v>
      </c>
    </row>
    <row r="730" spans="1:74" x14ac:dyDescent="0.25">
      <c r="A730" s="20" t="s">
        <v>676</v>
      </c>
      <c r="B730" s="20" t="s">
        <v>683</v>
      </c>
      <c r="C730" s="20" t="s">
        <v>711</v>
      </c>
      <c r="D730" s="1">
        <v>44605</v>
      </c>
      <c r="E730">
        <v>86</v>
      </c>
      <c r="F730">
        <v>0</v>
      </c>
      <c r="G730">
        <v>0</v>
      </c>
      <c r="H730">
        <v>0</v>
      </c>
      <c r="I730">
        <v>0</v>
      </c>
      <c r="J730">
        <v>46</v>
      </c>
      <c r="K730">
        <v>9</v>
      </c>
      <c r="L730">
        <v>3</v>
      </c>
      <c r="M730">
        <v>0</v>
      </c>
      <c r="N730">
        <v>0</v>
      </c>
      <c r="O730">
        <v>0</v>
      </c>
      <c r="P730">
        <v>0</v>
      </c>
      <c r="Q730">
        <v>0</v>
      </c>
      <c r="R730">
        <v>182</v>
      </c>
      <c r="S730">
        <v>126</v>
      </c>
      <c r="T730">
        <v>26</v>
      </c>
      <c r="U730">
        <v>0</v>
      </c>
      <c r="V730">
        <v>3</v>
      </c>
      <c r="W730">
        <v>874</v>
      </c>
      <c r="X730">
        <v>461</v>
      </c>
      <c r="Y730">
        <v>66</v>
      </c>
      <c r="Z730">
        <v>64</v>
      </c>
      <c r="AA730">
        <v>8</v>
      </c>
      <c r="AB730">
        <v>462</v>
      </c>
      <c r="AC730">
        <v>246</v>
      </c>
      <c r="AD730">
        <v>70</v>
      </c>
      <c r="AE730">
        <v>43</v>
      </c>
      <c r="AF730">
        <v>5</v>
      </c>
      <c r="AG730">
        <v>204</v>
      </c>
      <c r="AH730">
        <v>102</v>
      </c>
      <c r="AI730">
        <v>4</v>
      </c>
      <c r="AJ730">
        <v>24</v>
      </c>
      <c r="AK730">
        <v>2</v>
      </c>
      <c r="AL730">
        <v>27</v>
      </c>
      <c r="AM730">
        <v>14</v>
      </c>
      <c r="AN730">
        <v>3</v>
      </c>
      <c r="AO730">
        <v>1</v>
      </c>
      <c r="AP730">
        <v>0</v>
      </c>
      <c r="AQ730">
        <v>0</v>
      </c>
      <c r="AR730">
        <v>0</v>
      </c>
      <c r="AS730">
        <v>0</v>
      </c>
      <c r="AT730">
        <v>0</v>
      </c>
      <c r="AU730">
        <v>0</v>
      </c>
      <c r="AV730">
        <v>0</v>
      </c>
      <c r="AW730">
        <v>0</v>
      </c>
      <c r="AX730">
        <v>0</v>
      </c>
      <c r="AY730">
        <v>0</v>
      </c>
      <c r="AZ730">
        <v>0</v>
      </c>
      <c r="BA730">
        <v>0</v>
      </c>
      <c r="BB730">
        <v>0</v>
      </c>
      <c r="BC730">
        <v>0</v>
      </c>
      <c r="BD730">
        <v>0</v>
      </c>
      <c r="BE730">
        <v>0</v>
      </c>
      <c r="BF730">
        <v>0</v>
      </c>
      <c r="BG730" s="20">
        <v>0</v>
      </c>
      <c r="BH730" s="20">
        <v>0</v>
      </c>
      <c r="BI730" s="20">
        <v>73</v>
      </c>
      <c r="BJ730" s="20">
        <v>0</v>
      </c>
      <c r="BK730" s="20">
        <v>147</v>
      </c>
      <c r="BL730" s="20">
        <v>691</v>
      </c>
      <c r="BM730" s="20">
        <v>328</v>
      </c>
      <c r="BN730" s="20">
        <v>162</v>
      </c>
      <c r="BO730" s="20">
        <v>20</v>
      </c>
      <c r="BP730" s="20">
        <v>6386</v>
      </c>
      <c r="BQ730" s="20">
        <v>2444</v>
      </c>
      <c r="BR730" s="20">
        <v>0</v>
      </c>
      <c r="BS730" s="20">
        <v>126</v>
      </c>
      <c r="BT730" s="20">
        <v>1749</v>
      </c>
      <c r="BU730" s="20">
        <v>185</v>
      </c>
      <c r="BV730" s="20">
        <v>4003</v>
      </c>
    </row>
    <row r="731" spans="1:74" x14ac:dyDescent="0.25">
      <c r="A731" s="20" t="s">
        <v>676</v>
      </c>
      <c r="B731" s="20" t="s">
        <v>683</v>
      </c>
      <c r="C731" s="20" t="s">
        <v>711</v>
      </c>
      <c r="D731" s="1">
        <v>44612</v>
      </c>
      <c r="E731">
        <v>87</v>
      </c>
      <c r="F731">
        <v>0</v>
      </c>
      <c r="G731">
        <v>0</v>
      </c>
      <c r="H731">
        <v>0</v>
      </c>
      <c r="I731">
        <v>0</v>
      </c>
      <c r="J731">
        <v>47</v>
      </c>
      <c r="K731">
        <v>9</v>
      </c>
      <c r="L731">
        <v>3</v>
      </c>
      <c r="M731">
        <v>0</v>
      </c>
      <c r="N731">
        <v>0</v>
      </c>
      <c r="O731">
        <v>0</v>
      </c>
      <c r="P731">
        <v>0</v>
      </c>
      <c r="Q731">
        <v>0</v>
      </c>
      <c r="R731">
        <v>181</v>
      </c>
      <c r="S731">
        <v>125</v>
      </c>
      <c r="T731">
        <v>26</v>
      </c>
      <c r="U731">
        <v>0</v>
      </c>
      <c r="V731">
        <v>3</v>
      </c>
      <c r="W731">
        <v>874</v>
      </c>
      <c r="X731">
        <v>467</v>
      </c>
      <c r="Y731">
        <v>67</v>
      </c>
      <c r="Z731">
        <v>64</v>
      </c>
      <c r="AA731">
        <v>9</v>
      </c>
      <c r="AB731">
        <v>463</v>
      </c>
      <c r="AC731">
        <v>249</v>
      </c>
      <c r="AD731">
        <v>69</v>
      </c>
      <c r="AE731">
        <v>44</v>
      </c>
      <c r="AF731">
        <v>3</v>
      </c>
      <c r="AG731">
        <v>200</v>
      </c>
      <c r="AH731">
        <v>101</v>
      </c>
      <c r="AI731">
        <v>4</v>
      </c>
      <c r="AJ731">
        <v>23</v>
      </c>
      <c r="AK731">
        <v>2</v>
      </c>
      <c r="AL731">
        <v>29</v>
      </c>
      <c r="AM731">
        <v>16</v>
      </c>
      <c r="AN731">
        <v>3</v>
      </c>
      <c r="AO731">
        <v>1</v>
      </c>
      <c r="AP731">
        <v>0</v>
      </c>
      <c r="AQ731">
        <v>0</v>
      </c>
      <c r="AR731">
        <v>0</v>
      </c>
      <c r="AS731">
        <v>0</v>
      </c>
      <c r="AT731">
        <v>0</v>
      </c>
      <c r="AU731">
        <v>0</v>
      </c>
      <c r="AV731">
        <v>0</v>
      </c>
      <c r="AW731">
        <v>0</v>
      </c>
      <c r="AX731">
        <v>0</v>
      </c>
      <c r="AY731">
        <v>0</v>
      </c>
      <c r="AZ731">
        <v>0</v>
      </c>
      <c r="BA731">
        <v>0</v>
      </c>
      <c r="BB731">
        <v>0</v>
      </c>
      <c r="BC731">
        <v>0</v>
      </c>
      <c r="BD731">
        <v>0</v>
      </c>
      <c r="BE731">
        <v>0</v>
      </c>
      <c r="BF731">
        <v>0</v>
      </c>
      <c r="BG731" s="20">
        <v>0</v>
      </c>
      <c r="BH731" s="20">
        <v>0</v>
      </c>
      <c r="BI731" s="20">
        <v>74</v>
      </c>
      <c r="BJ731" s="20">
        <v>0</v>
      </c>
      <c r="BK731" s="20">
        <v>146</v>
      </c>
      <c r="BL731" s="20">
        <v>691</v>
      </c>
      <c r="BM731" s="20">
        <v>331</v>
      </c>
      <c r="BN731" s="20">
        <v>159</v>
      </c>
      <c r="BO731" s="20">
        <v>22</v>
      </c>
      <c r="BP731" s="20">
        <v>6384</v>
      </c>
      <c r="BQ731" s="20">
        <v>2495</v>
      </c>
      <c r="BR731" s="20">
        <v>0</v>
      </c>
      <c r="BS731" s="20">
        <v>124</v>
      </c>
      <c r="BT731" s="20">
        <v>1742</v>
      </c>
      <c r="BU731" s="20">
        <v>176</v>
      </c>
      <c r="BV731" s="20">
        <v>4015</v>
      </c>
    </row>
    <row r="732" spans="1:74" x14ac:dyDescent="0.25">
      <c r="A732" s="20" t="s">
        <v>676</v>
      </c>
      <c r="B732" s="20" t="s">
        <v>683</v>
      </c>
      <c r="C732" s="20" t="s">
        <v>712</v>
      </c>
      <c r="D732" s="1">
        <v>44598</v>
      </c>
      <c r="E732">
        <v>177</v>
      </c>
      <c r="F732">
        <v>4</v>
      </c>
      <c r="G732">
        <v>2</v>
      </c>
      <c r="H732">
        <v>0</v>
      </c>
      <c r="I732">
        <v>0</v>
      </c>
      <c r="J732">
        <v>105</v>
      </c>
      <c r="K732">
        <v>12</v>
      </c>
      <c r="L732">
        <v>15</v>
      </c>
      <c r="M732">
        <v>5</v>
      </c>
      <c r="N732">
        <v>8</v>
      </c>
      <c r="O732">
        <v>7</v>
      </c>
      <c r="P732">
        <v>0</v>
      </c>
      <c r="Q732">
        <v>0</v>
      </c>
      <c r="R732">
        <v>520</v>
      </c>
      <c r="S732">
        <v>419</v>
      </c>
      <c r="T732">
        <v>23</v>
      </c>
      <c r="U732">
        <v>5</v>
      </c>
      <c r="V732">
        <v>8</v>
      </c>
      <c r="W732">
        <v>1739</v>
      </c>
      <c r="X732">
        <v>959</v>
      </c>
      <c r="Y732">
        <v>99</v>
      </c>
      <c r="Z732">
        <v>156</v>
      </c>
      <c r="AA732">
        <v>29</v>
      </c>
      <c r="AB732">
        <v>1014</v>
      </c>
      <c r="AC732">
        <v>623</v>
      </c>
      <c r="AD732">
        <v>45</v>
      </c>
      <c r="AE732">
        <v>81</v>
      </c>
      <c r="AF732">
        <v>40</v>
      </c>
      <c r="AG732">
        <v>348</v>
      </c>
      <c r="AH732">
        <v>131</v>
      </c>
      <c r="AI732">
        <v>14</v>
      </c>
      <c r="AJ732">
        <v>51</v>
      </c>
      <c r="AK732">
        <v>9</v>
      </c>
      <c r="AL732">
        <v>83</v>
      </c>
      <c r="AM732">
        <v>53</v>
      </c>
      <c r="AN732">
        <v>7</v>
      </c>
      <c r="AO732">
        <v>0</v>
      </c>
      <c r="AP732">
        <v>2</v>
      </c>
      <c r="AQ732">
        <v>0</v>
      </c>
      <c r="AR732">
        <v>0</v>
      </c>
      <c r="AS732">
        <v>0</v>
      </c>
      <c r="AT732">
        <v>0</v>
      </c>
      <c r="AU732">
        <v>0</v>
      </c>
      <c r="AV732">
        <v>0</v>
      </c>
      <c r="AW732">
        <v>0</v>
      </c>
      <c r="AX732">
        <v>0</v>
      </c>
      <c r="AY732">
        <v>0</v>
      </c>
      <c r="AZ732">
        <v>0</v>
      </c>
      <c r="BA732">
        <v>0</v>
      </c>
      <c r="BB732">
        <v>0</v>
      </c>
      <c r="BC732">
        <v>0</v>
      </c>
      <c r="BD732">
        <v>0</v>
      </c>
      <c r="BE732">
        <v>0</v>
      </c>
      <c r="BF732">
        <v>0</v>
      </c>
      <c r="BG732" s="20">
        <v>4</v>
      </c>
      <c r="BH732" s="20">
        <v>0</v>
      </c>
      <c r="BI732" s="20">
        <v>137</v>
      </c>
      <c r="BJ732" s="20">
        <v>8</v>
      </c>
      <c r="BK732" s="20">
        <v>473</v>
      </c>
      <c r="BL732" s="20">
        <v>1375</v>
      </c>
      <c r="BM732" s="20">
        <v>820</v>
      </c>
      <c r="BN732" s="20">
        <v>249</v>
      </c>
      <c r="BO732" s="20">
        <v>70</v>
      </c>
      <c r="BP732" s="20">
        <v>7816</v>
      </c>
      <c r="BQ732" s="20">
        <v>2811</v>
      </c>
      <c r="BR732" s="20">
        <v>0</v>
      </c>
      <c r="BS732" s="20">
        <v>169</v>
      </c>
      <c r="BT732" s="20">
        <v>1865</v>
      </c>
      <c r="BU732" s="20">
        <v>565</v>
      </c>
      <c r="BV732" s="20">
        <v>4781</v>
      </c>
    </row>
    <row r="733" spans="1:74" x14ac:dyDescent="0.25">
      <c r="A733" s="20" t="s">
        <v>676</v>
      </c>
      <c r="B733" s="20" t="s">
        <v>683</v>
      </c>
      <c r="C733" s="20" t="s">
        <v>712</v>
      </c>
      <c r="D733" s="1">
        <v>44605</v>
      </c>
      <c r="E733">
        <v>179</v>
      </c>
      <c r="F733">
        <v>4</v>
      </c>
      <c r="G733">
        <v>2</v>
      </c>
      <c r="H733">
        <v>0</v>
      </c>
      <c r="I733">
        <v>0</v>
      </c>
      <c r="J733">
        <v>108</v>
      </c>
      <c r="K733">
        <v>12</v>
      </c>
      <c r="L733">
        <v>15</v>
      </c>
      <c r="M733">
        <v>5</v>
      </c>
      <c r="N733">
        <v>8</v>
      </c>
      <c r="O733">
        <v>7</v>
      </c>
      <c r="P733">
        <v>0</v>
      </c>
      <c r="Q733">
        <v>0</v>
      </c>
      <c r="R733">
        <v>519</v>
      </c>
      <c r="S733">
        <v>419</v>
      </c>
      <c r="T733">
        <v>23</v>
      </c>
      <c r="U733">
        <v>5</v>
      </c>
      <c r="V733">
        <v>8</v>
      </c>
      <c r="W733">
        <v>1735</v>
      </c>
      <c r="X733">
        <v>958</v>
      </c>
      <c r="Y733">
        <v>98</v>
      </c>
      <c r="Z733">
        <v>155</v>
      </c>
      <c r="AA733">
        <v>28</v>
      </c>
      <c r="AB733">
        <v>1016</v>
      </c>
      <c r="AC733">
        <v>628</v>
      </c>
      <c r="AD733">
        <v>46</v>
      </c>
      <c r="AE733">
        <v>81</v>
      </c>
      <c r="AF733">
        <v>40</v>
      </c>
      <c r="AG733">
        <v>351</v>
      </c>
      <c r="AH733">
        <v>133</v>
      </c>
      <c r="AI733">
        <v>14</v>
      </c>
      <c r="AJ733">
        <v>51</v>
      </c>
      <c r="AK733">
        <v>9</v>
      </c>
      <c r="AL733">
        <v>83</v>
      </c>
      <c r="AM733">
        <v>54</v>
      </c>
      <c r="AN733">
        <v>7</v>
      </c>
      <c r="AO733">
        <v>0</v>
      </c>
      <c r="AP733">
        <v>2</v>
      </c>
      <c r="AQ733">
        <v>0</v>
      </c>
      <c r="AR733">
        <v>0</v>
      </c>
      <c r="AS733">
        <v>0</v>
      </c>
      <c r="AT733">
        <v>0</v>
      </c>
      <c r="AU733">
        <v>0</v>
      </c>
      <c r="AV733">
        <v>0</v>
      </c>
      <c r="AW733">
        <v>0</v>
      </c>
      <c r="AX733">
        <v>0</v>
      </c>
      <c r="AY733">
        <v>0</v>
      </c>
      <c r="AZ733">
        <v>0</v>
      </c>
      <c r="BA733">
        <v>0</v>
      </c>
      <c r="BB733">
        <v>0</v>
      </c>
      <c r="BC733">
        <v>0</v>
      </c>
      <c r="BD733">
        <v>0</v>
      </c>
      <c r="BE733">
        <v>0</v>
      </c>
      <c r="BF733">
        <v>0</v>
      </c>
      <c r="BG733" s="20">
        <v>4</v>
      </c>
      <c r="BH733" s="20">
        <v>0</v>
      </c>
      <c r="BI733" s="20">
        <v>140</v>
      </c>
      <c r="BJ733" s="20">
        <v>8</v>
      </c>
      <c r="BK733" s="20">
        <v>473</v>
      </c>
      <c r="BL733" s="20">
        <v>1373</v>
      </c>
      <c r="BM733" s="20">
        <v>821</v>
      </c>
      <c r="BN733" s="20">
        <v>253</v>
      </c>
      <c r="BO733" s="20">
        <v>70</v>
      </c>
      <c r="BP733" s="20">
        <v>7818</v>
      </c>
      <c r="BQ733" s="20">
        <v>2866</v>
      </c>
      <c r="BR733" s="20">
        <v>0</v>
      </c>
      <c r="BS733" s="20">
        <v>170</v>
      </c>
      <c r="BT733" s="20">
        <v>1848</v>
      </c>
      <c r="BU733" s="20">
        <v>572</v>
      </c>
      <c r="BV733" s="20">
        <v>4787</v>
      </c>
    </row>
    <row r="734" spans="1:74" x14ac:dyDescent="0.25">
      <c r="A734" s="20" t="s">
        <v>676</v>
      </c>
      <c r="B734" s="20" t="s">
        <v>683</v>
      </c>
      <c r="C734" s="20" t="s">
        <v>712</v>
      </c>
      <c r="D734" s="1">
        <v>44612</v>
      </c>
      <c r="E734">
        <v>179</v>
      </c>
      <c r="F734">
        <v>4</v>
      </c>
      <c r="G734">
        <v>2</v>
      </c>
      <c r="H734">
        <v>0</v>
      </c>
      <c r="I734">
        <v>0</v>
      </c>
      <c r="J734">
        <v>108</v>
      </c>
      <c r="K734">
        <v>12</v>
      </c>
      <c r="L734">
        <v>15</v>
      </c>
      <c r="M734">
        <v>5</v>
      </c>
      <c r="N734">
        <v>8</v>
      </c>
      <c r="O734">
        <v>7</v>
      </c>
      <c r="P734">
        <v>0</v>
      </c>
      <c r="Q734">
        <v>0</v>
      </c>
      <c r="R734">
        <v>520</v>
      </c>
      <c r="S734">
        <v>420</v>
      </c>
      <c r="T734">
        <v>23</v>
      </c>
      <c r="U734">
        <v>5</v>
      </c>
      <c r="V734">
        <v>8</v>
      </c>
      <c r="W734">
        <v>1738</v>
      </c>
      <c r="X734">
        <v>963</v>
      </c>
      <c r="Y734">
        <v>104</v>
      </c>
      <c r="Z734">
        <v>148</v>
      </c>
      <c r="AA734">
        <v>28</v>
      </c>
      <c r="AB734">
        <v>1017</v>
      </c>
      <c r="AC734">
        <v>631</v>
      </c>
      <c r="AD734">
        <v>46</v>
      </c>
      <c r="AE734">
        <v>81</v>
      </c>
      <c r="AF734">
        <v>41</v>
      </c>
      <c r="AG734">
        <v>351</v>
      </c>
      <c r="AH734">
        <v>133</v>
      </c>
      <c r="AI734">
        <v>14</v>
      </c>
      <c r="AJ734">
        <v>51</v>
      </c>
      <c r="AK734">
        <v>10</v>
      </c>
      <c r="AL734">
        <v>82</v>
      </c>
      <c r="AM734">
        <v>53</v>
      </c>
      <c r="AN734">
        <v>7</v>
      </c>
      <c r="AO734">
        <v>0</v>
      </c>
      <c r="AP734">
        <v>2</v>
      </c>
      <c r="AQ734">
        <v>0</v>
      </c>
      <c r="AR734">
        <v>0</v>
      </c>
      <c r="AS734">
        <v>0</v>
      </c>
      <c r="AT734">
        <v>0</v>
      </c>
      <c r="AU734">
        <v>0</v>
      </c>
      <c r="AV734">
        <v>0</v>
      </c>
      <c r="AW734">
        <v>0</v>
      </c>
      <c r="AX734">
        <v>0</v>
      </c>
      <c r="AY734">
        <v>0</v>
      </c>
      <c r="AZ734">
        <v>0</v>
      </c>
      <c r="BA734">
        <v>0</v>
      </c>
      <c r="BB734">
        <v>0</v>
      </c>
      <c r="BC734">
        <v>0</v>
      </c>
      <c r="BD734">
        <v>0</v>
      </c>
      <c r="BE734">
        <v>0</v>
      </c>
      <c r="BF734">
        <v>0</v>
      </c>
      <c r="BG734" s="20">
        <v>4</v>
      </c>
      <c r="BH734" s="20">
        <v>0</v>
      </c>
      <c r="BI734" s="20">
        <v>140</v>
      </c>
      <c r="BJ734" s="20">
        <v>8</v>
      </c>
      <c r="BK734" s="20">
        <v>474</v>
      </c>
      <c r="BL734" s="20">
        <v>1376</v>
      </c>
      <c r="BM734" s="20">
        <v>821</v>
      </c>
      <c r="BN734" s="20">
        <v>254</v>
      </c>
      <c r="BO734" s="20">
        <v>69</v>
      </c>
      <c r="BP734" s="20">
        <v>7808</v>
      </c>
      <c r="BQ734" s="20">
        <v>2904</v>
      </c>
      <c r="BR734" s="20">
        <v>0</v>
      </c>
      <c r="BS734" s="20">
        <v>170</v>
      </c>
      <c r="BT734" s="20">
        <v>1830</v>
      </c>
      <c r="BU734" s="20">
        <v>572</v>
      </c>
      <c r="BV734" s="20">
        <v>4800</v>
      </c>
    </row>
    <row r="735" spans="1:74" x14ac:dyDescent="0.25">
      <c r="A735" s="20" t="s">
        <v>676</v>
      </c>
      <c r="B735" s="20" t="s">
        <v>693</v>
      </c>
      <c r="C735" s="20" t="s">
        <v>713</v>
      </c>
      <c r="D735" s="1">
        <v>44598</v>
      </c>
      <c r="E735">
        <v>84</v>
      </c>
      <c r="F735">
        <v>1</v>
      </c>
      <c r="G735">
        <v>0</v>
      </c>
      <c r="H735">
        <v>1</v>
      </c>
      <c r="I735">
        <v>1</v>
      </c>
      <c r="J735">
        <v>56</v>
      </c>
      <c r="K735">
        <v>4</v>
      </c>
      <c r="L735">
        <v>8</v>
      </c>
      <c r="M735">
        <v>2</v>
      </c>
      <c r="N735">
        <v>3</v>
      </c>
      <c r="O735">
        <v>2</v>
      </c>
      <c r="P735">
        <v>0</v>
      </c>
      <c r="Q735">
        <v>0</v>
      </c>
      <c r="R735">
        <v>213</v>
      </c>
      <c r="S735">
        <v>160</v>
      </c>
      <c r="T735">
        <v>15</v>
      </c>
      <c r="U735">
        <v>6</v>
      </c>
      <c r="V735">
        <v>2</v>
      </c>
      <c r="W735">
        <v>768</v>
      </c>
      <c r="X735">
        <v>444</v>
      </c>
      <c r="Y735">
        <v>34</v>
      </c>
      <c r="Z735">
        <v>90</v>
      </c>
      <c r="AA735">
        <v>8</v>
      </c>
      <c r="AB735">
        <v>442</v>
      </c>
      <c r="AC735">
        <v>278</v>
      </c>
      <c r="AD735">
        <v>4</v>
      </c>
      <c r="AE735">
        <v>68</v>
      </c>
      <c r="AF735">
        <v>6</v>
      </c>
      <c r="AG735">
        <v>200</v>
      </c>
      <c r="AH735">
        <v>120</v>
      </c>
      <c r="AI735">
        <v>3</v>
      </c>
      <c r="AJ735">
        <v>27</v>
      </c>
      <c r="AK735">
        <v>3</v>
      </c>
      <c r="AL735">
        <v>38</v>
      </c>
      <c r="AM735">
        <v>27</v>
      </c>
      <c r="AN735">
        <v>2</v>
      </c>
      <c r="AO735">
        <v>0</v>
      </c>
      <c r="AP735">
        <v>0</v>
      </c>
      <c r="AQ735">
        <v>0</v>
      </c>
      <c r="AR735">
        <v>0</v>
      </c>
      <c r="AS735">
        <v>0</v>
      </c>
      <c r="AT735">
        <v>0</v>
      </c>
      <c r="AU735">
        <v>0</v>
      </c>
      <c r="AV735">
        <v>0</v>
      </c>
      <c r="AW735">
        <v>0</v>
      </c>
      <c r="AX735">
        <v>0</v>
      </c>
      <c r="AY735">
        <v>0</v>
      </c>
      <c r="AZ735">
        <v>0</v>
      </c>
      <c r="BA735">
        <v>0</v>
      </c>
      <c r="BB735">
        <v>0</v>
      </c>
      <c r="BC735">
        <v>0</v>
      </c>
      <c r="BD735">
        <v>0</v>
      </c>
      <c r="BE735">
        <v>0</v>
      </c>
      <c r="BF735">
        <v>0</v>
      </c>
      <c r="BG735" s="20">
        <v>1</v>
      </c>
      <c r="BH735" s="20">
        <v>1</v>
      </c>
      <c r="BI735" s="20">
        <v>67</v>
      </c>
      <c r="BJ735" s="20">
        <v>3</v>
      </c>
      <c r="BK735" s="20">
        <v>187</v>
      </c>
      <c r="BL735" s="20">
        <v>610</v>
      </c>
      <c r="BM735" s="20">
        <v>353</v>
      </c>
      <c r="BN735" s="20">
        <v>160</v>
      </c>
      <c r="BO735" s="20">
        <v>35</v>
      </c>
      <c r="BP735" s="20">
        <v>4238</v>
      </c>
      <c r="BQ735" s="20">
        <v>2061</v>
      </c>
      <c r="BR735" s="20">
        <v>0</v>
      </c>
      <c r="BS735" s="20">
        <v>39</v>
      </c>
      <c r="BT735" s="20">
        <v>951</v>
      </c>
      <c r="BU735" s="20">
        <v>138</v>
      </c>
      <c r="BV735" s="20">
        <v>2941</v>
      </c>
    </row>
    <row r="736" spans="1:74" x14ac:dyDescent="0.25">
      <c r="A736" s="20" t="s">
        <v>676</v>
      </c>
      <c r="B736" s="20" t="s">
        <v>693</v>
      </c>
      <c r="C736" s="20" t="s">
        <v>713</v>
      </c>
      <c r="D736" s="1">
        <v>44605</v>
      </c>
      <c r="E736">
        <v>83</v>
      </c>
      <c r="F736">
        <v>1</v>
      </c>
      <c r="G736">
        <v>0</v>
      </c>
      <c r="H736">
        <v>1</v>
      </c>
      <c r="I736">
        <v>1</v>
      </c>
      <c r="J736">
        <v>56</v>
      </c>
      <c r="K736">
        <v>4</v>
      </c>
      <c r="L736">
        <v>7</v>
      </c>
      <c r="M736">
        <v>2</v>
      </c>
      <c r="N736">
        <v>3</v>
      </c>
      <c r="O736">
        <v>2</v>
      </c>
      <c r="P736">
        <v>0</v>
      </c>
      <c r="Q736">
        <v>0</v>
      </c>
      <c r="R736">
        <v>210</v>
      </c>
      <c r="S736">
        <v>158</v>
      </c>
      <c r="T736">
        <v>15</v>
      </c>
      <c r="U736">
        <v>6</v>
      </c>
      <c r="V736">
        <v>2</v>
      </c>
      <c r="W736">
        <v>762</v>
      </c>
      <c r="X736">
        <v>444</v>
      </c>
      <c r="Y736">
        <v>34</v>
      </c>
      <c r="Z736">
        <v>90</v>
      </c>
      <c r="AA736">
        <v>8</v>
      </c>
      <c r="AB736">
        <v>440</v>
      </c>
      <c r="AC736">
        <v>279</v>
      </c>
      <c r="AD736">
        <v>4</v>
      </c>
      <c r="AE736">
        <v>67</v>
      </c>
      <c r="AF736">
        <v>6</v>
      </c>
      <c r="AG736">
        <v>196</v>
      </c>
      <c r="AH736">
        <v>117</v>
      </c>
      <c r="AI736">
        <v>3</v>
      </c>
      <c r="AJ736">
        <v>27</v>
      </c>
      <c r="AK736">
        <v>3</v>
      </c>
      <c r="AL736">
        <v>37</v>
      </c>
      <c r="AM736">
        <v>27</v>
      </c>
      <c r="AN736">
        <v>2</v>
      </c>
      <c r="AO736">
        <v>0</v>
      </c>
      <c r="AP736">
        <v>0</v>
      </c>
      <c r="AQ736">
        <v>0</v>
      </c>
      <c r="AR736">
        <v>0</v>
      </c>
      <c r="AS736">
        <v>0</v>
      </c>
      <c r="AT736">
        <v>0</v>
      </c>
      <c r="AU736">
        <v>0</v>
      </c>
      <c r="AV736">
        <v>0</v>
      </c>
      <c r="AW736">
        <v>0</v>
      </c>
      <c r="AX736">
        <v>0</v>
      </c>
      <c r="AY736">
        <v>0</v>
      </c>
      <c r="AZ736">
        <v>0</v>
      </c>
      <c r="BA736">
        <v>0</v>
      </c>
      <c r="BB736">
        <v>0</v>
      </c>
      <c r="BC736">
        <v>0</v>
      </c>
      <c r="BD736">
        <v>0</v>
      </c>
      <c r="BE736">
        <v>0</v>
      </c>
      <c r="BF736">
        <v>0</v>
      </c>
      <c r="BG736" s="20">
        <v>1</v>
      </c>
      <c r="BH736" s="20">
        <v>1</v>
      </c>
      <c r="BI736" s="20">
        <v>67</v>
      </c>
      <c r="BJ736" s="20">
        <v>3</v>
      </c>
      <c r="BK736" s="20">
        <v>184</v>
      </c>
      <c r="BL736" s="20">
        <v>604</v>
      </c>
      <c r="BM736" s="20">
        <v>352</v>
      </c>
      <c r="BN736" s="20">
        <v>155</v>
      </c>
      <c r="BO736" s="20">
        <v>35</v>
      </c>
      <c r="BP736" s="20">
        <v>4182</v>
      </c>
      <c r="BQ736" s="20">
        <v>2057</v>
      </c>
      <c r="BR736" s="20">
        <v>0</v>
      </c>
      <c r="BS736" s="20">
        <v>39</v>
      </c>
      <c r="BT736" s="20">
        <v>939</v>
      </c>
      <c r="BU736" s="20">
        <v>137</v>
      </c>
      <c r="BV736" s="20">
        <v>2899</v>
      </c>
    </row>
    <row r="737" spans="1:74" x14ac:dyDescent="0.25">
      <c r="A737" s="20" t="s">
        <v>676</v>
      </c>
      <c r="B737" s="20" t="s">
        <v>693</v>
      </c>
      <c r="C737" s="20" t="s">
        <v>713</v>
      </c>
      <c r="D737" s="1">
        <v>44612</v>
      </c>
      <c r="E737">
        <v>84</v>
      </c>
      <c r="F737">
        <v>1</v>
      </c>
      <c r="G737">
        <v>0</v>
      </c>
      <c r="H737">
        <v>1</v>
      </c>
      <c r="I737">
        <v>1</v>
      </c>
      <c r="J737">
        <v>56</v>
      </c>
      <c r="K737">
        <v>4</v>
      </c>
      <c r="L737">
        <v>7</v>
      </c>
      <c r="M737">
        <v>3</v>
      </c>
      <c r="N737">
        <v>3</v>
      </c>
      <c r="O737">
        <v>2</v>
      </c>
      <c r="P737">
        <v>0</v>
      </c>
      <c r="Q737">
        <v>0</v>
      </c>
      <c r="R737">
        <v>212</v>
      </c>
      <c r="S737">
        <v>159</v>
      </c>
      <c r="T737">
        <v>15</v>
      </c>
      <c r="U737">
        <v>6</v>
      </c>
      <c r="V737">
        <v>3</v>
      </c>
      <c r="W737">
        <v>764</v>
      </c>
      <c r="X737">
        <v>450</v>
      </c>
      <c r="Y737">
        <v>34</v>
      </c>
      <c r="Z737">
        <v>88</v>
      </c>
      <c r="AA737">
        <v>8</v>
      </c>
      <c r="AB737">
        <v>442</v>
      </c>
      <c r="AC737">
        <v>280</v>
      </c>
      <c r="AD737">
        <v>4</v>
      </c>
      <c r="AE737">
        <v>67</v>
      </c>
      <c r="AF737">
        <v>6</v>
      </c>
      <c r="AG737">
        <v>194</v>
      </c>
      <c r="AH737">
        <v>117</v>
      </c>
      <c r="AI737">
        <v>3</v>
      </c>
      <c r="AJ737">
        <v>27</v>
      </c>
      <c r="AK737">
        <v>3</v>
      </c>
      <c r="AL737">
        <v>37</v>
      </c>
      <c r="AM737">
        <v>28</v>
      </c>
      <c r="AN737">
        <v>2</v>
      </c>
      <c r="AO737">
        <v>0</v>
      </c>
      <c r="AP737">
        <v>0</v>
      </c>
      <c r="AQ737">
        <v>0</v>
      </c>
      <c r="AR737">
        <v>0</v>
      </c>
      <c r="AS737">
        <v>0</v>
      </c>
      <c r="AT737">
        <v>0</v>
      </c>
      <c r="AU737">
        <v>0</v>
      </c>
      <c r="AV737">
        <v>0</v>
      </c>
      <c r="AW737">
        <v>0</v>
      </c>
      <c r="AX737">
        <v>0</v>
      </c>
      <c r="AY737">
        <v>0</v>
      </c>
      <c r="AZ737">
        <v>0</v>
      </c>
      <c r="BA737">
        <v>0</v>
      </c>
      <c r="BB737">
        <v>0</v>
      </c>
      <c r="BC737">
        <v>0</v>
      </c>
      <c r="BD737">
        <v>0</v>
      </c>
      <c r="BE737">
        <v>0</v>
      </c>
      <c r="BF737">
        <v>0</v>
      </c>
      <c r="BG737" s="20">
        <v>1</v>
      </c>
      <c r="BH737" s="20">
        <v>1</v>
      </c>
      <c r="BI737" s="20">
        <v>67</v>
      </c>
      <c r="BJ737" s="20">
        <v>3</v>
      </c>
      <c r="BK737" s="20">
        <v>185</v>
      </c>
      <c r="BL737" s="20">
        <v>608</v>
      </c>
      <c r="BM737" s="20">
        <v>354</v>
      </c>
      <c r="BN737" s="20">
        <v>154</v>
      </c>
      <c r="BO737" s="20">
        <v>35</v>
      </c>
      <c r="BP737" s="20">
        <v>4163</v>
      </c>
      <c r="BQ737" s="20">
        <v>2074</v>
      </c>
      <c r="BR737" s="20">
        <v>0</v>
      </c>
      <c r="BS737" s="20">
        <v>39</v>
      </c>
      <c r="BT737" s="20">
        <v>936</v>
      </c>
      <c r="BU737" s="20">
        <v>138</v>
      </c>
      <c r="BV737" s="20">
        <v>2886</v>
      </c>
    </row>
    <row r="738" spans="1:74" x14ac:dyDescent="0.25">
      <c r="A738" s="20" t="s">
        <v>676</v>
      </c>
      <c r="B738" s="20" t="s">
        <v>687</v>
      </c>
      <c r="C738" s="20" t="s">
        <v>714</v>
      </c>
      <c r="D738" s="1">
        <v>44598</v>
      </c>
      <c r="E738">
        <v>162</v>
      </c>
      <c r="F738">
        <v>2</v>
      </c>
      <c r="G738">
        <v>2</v>
      </c>
      <c r="H738">
        <v>0</v>
      </c>
      <c r="I738">
        <v>0</v>
      </c>
      <c r="J738">
        <v>126</v>
      </c>
      <c r="K738">
        <v>3</v>
      </c>
      <c r="L738">
        <v>8</v>
      </c>
      <c r="M738">
        <v>3</v>
      </c>
      <c r="N738">
        <v>0</v>
      </c>
      <c r="O738">
        <v>0</v>
      </c>
      <c r="P738">
        <v>0</v>
      </c>
      <c r="Q738">
        <v>0</v>
      </c>
      <c r="R738">
        <v>470</v>
      </c>
      <c r="S738">
        <v>383</v>
      </c>
      <c r="T738">
        <v>39</v>
      </c>
      <c r="U738">
        <v>6</v>
      </c>
      <c r="V738">
        <v>4</v>
      </c>
      <c r="W738">
        <v>1210</v>
      </c>
      <c r="X738">
        <v>765</v>
      </c>
      <c r="Y738">
        <v>22</v>
      </c>
      <c r="Z738">
        <v>129</v>
      </c>
      <c r="AA738">
        <v>19</v>
      </c>
      <c r="AB738">
        <v>1295</v>
      </c>
      <c r="AC738">
        <v>844</v>
      </c>
      <c r="AD738">
        <v>9</v>
      </c>
      <c r="AE738">
        <v>192</v>
      </c>
      <c r="AF738">
        <v>74</v>
      </c>
      <c r="AG738">
        <v>282</v>
      </c>
      <c r="AH738">
        <v>148</v>
      </c>
      <c r="AI738">
        <v>3</v>
      </c>
      <c r="AJ738">
        <v>41</v>
      </c>
      <c r="AK738">
        <v>2</v>
      </c>
      <c r="AL738">
        <v>38</v>
      </c>
      <c r="AM738">
        <v>30</v>
      </c>
      <c r="AN738">
        <v>2</v>
      </c>
      <c r="AO738">
        <v>1</v>
      </c>
      <c r="AP738">
        <v>0</v>
      </c>
      <c r="AQ738">
        <v>0</v>
      </c>
      <c r="AR738">
        <v>0</v>
      </c>
      <c r="AS738">
        <v>0</v>
      </c>
      <c r="AT738">
        <v>0</v>
      </c>
      <c r="AU738">
        <v>0</v>
      </c>
      <c r="AV738">
        <v>0</v>
      </c>
      <c r="AW738">
        <v>0</v>
      </c>
      <c r="AX738">
        <v>0</v>
      </c>
      <c r="AY738">
        <v>0</v>
      </c>
      <c r="AZ738">
        <v>0</v>
      </c>
      <c r="BA738">
        <v>0</v>
      </c>
      <c r="BB738">
        <v>0</v>
      </c>
      <c r="BC738">
        <v>0</v>
      </c>
      <c r="BD738">
        <v>0</v>
      </c>
      <c r="BE738">
        <v>0</v>
      </c>
      <c r="BF738">
        <v>0</v>
      </c>
      <c r="BG738" s="20">
        <v>2</v>
      </c>
      <c r="BH738" s="20">
        <v>0</v>
      </c>
      <c r="BI738" s="20">
        <v>141</v>
      </c>
      <c r="BJ738" s="20">
        <v>0</v>
      </c>
      <c r="BK738" s="20">
        <v>417</v>
      </c>
      <c r="BL738" s="20">
        <v>996</v>
      </c>
      <c r="BM738" s="20">
        <v>987</v>
      </c>
      <c r="BN738" s="20">
        <v>213</v>
      </c>
      <c r="BO738" s="20">
        <v>34</v>
      </c>
      <c r="BP738" s="20">
        <v>8537</v>
      </c>
      <c r="BQ738" s="20">
        <v>4021</v>
      </c>
      <c r="BR738" s="20">
        <v>0</v>
      </c>
      <c r="BS738" s="20">
        <v>67</v>
      </c>
      <c r="BT738" s="20">
        <v>1771</v>
      </c>
      <c r="BU738" s="20">
        <v>631</v>
      </c>
      <c r="BV738" s="20">
        <v>5738</v>
      </c>
    </row>
    <row r="739" spans="1:74" x14ac:dyDescent="0.25">
      <c r="A739" s="20" t="s">
        <v>676</v>
      </c>
      <c r="B739" s="20" t="s">
        <v>687</v>
      </c>
      <c r="C739" s="20" t="s">
        <v>714</v>
      </c>
      <c r="D739" s="1">
        <v>44605</v>
      </c>
      <c r="E739">
        <v>160</v>
      </c>
      <c r="F739">
        <v>2</v>
      </c>
      <c r="G739">
        <v>2</v>
      </c>
      <c r="H739">
        <v>0</v>
      </c>
      <c r="I739">
        <v>0</v>
      </c>
      <c r="J739">
        <v>126</v>
      </c>
      <c r="K739">
        <v>3</v>
      </c>
      <c r="L739">
        <v>8</v>
      </c>
      <c r="M739">
        <v>3</v>
      </c>
      <c r="N739">
        <v>0</v>
      </c>
      <c r="O739">
        <v>0</v>
      </c>
      <c r="P739">
        <v>0</v>
      </c>
      <c r="Q739">
        <v>0</v>
      </c>
      <c r="R739">
        <v>467</v>
      </c>
      <c r="S739">
        <v>384</v>
      </c>
      <c r="T739">
        <v>38</v>
      </c>
      <c r="U739">
        <v>6</v>
      </c>
      <c r="V739">
        <v>4</v>
      </c>
      <c r="W739">
        <v>1213</v>
      </c>
      <c r="X739">
        <v>770</v>
      </c>
      <c r="Y739">
        <v>21</v>
      </c>
      <c r="Z739">
        <v>129</v>
      </c>
      <c r="AA739">
        <v>19</v>
      </c>
      <c r="AB739">
        <v>1298</v>
      </c>
      <c r="AC739">
        <v>847</v>
      </c>
      <c r="AD739">
        <v>9</v>
      </c>
      <c r="AE739">
        <v>191</v>
      </c>
      <c r="AF739">
        <v>74</v>
      </c>
      <c r="AG739">
        <v>283</v>
      </c>
      <c r="AH739">
        <v>152</v>
      </c>
      <c r="AI739">
        <v>3</v>
      </c>
      <c r="AJ739">
        <v>41</v>
      </c>
      <c r="AK739">
        <v>2</v>
      </c>
      <c r="AL739">
        <v>36</v>
      </c>
      <c r="AM739">
        <v>29</v>
      </c>
      <c r="AN739">
        <v>1</v>
      </c>
      <c r="AO739">
        <v>1</v>
      </c>
      <c r="AP739">
        <v>0</v>
      </c>
      <c r="AQ739">
        <v>0</v>
      </c>
      <c r="AR739">
        <v>0</v>
      </c>
      <c r="AS739">
        <v>0</v>
      </c>
      <c r="AT739">
        <v>0</v>
      </c>
      <c r="AU739">
        <v>0</v>
      </c>
      <c r="AV739">
        <v>0</v>
      </c>
      <c r="AW739">
        <v>0</v>
      </c>
      <c r="AX739">
        <v>0</v>
      </c>
      <c r="AY739">
        <v>0</v>
      </c>
      <c r="AZ739">
        <v>0</v>
      </c>
      <c r="BA739">
        <v>0</v>
      </c>
      <c r="BB739">
        <v>0</v>
      </c>
      <c r="BC739">
        <v>0</v>
      </c>
      <c r="BD739">
        <v>0</v>
      </c>
      <c r="BE739">
        <v>0</v>
      </c>
      <c r="BF739">
        <v>0</v>
      </c>
      <c r="BG739" s="20">
        <v>2</v>
      </c>
      <c r="BH739" s="20">
        <v>0</v>
      </c>
      <c r="BI739" s="20">
        <v>141</v>
      </c>
      <c r="BJ739" s="20">
        <v>0</v>
      </c>
      <c r="BK739" s="20">
        <v>415</v>
      </c>
      <c r="BL739" s="20">
        <v>1001</v>
      </c>
      <c r="BM739" s="20">
        <v>991</v>
      </c>
      <c r="BN739" s="20">
        <v>214</v>
      </c>
      <c r="BO739" s="20">
        <v>33</v>
      </c>
      <c r="BP739" s="20">
        <v>8536</v>
      </c>
      <c r="BQ739" s="20">
        <v>4073</v>
      </c>
      <c r="BR739" s="20">
        <v>0</v>
      </c>
      <c r="BS739" s="20">
        <v>66</v>
      </c>
      <c r="BT739" s="20">
        <v>1755</v>
      </c>
      <c r="BU739" s="20">
        <v>640</v>
      </c>
      <c r="BV739" s="20">
        <v>5744</v>
      </c>
    </row>
    <row r="740" spans="1:74" x14ac:dyDescent="0.25">
      <c r="A740" s="20" t="s">
        <v>676</v>
      </c>
      <c r="B740" s="20" t="s">
        <v>687</v>
      </c>
      <c r="C740" s="20" t="s">
        <v>714</v>
      </c>
      <c r="D740" s="1">
        <v>44612</v>
      </c>
      <c r="E740">
        <v>161</v>
      </c>
      <c r="F740">
        <v>2</v>
      </c>
      <c r="G740">
        <v>2</v>
      </c>
      <c r="H740">
        <v>0</v>
      </c>
      <c r="I740">
        <v>0</v>
      </c>
      <c r="J740">
        <v>127</v>
      </c>
      <c r="K740">
        <v>3</v>
      </c>
      <c r="L740">
        <v>8</v>
      </c>
      <c r="M740">
        <v>3</v>
      </c>
      <c r="N740">
        <v>0</v>
      </c>
      <c r="O740">
        <v>0</v>
      </c>
      <c r="P740">
        <v>0</v>
      </c>
      <c r="Q740">
        <v>0</v>
      </c>
      <c r="R740">
        <v>465</v>
      </c>
      <c r="S740">
        <v>383</v>
      </c>
      <c r="T740">
        <v>37</v>
      </c>
      <c r="U740">
        <v>6</v>
      </c>
      <c r="V740">
        <v>4</v>
      </c>
      <c r="W740">
        <v>1217</v>
      </c>
      <c r="X740">
        <v>775</v>
      </c>
      <c r="Y740">
        <v>21</v>
      </c>
      <c r="Z740">
        <v>129</v>
      </c>
      <c r="AA740">
        <v>19</v>
      </c>
      <c r="AB740">
        <v>1301</v>
      </c>
      <c r="AC740">
        <v>849</v>
      </c>
      <c r="AD740">
        <v>10</v>
      </c>
      <c r="AE740">
        <v>192</v>
      </c>
      <c r="AF740">
        <v>73</v>
      </c>
      <c r="AG740">
        <v>283</v>
      </c>
      <c r="AH740">
        <v>152</v>
      </c>
      <c r="AI740">
        <v>4</v>
      </c>
      <c r="AJ740">
        <v>39</v>
      </c>
      <c r="AK740">
        <v>2</v>
      </c>
      <c r="AL740">
        <v>36</v>
      </c>
      <c r="AM740">
        <v>29</v>
      </c>
      <c r="AN740">
        <v>1</v>
      </c>
      <c r="AO740">
        <v>1</v>
      </c>
      <c r="AP740">
        <v>0</v>
      </c>
      <c r="AQ740">
        <v>0</v>
      </c>
      <c r="AR740">
        <v>0</v>
      </c>
      <c r="AS740">
        <v>0</v>
      </c>
      <c r="AT740">
        <v>0</v>
      </c>
      <c r="AU740">
        <v>0</v>
      </c>
      <c r="AV740">
        <v>0</v>
      </c>
      <c r="AW740">
        <v>0</v>
      </c>
      <c r="AX740">
        <v>0</v>
      </c>
      <c r="AY740">
        <v>0</v>
      </c>
      <c r="AZ740">
        <v>0</v>
      </c>
      <c r="BA740">
        <v>0</v>
      </c>
      <c r="BB740">
        <v>0</v>
      </c>
      <c r="BC740">
        <v>0</v>
      </c>
      <c r="BD740">
        <v>0</v>
      </c>
      <c r="BE740">
        <v>0</v>
      </c>
      <c r="BF740">
        <v>0</v>
      </c>
      <c r="BG740" s="20">
        <v>2</v>
      </c>
      <c r="BH740" s="20">
        <v>0</v>
      </c>
      <c r="BI740" s="20">
        <v>142</v>
      </c>
      <c r="BJ740" s="20">
        <v>0</v>
      </c>
      <c r="BK740" s="20">
        <v>414</v>
      </c>
      <c r="BL740" s="20">
        <v>1005</v>
      </c>
      <c r="BM740" s="20">
        <v>993</v>
      </c>
      <c r="BN740" s="20">
        <v>215</v>
      </c>
      <c r="BO740" s="20">
        <v>33</v>
      </c>
      <c r="BP740" s="20">
        <v>8540</v>
      </c>
      <c r="BQ740" s="20">
        <v>4113</v>
      </c>
      <c r="BR740" s="20">
        <v>0</v>
      </c>
      <c r="BS740" s="20">
        <v>81</v>
      </c>
      <c r="BT740" s="20">
        <v>1738</v>
      </c>
      <c r="BU740" s="20">
        <v>636</v>
      </c>
      <c r="BV740" s="20">
        <v>5756</v>
      </c>
    </row>
    <row r="741" spans="1:74" x14ac:dyDescent="0.25">
      <c r="A741" s="20" t="s">
        <v>676</v>
      </c>
      <c r="B741" s="20" t="s">
        <v>702</v>
      </c>
      <c r="C741" s="20" t="s">
        <v>715</v>
      </c>
      <c r="D741" s="1">
        <v>44598</v>
      </c>
      <c r="E741">
        <v>225</v>
      </c>
      <c r="F741">
        <v>7</v>
      </c>
      <c r="G741">
        <v>4</v>
      </c>
      <c r="H741">
        <v>1</v>
      </c>
      <c r="I741">
        <v>1</v>
      </c>
      <c r="J741">
        <v>140</v>
      </c>
      <c r="K741">
        <v>5</v>
      </c>
      <c r="L741">
        <v>30</v>
      </c>
      <c r="M741">
        <v>2</v>
      </c>
      <c r="N741">
        <v>26</v>
      </c>
      <c r="O741">
        <v>25</v>
      </c>
      <c r="P741">
        <v>0</v>
      </c>
      <c r="Q741">
        <v>0</v>
      </c>
      <c r="R741">
        <v>578</v>
      </c>
      <c r="S741">
        <v>434</v>
      </c>
      <c r="T741">
        <v>15</v>
      </c>
      <c r="U741">
        <v>26</v>
      </c>
      <c r="V741">
        <v>4</v>
      </c>
      <c r="W741">
        <v>2642</v>
      </c>
      <c r="X741">
        <v>1338</v>
      </c>
      <c r="Y741">
        <v>42</v>
      </c>
      <c r="Z741">
        <v>372</v>
      </c>
      <c r="AA741">
        <v>22</v>
      </c>
      <c r="AB741">
        <v>1161</v>
      </c>
      <c r="AC741">
        <v>707</v>
      </c>
      <c r="AD741">
        <v>9</v>
      </c>
      <c r="AE741">
        <v>177</v>
      </c>
      <c r="AF741">
        <v>14</v>
      </c>
      <c r="AG741">
        <v>430</v>
      </c>
      <c r="AH741">
        <v>170</v>
      </c>
      <c r="AI741">
        <v>3</v>
      </c>
      <c r="AJ741">
        <v>83</v>
      </c>
      <c r="AK741">
        <v>9</v>
      </c>
      <c r="AL741">
        <v>148</v>
      </c>
      <c r="AM741">
        <v>108</v>
      </c>
      <c r="AN741">
        <v>9</v>
      </c>
      <c r="AO741">
        <v>0</v>
      </c>
      <c r="AP741">
        <v>0</v>
      </c>
      <c r="AQ741">
        <v>0</v>
      </c>
      <c r="AR741">
        <v>1</v>
      </c>
      <c r="AS741">
        <v>0</v>
      </c>
      <c r="AT741">
        <v>0</v>
      </c>
      <c r="AU741">
        <v>0</v>
      </c>
      <c r="AV741">
        <v>0</v>
      </c>
      <c r="AW741">
        <v>0</v>
      </c>
      <c r="AX741">
        <v>0</v>
      </c>
      <c r="AY741">
        <v>0</v>
      </c>
      <c r="AZ741">
        <v>0</v>
      </c>
      <c r="BA741">
        <v>0</v>
      </c>
      <c r="BB741">
        <v>0</v>
      </c>
      <c r="BC741">
        <v>0</v>
      </c>
      <c r="BD741">
        <v>0</v>
      </c>
      <c r="BE741">
        <v>0</v>
      </c>
      <c r="BF741">
        <v>0</v>
      </c>
      <c r="BG741" s="20">
        <v>4</v>
      </c>
      <c r="BH741" s="20">
        <v>1</v>
      </c>
      <c r="BI741" s="20">
        <v>179</v>
      </c>
      <c r="BJ741" s="20">
        <v>25</v>
      </c>
      <c r="BK741" s="20">
        <v>524</v>
      </c>
      <c r="BL741" s="20">
        <v>2098</v>
      </c>
      <c r="BM741" s="20">
        <v>926</v>
      </c>
      <c r="BN741" s="20">
        <v>302</v>
      </c>
      <c r="BO741" s="20">
        <v>135</v>
      </c>
      <c r="BP741" s="20">
        <v>10330</v>
      </c>
      <c r="BQ741" s="20">
        <v>3216</v>
      </c>
      <c r="BR741" s="20">
        <v>0</v>
      </c>
      <c r="BS741" s="20">
        <v>31</v>
      </c>
      <c r="BT741" s="20">
        <v>3208</v>
      </c>
      <c r="BU741" s="20">
        <v>444</v>
      </c>
      <c r="BV741" s="20">
        <v>5993</v>
      </c>
    </row>
    <row r="742" spans="1:74" x14ac:dyDescent="0.25">
      <c r="A742" s="20" t="s">
        <v>676</v>
      </c>
      <c r="B742" s="20" t="s">
        <v>702</v>
      </c>
      <c r="C742" s="20" t="s">
        <v>715</v>
      </c>
      <c r="D742" s="1">
        <v>44605</v>
      </c>
      <c r="E742">
        <v>225</v>
      </c>
      <c r="F742">
        <v>7</v>
      </c>
      <c r="G742">
        <v>4</v>
      </c>
      <c r="H742">
        <v>1</v>
      </c>
      <c r="I742">
        <v>1</v>
      </c>
      <c r="J742">
        <v>141</v>
      </c>
      <c r="K742">
        <v>5</v>
      </c>
      <c r="L742">
        <v>30</v>
      </c>
      <c r="M742">
        <v>2</v>
      </c>
      <c r="N742">
        <v>25</v>
      </c>
      <c r="O742">
        <v>24</v>
      </c>
      <c r="P742">
        <v>0</v>
      </c>
      <c r="Q742">
        <v>0</v>
      </c>
      <c r="R742">
        <v>578</v>
      </c>
      <c r="S742">
        <v>439</v>
      </c>
      <c r="T742">
        <v>15</v>
      </c>
      <c r="U742">
        <v>26</v>
      </c>
      <c r="V742">
        <v>5</v>
      </c>
      <c r="W742">
        <v>2648</v>
      </c>
      <c r="X742">
        <v>1353</v>
      </c>
      <c r="Y742">
        <v>42</v>
      </c>
      <c r="Z742">
        <v>367</v>
      </c>
      <c r="AA742">
        <v>23</v>
      </c>
      <c r="AB742">
        <v>1166</v>
      </c>
      <c r="AC742">
        <v>717</v>
      </c>
      <c r="AD742">
        <v>9</v>
      </c>
      <c r="AE742">
        <v>177</v>
      </c>
      <c r="AF742">
        <v>14</v>
      </c>
      <c r="AG742">
        <v>427</v>
      </c>
      <c r="AH742">
        <v>169</v>
      </c>
      <c r="AI742">
        <v>3</v>
      </c>
      <c r="AJ742">
        <v>83</v>
      </c>
      <c r="AK742">
        <v>9</v>
      </c>
      <c r="AL742">
        <v>148</v>
      </c>
      <c r="AM742">
        <v>110</v>
      </c>
      <c r="AN742">
        <v>8</v>
      </c>
      <c r="AO742">
        <v>0</v>
      </c>
      <c r="AP742">
        <v>0</v>
      </c>
      <c r="AQ742">
        <v>0</v>
      </c>
      <c r="AR742">
        <v>1</v>
      </c>
      <c r="AS742">
        <v>0</v>
      </c>
      <c r="AT742">
        <v>0</v>
      </c>
      <c r="AU742">
        <v>0</v>
      </c>
      <c r="AV742">
        <v>0</v>
      </c>
      <c r="AW742">
        <v>0</v>
      </c>
      <c r="AX742">
        <v>0</v>
      </c>
      <c r="AY742">
        <v>0</v>
      </c>
      <c r="AZ742">
        <v>0</v>
      </c>
      <c r="BA742">
        <v>0</v>
      </c>
      <c r="BB742">
        <v>0</v>
      </c>
      <c r="BC742">
        <v>0</v>
      </c>
      <c r="BD742">
        <v>0</v>
      </c>
      <c r="BE742">
        <v>0</v>
      </c>
      <c r="BF742">
        <v>0</v>
      </c>
      <c r="BG742" s="20">
        <v>4</v>
      </c>
      <c r="BH742" s="20">
        <v>1</v>
      </c>
      <c r="BI742" s="20">
        <v>178</v>
      </c>
      <c r="BJ742" s="20">
        <v>24</v>
      </c>
      <c r="BK742" s="20">
        <v>524</v>
      </c>
      <c r="BL742" s="20">
        <v>2106</v>
      </c>
      <c r="BM742" s="20">
        <v>933</v>
      </c>
      <c r="BN742" s="20">
        <v>299</v>
      </c>
      <c r="BO742" s="20">
        <v>135</v>
      </c>
      <c r="BP742" s="20">
        <v>10365</v>
      </c>
      <c r="BQ742" s="20">
        <v>3281</v>
      </c>
      <c r="BR742" s="20">
        <v>0</v>
      </c>
      <c r="BS742" s="20">
        <v>31</v>
      </c>
      <c r="BT742" s="20">
        <v>3201</v>
      </c>
      <c r="BU742" s="20">
        <v>469</v>
      </c>
      <c r="BV742" s="20">
        <v>6024</v>
      </c>
    </row>
    <row r="743" spans="1:74" x14ac:dyDescent="0.25">
      <c r="A743" s="20" t="s">
        <v>676</v>
      </c>
      <c r="B743" s="20" t="s">
        <v>702</v>
      </c>
      <c r="C743" s="20" t="s">
        <v>715</v>
      </c>
      <c r="D743" s="1">
        <v>44612</v>
      </c>
      <c r="E743">
        <v>223</v>
      </c>
      <c r="F743">
        <v>7</v>
      </c>
      <c r="G743">
        <v>4</v>
      </c>
      <c r="H743">
        <v>1</v>
      </c>
      <c r="I743">
        <v>1</v>
      </c>
      <c r="J743">
        <v>140</v>
      </c>
      <c r="K743">
        <v>5</v>
      </c>
      <c r="L743">
        <v>30</v>
      </c>
      <c r="M743">
        <v>2</v>
      </c>
      <c r="N743">
        <v>26</v>
      </c>
      <c r="O743">
        <v>25</v>
      </c>
      <c r="P743">
        <v>0</v>
      </c>
      <c r="Q743">
        <v>0</v>
      </c>
      <c r="R743">
        <v>580</v>
      </c>
      <c r="S743">
        <v>441</v>
      </c>
      <c r="T743">
        <v>15</v>
      </c>
      <c r="U743">
        <v>25</v>
      </c>
      <c r="V743">
        <v>4</v>
      </c>
      <c r="W743">
        <v>2649</v>
      </c>
      <c r="X743">
        <v>1368</v>
      </c>
      <c r="Y743">
        <v>42</v>
      </c>
      <c r="Z743">
        <v>367</v>
      </c>
      <c r="AA743">
        <v>23</v>
      </c>
      <c r="AB743">
        <v>1168</v>
      </c>
      <c r="AC743">
        <v>720</v>
      </c>
      <c r="AD743">
        <v>9</v>
      </c>
      <c r="AE743">
        <v>177</v>
      </c>
      <c r="AF743">
        <v>15</v>
      </c>
      <c r="AG743">
        <v>431</v>
      </c>
      <c r="AH743">
        <v>172</v>
      </c>
      <c r="AI743">
        <v>3</v>
      </c>
      <c r="AJ743">
        <v>82</v>
      </c>
      <c r="AK743">
        <v>9</v>
      </c>
      <c r="AL743">
        <v>147</v>
      </c>
      <c r="AM743">
        <v>109</v>
      </c>
      <c r="AN743">
        <v>8</v>
      </c>
      <c r="AO743">
        <v>0</v>
      </c>
      <c r="AP743">
        <v>0</v>
      </c>
      <c r="AQ743">
        <v>0</v>
      </c>
      <c r="AR743">
        <v>1</v>
      </c>
      <c r="AS743">
        <v>0</v>
      </c>
      <c r="AT743">
        <v>0</v>
      </c>
      <c r="AU743">
        <v>0</v>
      </c>
      <c r="AV743">
        <v>0</v>
      </c>
      <c r="AW743">
        <v>0</v>
      </c>
      <c r="AX743">
        <v>0</v>
      </c>
      <c r="AY743">
        <v>0</v>
      </c>
      <c r="AZ743">
        <v>0</v>
      </c>
      <c r="BA743">
        <v>0</v>
      </c>
      <c r="BB743">
        <v>0</v>
      </c>
      <c r="BC743">
        <v>0</v>
      </c>
      <c r="BD743">
        <v>0</v>
      </c>
      <c r="BE743">
        <v>0</v>
      </c>
      <c r="BF743">
        <v>0</v>
      </c>
      <c r="BG743" s="20">
        <v>4</v>
      </c>
      <c r="BH743" s="20">
        <v>1</v>
      </c>
      <c r="BI743" s="20">
        <v>176</v>
      </c>
      <c r="BJ743" s="20">
        <v>25</v>
      </c>
      <c r="BK743" s="20">
        <v>527</v>
      </c>
      <c r="BL743" s="20">
        <v>2110</v>
      </c>
      <c r="BM743" s="20">
        <v>936</v>
      </c>
      <c r="BN743" s="20">
        <v>305</v>
      </c>
      <c r="BO743" s="20">
        <v>134</v>
      </c>
      <c r="BP743" s="20">
        <v>10380</v>
      </c>
      <c r="BQ743" s="20">
        <v>3322</v>
      </c>
      <c r="BR743" s="20">
        <v>0</v>
      </c>
      <c r="BS743" s="20">
        <v>32</v>
      </c>
      <c r="BT743" s="20">
        <v>3181</v>
      </c>
      <c r="BU743" s="20">
        <v>485</v>
      </c>
      <c r="BV743" s="20">
        <v>6054</v>
      </c>
    </row>
    <row r="744" spans="1:74" x14ac:dyDescent="0.25">
      <c r="A744" s="20" t="s">
        <v>501</v>
      </c>
      <c r="B744" s="20" t="s">
        <v>509</v>
      </c>
      <c r="C744" s="20" t="s">
        <v>716</v>
      </c>
      <c r="D744" s="1">
        <v>44598</v>
      </c>
      <c r="E744">
        <v>97</v>
      </c>
      <c r="F744">
        <v>0</v>
      </c>
      <c r="G744">
        <v>0</v>
      </c>
      <c r="H744">
        <v>1</v>
      </c>
      <c r="I744">
        <v>0</v>
      </c>
      <c r="J744">
        <v>52</v>
      </c>
      <c r="K744">
        <v>5</v>
      </c>
      <c r="L744">
        <v>16</v>
      </c>
      <c r="M744">
        <v>1</v>
      </c>
      <c r="N744">
        <v>1</v>
      </c>
      <c r="O744">
        <v>0</v>
      </c>
      <c r="P744">
        <v>0</v>
      </c>
      <c r="Q744">
        <v>0</v>
      </c>
      <c r="R744">
        <v>388</v>
      </c>
      <c r="S744">
        <v>240</v>
      </c>
      <c r="T744">
        <v>44</v>
      </c>
      <c r="U744">
        <v>33</v>
      </c>
      <c r="V744">
        <v>5</v>
      </c>
      <c r="W744">
        <v>1117</v>
      </c>
      <c r="X744">
        <v>495</v>
      </c>
      <c r="Y744">
        <v>35</v>
      </c>
      <c r="Z744">
        <v>223</v>
      </c>
      <c r="AA744">
        <v>39</v>
      </c>
      <c r="AB744">
        <v>1012</v>
      </c>
      <c r="AC744">
        <v>424</v>
      </c>
      <c r="AD744">
        <v>8</v>
      </c>
      <c r="AE744">
        <v>313</v>
      </c>
      <c r="AF744">
        <v>29</v>
      </c>
      <c r="AG744">
        <v>195</v>
      </c>
      <c r="AH744">
        <v>89</v>
      </c>
      <c r="AI744">
        <v>0</v>
      </c>
      <c r="AJ744">
        <v>15</v>
      </c>
      <c r="AK744">
        <v>29</v>
      </c>
      <c r="AL744">
        <v>11</v>
      </c>
      <c r="AM744">
        <v>3</v>
      </c>
      <c r="AN744">
        <v>1</v>
      </c>
      <c r="AO744">
        <v>1</v>
      </c>
      <c r="AP744">
        <v>0</v>
      </c>
      <c r="AQ744">
        <v>0</v>
      </c>
      <c r="AR744">
        <v>0</v>
      </c>
      <c r="AS744">
        <v>0</v>
      </c>
      <c r="AT744">
        <v>0</v>
      </c>
      <c r="AU744">
        <v>0</v>
      </c>
      <c r="AV744">
        <v>0</v>
      </c>
      <c r="AW744">
        <v>1</v>
      </c>
      <c r="AX744">
        <v>0</v>
      </c>
      <c r="AY744">
        <v>0</v>
      </c>
      <c r="AZ744">
        <v>0</v>
      </c>
      <c r="BA744">
        <v>0</v>
      </c>
      <c r="BB744">
        <v>0</v>
      </c>
      <c r="BC744">
        <v>0</v>
      </c>
      <c r="BD744">
        <v>0</v>
      </c>
      <c r="BE744">
        <v>0</v>
      </c>
      <c r="BF744">
        <v>0</v>
      </c>
      <c r="BG744" s="20">
        <v>0</v>
      </c>
      <c r="BH744" s="20">
        <v>0</v>
      </c>
      <c r="BI744" s="20">
        <v>72</v>
      </c>
      <c r="BJ744" s="20">
        <v>1</v>
      </c>
      <c r="BK744" s="20">
        <v>291</v>
      </c>
      <c r="BL744" s="20">
        <v>770</v>
      </c>
      <c r="BM744" s="20">
        <v>627</v>
      </c>
      <c r="BN744" s="20">
        <v>142</v>
      </c>
      <c r="BO744" s="20">
        <v>9</v>
      </c>
      <c r="BP744" s="20">
        <v>7047</v>
      </c>
      <c r="BQ744" s="20">
        <v>2333</v>
      </c>
      <c r="BR744" s="20">
        <v>0</v>
      </c>
      <c r="BS744" s="20">
        <v>35</v>
      </c>
      <c r="BT744" s="20">
        <v>820</v>
      </c>
      <c r="BU744" s="20">
        <v>2015</v>
      </c>
      <c r="BV744" s="20">
        <v>3876</v>
      </c>
    </row>
    <row r="745" spans="1:74" x14ac:dyDescent="0.25">
      <c r="A745" s="20" t="s">
        <v>501</v>
      </c>
      <c r="B745" s="20" t="s">
        <v>509</v>
      </c>
      <c r="C745" s="20" t="s">
        <v>716</v>
      </c>
      <c r="D745" s="1">
        <v>44605</v>
      </c>
      <c r="E745">
        <v>97</v>
      </c>
      <c r="F745">
        <v>0</v>
      </c>
      <c r="G745">
        <v>0</v>
      </c>
      <c r="H745">
        <v>1</v>
      </c>
      <c r="I745">
        <v>0</v>
      </c>
      <c r="J745">
        <v>52</v>
      </c>
      <c r="K745">
        <v>5</v>
      </c>
      <c r="L745">
        <v>16</v>
      </c>
      <c r="M745">
        <v>1</v>
      </c>
      <c r="N745">
        <v>1</v>
      </c>
      <c r="O745">
        <v>0</v>
      </c>
      <c r="P745">
        <v>0</v>
      </c>
      <c r="Q745">
        <v>0</v>
      </c>
      <c r="R745">
        <v>389</v>
      </c>
      <c r="S745">
        <v>243</v>
      </c>
      <c r="T745">
        <v>44</v>
      </c>
      <c r="U745">
        <v>33</v>
      </c>
      <c r="V745">
        <v>5</v>
      </c>
      <c r="W745">
        <v>1123</v>
      </c>
      <c r="X745">
        <v>501</v>
      </c>
      <c r="Y745">
        <v>35</v>
      </c>
      <c r="Z745">
        <v>224</v>
      </c>
      <c r="AA745">
        <v>40</v>
      </c>
      <c r="AB745">
        <v>1013</v>
      </c>
      <c r="AC745">
        <v>426</v>
      </c>
      <c r="AD745">
        <v>9</v>
      </c>
      <c r="AE745">
        <v>315</v>
      </c>
      <c r="AF745">
        <v>27</v>
      </c>
      <c r="AG745">
        <v>196</v>
      </c>
      <c r="AH745">
        <v>92</v>
      </c>
      <c r="AI745">
        <v>0</v>
      </c>
      <c r="AJ745">
        <v>15</v>
      </c>
      <c r="AK745">
        <v>29</v>
      </c>
      <c r="AL745">
        <v>11</v>
      </c>
      <c r="AM745">
        <v>3</v>
      </c>
      <c r="AN745">
        <v>1</v>
      </c>
      <c r="AO745">
        <v>1</v>
      </c>
      <c r="AP745">
        <v>0</v>
      </c>
      <c r="AQ745">
        <v>0</v>
      </c>
      <c r="AR745">
        <v>0</v>
      </c>
      <c r="AS745">
        <v>0</v>
      </c>
      <c r="AT745">
        <v>0</v>
      </c>
      <c r="AU745">
        <v>0</v>
      </c>
      <c r="AV745">
        <v>0</v>
      </c>
      <c r="AW745">
        <v>1</v>
      </c>
      <c r="AX745">
        <v>0</v>
      </c>
      <c r="AY745">
        <v>0</v>
      </c>
      <c r="AZ745">
        <v>0</v>
      </c>
      <c r="BA745">
        <v>0</v>
      </c>
      <c r="BB745">
        <v>0</v>
      </c>
      <c r="BC745">
        <v>0</v>
      </c>
      <c r="BD745">
        <v>0</v>
      </c>
      <c r="BE745">
        <v>0</v>
      </c>
      <c r="BF745">
        <v>0</v>
      </c>
      <c r="BG745" s="20">
        <v>0</v>
      </c>
      <c r="BH745" s="20">
        <v>0</v>
      </c>
      <c r="BI745" s="20">
        <v>72</v>
      </c>
      <c r="BJ745" s="20">
        <v>1</v>
      </c>
      <c r="BK745" s="20">
        <v>292</v>
      </c>
      <c r="BL745" s="20">
        <v>776</v>
      </c>
      <c r="BM745" s="20">
        <v>627</v>
      </c>
      <c r="BN745" s="20">
        <v>143</v>
      </c>
      <c r="BO745" s="20">
        <v>9</v>
      </c>
      <c r="BP745" s="20">
        <v>7089</v>
      </c>
      <c r="BQ745" s="20">
        <v>2366</v>
      </c>
      <c r="BR745" s="20">
        <v>0</v>
      </c>
      <c r="BS745" s="20">
        <v>36</v>
      </c>
      <c r="BT745" s="20">
        <v>822</v>
      </c>
      <c r="BU745" s="20">
        <v>2036</v>
      </c>
      <c r="BV745" s="20">
        <v>3891</v>
      </c>
    </row>
    <row r="746" spans="1:74" x14ac:dyDescent="0.25">
      <c r="A746" s="20" t="s">
        <v>501</v>
      </c>
      <c r="B746" s="20" t="s">
        <v>509</v>
      </c>
      <c r="C746" s="20" t="s">
        <v>716</v>
      </c>
      <c r="D746" s="1">
        <v>44613</v>
      </c>
      <c r="E746">
        <v>98</v>
      </c>
      <c r="F746">
        <v>0</v>
      </c>
      <c r="G746">
        <v>0</v>
      </c>
      <c r="H746">
        <v>1</v>
      </c>
      <c r="I746">
        <v>0</v>
      </c>
      <c r="J746">
        <v>52</v>
      </c>
      <c r="K746">
        <v>5</v>
      </c>
      <c r="L746">
        <v>16</v>
      </c>
      <c r="M746">
        <v>1</v>
      </c>
      <c r="N746">
        <v>1</v>
      </c>
      <c r="O746">
        <v>0</v>
      </c>
      <c r="P746">
        <v>0</v>
      </c>
      <c r="Q746">
        <v>0</v>
      </c>
      <c r="R746">
        <v>391</v>
      </c>
      <c r="S746">
        <v>246</v>
      </c>
      <c r="T746">
        <v>44</v>
      </c>
      <c r="U746">
        <v>33</v>
      </c>
      <c r="V746">
        <v>5</v>
      </c>
      <c r="W746">
        <v>1125</v>
      </c>
      <c r="X746">
        <v>505</v>
      </c>
      <c r="Y746">
        <v>35</v>
      </c>
      <c r="Z746">
        <v>224</v>
      </c>
      <c r="AA746">
        <v>40</v>
      </c>
      <c r="AB746">
        <v>1015</v>
      </c>
      <c r="AC746">
        <v>428</v>
      </c>
      <c r="AD746">
        <v>9</v>
      </c>
      <c r="AE746">
        <v>317</v>
      </c>
      <c r="AF746">
        <v>27</v>
      </c>
      <c r="AG746">
        <v>198</v>
      </c>
      <c r="AH746">
        <v>94</v>
      </c>
      <c r="AI746">
        <v>0</v>
      </c>
      <c r="AJ746">
        <v>15</v>
      </c>
      <c r="AK746">
        <v>29</v>
      </c>
      <c r="AL746">
        <v>10</v>
      </c>
      <c r="AM746">
        <v>4</v>
      </c>
      <c r="AN746">
        <v>1</v>
      </c>
      <c r="AO746">
        <v>1</v>
      </c>
      <c r="AP746">
        <v>0</v>
      </c>
      <c r="AQ746">
        <v>0</v>
      </c>
      <c r="AR746">
        <v>0</v>
      </c>
      <c r="AS746">
        <v>0</v>
      </c>
      <c r="AT746">
        <v>0</v>
      </c>
      <c r="AU746">
        <v>0</v>
      </c>
      <c r="AV746">
        <v>0</v>
      </c>
      <c r="AW746">
        <v>1</v>
      </c>
      <c r="AX746">
        <v>0</v>
      </c>
      <c r="AY746">
        <v>0</v>
      </c>
      <c r="AZ746">
        <v>0</v>
      </c>
      <c r="BA746">
        <v>0</v>
      </c>
      <c r="BB746">
        <v>0</v>
      </c>
      <c r="BC746">
        <v>0</v>
      </c>
      <c r="BD746">
        <v>0</v>
      </c>
      <c r="BE746">
        <v>0</v>
      </c>
      <c r="BF746">
        <v>0</v>
      </c>
      <c r="BG746" s="20">
        <v>0</v>
      </c>
      <c r="BH746" s="20">
        <v>0</v>
      </c>
      <c r="BI746" s="20">
        <v>73</v>
      </c>
      <c r="BJ746" s="20">
        <v>1</v>
      </c>
      <c r="BK746" s="20">
        <v>294</v>
      </c>
      <c r="BL746" s="20">
        <v>779</v>
      </c>
      <c r="BM746" s="20">
        <v>628</v>
      </c>
      <c r="BN746" s="20">
        <v>144</v>
      </c>
      <c r="BO746" s="20">
        <v>8</v>
      </c>
      <c r="BP746" s="20">
        <v>7119</v>
      </c>
      <c r="BQ746" s="20">
        <v>2412</v>
      </c>
      <c r="BR746" s="20">
        <v>0</v>
      </c>
      <c r="BS746" s="20">
        <v>36</v>
      </c>
      <c r="BT746" s="20">
        <v>826</v>
      </c>
      <c r="BU746" s="20">
        <v>2025</v>
      </c>
      <c r="BV746" s="20">
        <v>3933</v>
      </c>
    </row>
    <row r="747" spans="1:74" x14ac:dyDescent="0.25">
      <c r="A747" s="20" t="s">
        <v>501</v>
      </c>
      <c r="B747" s="20" t="s">
        <v>717</v>
      </c>
      <c r="C747" s="20" t="s">
        <v>718</v>
      </c>
      <c r="D747" s="1">
        <v>44598</v>
      </c>
      <c r="E747">
        <v>145</v>
      </c>
      <c r="F747">
        <v>3</v>
      </c>
      <c r="G747">
        <v>3</v>
      </c>
      <c r="H747">
        <v>0</v>
      </c>
      <c r="I747">
        <v>0</v>
      </c>
      <c r="J747">
        <v>96</v>
      </c>
      <c r="K747">
        <v>15</v>
      </c>
      <c r="L747">
        <v>11</v>
      </c>
      <c r="M747">
        <v>0</v>
      </c>
      <c r="N747">
        <v>1</v>
      </c>
      <c r="O747">
        <v>1</v>
      </c>
      <c r="P747">
        <v>0</v>
      </c>
      <c r="Q747">
        <v>0</v>
      </c>
      <c r="R747">
        <v>521</v>
      </c>
      <c r="S747">
        <v>380</v>
      </c>
      <c r="T747">
        <v>46</v>
      </c>
      <c r="U747">
        <v>25</v>
      </c>
      <c r="V747">
        <v>3</v>
      </c>
      <c r="W747">
        <v>1261</v>
      </c>
      <c r="X747">
        <v>689</v>
      </c>
      <c r="Y747">
        <v>93</v>
      </c>
      <c r="Z747">
        <v>168</v>
      </c>
      <c r="AA747">
        <v>9</v>
      </c>
      <c r="AB747">
        <v>1060</v>
      </c>
      <c r="AC747">
        <v>610</v>
      </c>
      <c r="AD747">
        <v>55</v>
      </c>
      <c r="AE747">
        <v>169</v>
      </c>
      <c r="AF747">
        <v>26</v>
      </c>
      <c r="AG747">
        <v>135</v>
      </c>
      <c r="AH747">
        <v>56</v>
      </c>
      <c r="AI747">
        <v>5</v>
      </c>
      <c r="AJ747">
        <v>21</v>
      </c>
      <c r="AK747">
        <v>16</v>
      </c>
      <c r="AL747">
        <v>29</v>
      </c>
      <c r="AM747">
        <v>18</v>
      </c>
      <c r="AN747">
        <v>3</v>
      </c>
      <c r="AO747">
        <v>1</v>
      </c>
      <c r="AP747">
        <v>0</v>
      </c>
      <c r="AQ747">
        <v>0</v>
      </c>
      <c r="AR747">
        <v>0</v>
      </c>
      <c r="AS747">
        <v>0</v>
      </c>
      <c r="AT747">
        <v>0</v>
      </c>
      <c r="AU747">
        <v>0</v>
      </c>
      <c r="AV747">
        <v>0</v>
      </c>
      <c r="AW747">
        <v>0</v>
      </c>
      <c r="AX747">
        <v>0</v>
      </c>
      <c r="AY747">
        <v>0</v>
      </c>
      <c r="AZ747">
        <v>0</v>
      </c>
      <c r="BA747">
        <v>0</v>
      </c>
      <c r="BB747">
        <v>0</v>
      </c>
      <c r="BC747">
        <v>0</v>
      </c>
      <c r="BD747">
        <v>0</v>
      </c>
      <c r="BE747">
        <v>0</v>
      </c>
      <c r="BF747">
        <v>0</v>
      </c>
      <c r="BG747" s="20">
        <v>3</v>
      </c>
      <c r="BH747" s="20">
        <v>0</v>
      </c>
      <c r="BI747" s="20">
        <v>115</v>
      </c>
      <c r="BJ747" s="20">
        <v>1</v>
      </c>
      <c r="BK747" s="20">
        <v>441</v>
      </c>
      <c r="BL747" s="20">
        <v>957</v>
      </c>
      <c r="BM747" s="20">
        <v>790</v>
      </c>
      <c r="BN747" s="20">
        <v>85</v>
      </c>
      <c r="BO747" s="20">
        <v>24</v>
      </c>
      <c r="BP747" s="20">
        <v>4392</v>
      </c>
      <c r="BQ747" s="20">
        <v>1687</v>
      </c>
      <c r="BR747" s="20">
        <v>0</v>
      </c>
      <c r="BS747" s="20">
        <v>101</v>
      </c>
      <c r="BT747" s="20">
        <v>665</v>
      </c>
      <c r="BU747" s="20">
        <v>800</v>
      </c>
      <c r="BV747" s="20">
        <v>2641</v>
      </c>
    </row>
    <row r="748" spans="1:74" x14ac:dyDescent="0.25">
      <c r="A748" s="20" t="s">
        <v>501</v>
      </c>
      <c r="B748" s="20" t="s">
        <v>717</v>
      </c>
      <c r="C748" s="20" t="s">
        <v>718</v>
      </c>
      <c r="D748" s="1">
        <v>44605</v>
      </c>
      <c r="E748">
        <v>143</v>
      </c>
      <c r="F748">
        <v>2</v>
      </c>
      <c r="G748">
        <v>2</v>
      </c>
      <c r="H748">
        <v>0</v>
      </c>
      <c r="I748">
        <v>0</v>
      </c>
      <c r="J748">
        <v>94</v>
      </c>
      <c r="K748">
        <v>15</v>
      </c>
      <c r="L748">
        <v>11</v>
      </c>
      <c r="M748">
        <v>0</v>
      </c>
      <c r="N748">
        <v>1</v>
      </c>
      <c r="O748">
        <v>1</v>
      </c>
      <c r="P748">
        <v>0</v>
      </c>
      <c r="Q748">
        <v>0</v>
      </c>
      <c r="R748">
        <v>522</v>
      </c>
      <c r="S748">
        <v>380</v>
      </c>
      <c r="T748">
        <v>46</v>
      </c>
      <c r="U748">
        <v>25</v>
      </c>
      <c r="V748">
        <v>3</v>
      </c>
      <c r="W748">
        <v>1269</v>
      </c>
      <c r="X748">
        <v>697</v>
      </c>
      <c r="Y748">
        <v>93</v>
      </c>
      <c r="Z748">
        <v>168</v>
      </c>
      <c r="AA748">
        <v>9</v>
      </c>
      <c r="AB748">
        <v>1056</v>
      </c>
      <c r="AC748">
        <v>617</v>
      </c>
      <c r="AD748">
        <v>54</v>
      </c>
      <c r="AE748">
        <v>165</v>
      </c>
      <c r="AF748">
        <v>26</v>
      </c>
      <c r="AG748">
        <v>134</v>
      </c>
      <c r="AH748">
        <v>55</v>
      </c>
      <c r="AI748">
        <v>5</v>
      </c>
      <c r="AJ748">
        <v>28</v>
      </c>
      <c r="AK748">
        <v>9</v>
      </c>
      <c r="AL748">
        <v>29</v>
      </c>
      <c r="AM748">
        <v>18</v>
      </c>
      <c r="AN748">
        <v>3</v>
      </c>
      <c r="AO748">
        <v>1</v>
      </c>
      <c r="AP748">
        <v>0</v>
      </c>
      <c r="AQ748">
        <v>0</v>
      </c>
      <c r="AR748">
        <v>0</v>
      </c>
      <c r="AS748">
        <v>0</v>
      </c>
      <c r="AT748">
        <v>0</v>
      </c>
      <c r="AU748">
        <v>0</v>
      </c>
      <c r="AV748">
        <v>0</v>
      </c>
      <c r="AW748">
        <v>0</v>
      </c>
      <c r="AX748">
        <v>0</v>
      </c>
      <c r="AY748">
        <v>0</v>
      </c>
      <c r="AZ748">
        <v>0</v>
      </c>
      <c r="BA748">
        <v>0</v>
      </c>
      <c r="BB748">
        <v>0</v>
      </c>
      <c r="BC748">
        <v>0</v>
      </c>
      <c r="BD748">
        <v>0</v>
      </c>
      <c r="BE748">
        <v>0</v>
      </c>
      <c r="BF748">
        <v>0</v>
      </c>
      <c r="BG748" s="20">
        <v>2</v>
      </c>
      <c r="BH748" s="20">
        <v>0</v>
      </c>
      <c r="BI748" s="20">
        <v>113</v>
      </c>
      <c r="BJ748" s="20">
        <v>1</v>
      </c>
      <c r="BK748" s="20">
        <v>442</v>
      </c>
      <c r="BL748" s="20">
        <v>967</v>
      </c>
      <c r="BM748" s="20">
        <v>791</v>
      </c>
      <c r="BN748" s="20">
        <v>84</v>
      </c>
      <c r="BO748" s="20">
        <v>24</v>
      </c>
      <c r="BP748" s="20">
        <v>4395</v>
      </c>
      <c r="BQ748" s="20">
        <v>1709</v>
      </c>
      <c r="BR748" s="20">
        <v>0</v>
      </c>
      <c r="BS748" s="20">
        <v>101</v>
      </c>
      <c r="BT748" s="20">
        <v>1247</v>
      </c>
      <c r="BU748" s="20">
        <v>219</v>
      </c>
      <c r="BV748" s="20">
        <v>2648</v>
      </c>
    </row>
    <row r="749" spans="1:74" x14ac:dyDescent="0.25">
      <c r="A749" s="20" t="s">
        <v>501</v>
      </c>
      <c r="B749" s="20" t="s">
        <v>717</v>
      </c>
      <c r="C749" s="20" t="s">
        <v>718</v>
      </c>
      <c r="D749" s="1">
        <v>44613</v>
      </c>
      <c r="E749">
        <v>144</v>
      </c>
      <c r="F749">
        <v>2</v>
      </c>
      <c r="G749">
        <v>2</v>
      </c>
      <c r="H749">
        <v>0</v>
      </c>
      <c r="I749">
        <v>0</v>
      </c>
      <c r="J749">
        <v>95</v>
      </c>
      <c r="K749">
        <v>15</v>
      </c>
      <c r="L749">
        <v>11</v>
      </c>
      <c r="M749">
        <v>0</v>
      </c>
      <c r="N749">
        <v>1</v>
      </c>
      <c r="O749">
        <v>1</v>
      </c>
      <c r="P749">
        <v>0</v>
      </c>
      <c r="Q749">
        <v>0</v>
      </c>
      <c r="R749">
        <v>522</v>
      </c>
      <c r="S749">
        <v>381</v>
      </c>
      <c r="T749">
        <v>46</v>
      </c>
      <c r="U749">
        <v>25</v>
      </c>
      <c r="V749">
        <v>3</v>
      </c>
      <c r="W749">
        <v>1272</v>
      </c>
      <c r="X749">
        <v>703</v>
      </c>
      <c r="Y749">
        <v>92</v>
      </c>
      <c r="Z749">
        <v>166</v>
      </c>
      <c r="AA749">
        <v>9</v>
      </c>
      <c r="AB749">
        <v>1053</v>
      </c>
      <c r="AC749">
        <v>617</v>
      </c>
      <c r="AD749">
        <v>53</v>
      </c>
      <c r="AE749">
        <v>166</v>
      </c>
      <c r="AF749">
        <v>25</v>
      </c>
      <c r="AG749">
        <v>134</v>
      </c>
      <c r="AH749">
        <v>57</v>
      </c>
      <c r="AI749">
        <v>5</v>
      </c>
      <c r="AJ749">
        <v>27</v>
      </c>
      <c r="AK749">
        <v>9</v>
      </c>
      <c r="AL749">
        <v>28</v>
      </c>
      <c r="AM749">
        <v>17</v>
      </c>
      <c r="AN749">
        <v>3</v>
      </c>
      <c r="AO749">
        <v>1</v>
      </c>
      <c r="AP749">
        <v>0</v>
      </c>
      <c r="AQ749">
        <v>0</v>
      </c>
      <c r="AR749">
        <v>0</v>
      </c>
      <c r="AS749">
        <v>0</v>
      </c>
      <c r="AT749">
        <v>0</v>
      </c>
      <c r="AU749">
        <v>0</v>
      </c>
      <c r="AV749">
        <v>0</v>
      </c>
      <c r="AW749">
        <v>0</v>
      </c>
      <c r="AX749">
        <v>0</v>
      </c>
      <c r="AY749">
        <v>0</v>
      </c>
      <c r="AZ749">
        <v>0</v>
      </c>
      <c r="BA749">
        <v>0</v>
      </c>
      <c r="BB749">
        <v>0</v>
      </c>
      <c r="BC749">
        <v>0</v>
      </c>
      <c r="BD749">
        <v>0</v>
      </c>
      <c r="BE749">
        <v>0</v>
      </c>
      <c r="BF749">
        <v>0</v>
      </c>
      <c r="BG749" s="20">
        <v>2</v>
      </c>
      <c r="BH749" s="20">
        <v>0</v>
      </c>
      <c r="BI749" s="20">
        <v>113</v>
      </c>
      <c r="BJ749" s="20">
        <v>1</v>
      </c>
      <c r="BK749" s="20">
        <v>442</v>
      </c>
      <c r="BL749" s="20">
        <v>973</v>
      </c>
      <c r="BM749" s="20">
        <v>789</v>
      </c>
      <c r="BN749" s="20">
        <v>84</v>
      </c>
      <c r="BO749" s="20">
        <v>23</v>
      </c>
      <c r="BP749" s="20">
        <v>4386</v>
      </c>
      <c r="BQ749" s="20">
        <v>1714</v>
      </c>
      <c r="BR749" s="20">
        <v>0</v>
      </c>
      <c r="BS749" s="20">
        <v>101</v>
      </c>
      <c r="BT749" s="20">
        <v>1237</v>
      </c>
      <c r="BU749" s="20">
        <v>218</v>
      </c>
      <c r="BV749" s="20">
        <v>2651</v>
      </c>
    </row>
    <row r="750" spans="1:74" x14ac:dyDescent="0.25">
      <c r="A750" s="20" t="s">
        <v>501</v>
      </c>
      <c r="B750" s="20" t="s">
        <v>504</v>
      </c>
      <c r="C750" s="20" t="s">
        <v>719</v>
      </c>
      <c r="D750" s="1">
        <v>44598</v>
      </c>
      <c r="E750">
        <v>113</v>
      </c>
      <c r="F750">
        <v>0</v>
      </c>
      <c r="G750">
        <v>0</v>
      </c>
      <c r="H750">
        <v>0</v>
      </c>
      <c r="I750">
        <v>0</v>
      </c>
      <c r="J750">
        <v>80</v>
      </c>
      <c r="K750">
        <v>6</v>
      </c>
      <c r="L750">
        <v>5</v>
      </c>
      <c r="M750">
        <v>1</v>
      </c>
      <c r="N750">
        <v>1</v>
      </c>
      <c r="O750">
        <v>1</v>
      </c>
      <c r="P750">
        <v>0</v>
      </c>
      <c r="Q750">
        <v>0</v>
      </c>
      <c r="R750">
        <v>394</v>
      </c>
      <c r="S750">
        <v>326</v>
      </c>
      <c r="T750">
        <v>27</v>
      </c>
      <c r="U750">
        <v>2</v>
      </c>
      <c r="V750">
        <v>3</v>
      </c>
      <c r="W750">
        <v>1091</v>
      </c>
      <c r="X750">
        <v>675</v>
      </c>
      <c r="Y750">
        <v>71</v>
      </c>
      <c r="Z750">
        <v>91</v>
      </c>
      <c r="AA750">
        <v>16</v>
      </c>
      <c r="AB750">
        <v>1051</v>
      </c>
      <c r="AC750">
        <v>663</v>
      </c>
      <c r="AD750">
        <v>43</v>
      </c>
      <c r="AE750">
        <v>128</v>
      </c>
      <c r="AF750">
        <v>33</v>
      </c>
      <c r="AG750">
        <v>266</v>
      </c>
      <c r="AH750">
        <v>155</v>
      </c>
      <c r="AI750">
        <v>2</v>
      </c>
      <c r="AJ750">
        <v>46</v>
      </c>
      <c r="AK750">
        <v>8</v>
      </c>
      <c r="AL750">
        <v>22</v>
      </c>
      <c r="AM750">
        <v>17</v>
      </c>
      <c r="AN750">
        <v>4</v>
      </c>
      <c r="AO750">
        <v>0</v>
      </c>
      <c r="AP750">
        <v>0</v>
      </c>
      <c r="AQ750">
        <v>0</v>
      </c>
      <c r="AR750">
        <v>0</v>
      </c>
      <c r="AS750">
        <v>0</v>
      </c>
      <c r="AT750">
        <v>0</v>
      </c>
      <c r="AU750">
        <v>0</v>
      </c>
      <c r="AV750">
        <v>0</v>
      </c>
      <c r="AW750">
        <v>0</v>
      </c>
      <c r="AX750">
        <v>0</v>
      </c>
      <c r="AY750">
        <v>0</v>
      </c>
      <c r="AZ750">
        <v>0</v>
      </c>
      <c r="BA750">
        <v>0</v>
      </c>
      <c r="BB750">
        <v>0</v>
      </c>
      <c r="BC750">
        <v>0</v>
      </c>
      <c r="BD750">
        <v>0</v>
      </c>
      <c r="BE750">
        <v>0</v>
      </c>
      <c r="BF750">
        <v>0</v>
      </c>
      <c r="BG750" s="20">
        <v>0</v>
      </c>
      <c r="BH750" s="20">
        <v>0</v>
      </c>
      <c r="BI750" s="20">
        <v>99</v>
      </c>
      <c r="BJ750" s="20">
        <v>1</v>
      </c>
      <c r="BK750" s="20">
        <v>353</v>
      </c>
      <c r="BL750" s="20">
        <v>882</v>
      </c>
      <c r="BM750" s="20">
        <v>820</v>
      </c>
      <c r="BN750" s="20">
        <v>202</v>
      </c>
      <c r="BO750" s="20">
        <v>17</v>
      </c>
      <c r="BP750" s="20">
        <v>5790</v>
      </c>
      <c r="BQ750" s="20">
        <v>2796</v>
      </c>
      <c r="BR750" s="20">
        <v>0</v>
      </c>
      <c r="BS750" s="20">
        <v>104</v>
      </c>
      <c r="BT750" s="20">
        <v>1196</v>
      </c>
      <c r="BU750" s="20">
        <v>256</v>
      </c>
      <c r="BV750" s="20">
        <v>3988</v>
      </c>
    </row>
    <row r="751" spans="1:74" x14ac:dyDescent="0.25">
      <c r="A751" s="20" t="s">
        <v>501</v>
      </c>
      <c r="B751" s="20" t="s">
        <v>504</v>
      </c>
      <c r="C751" s="20" t="s">
        <v>719</v>
      </c>
      <c r="D751" s="1">
        <v>44605</v>
      </c>
      <c r="E751">
        <v>113</v>
      </c>
      <c r="F751">
        <v>0</v>
      </c>
      <c r="G751">
        <v>0</v>
      </c>
      <c r="H751">
        <v>0</v>
      </c>
      <c r="I751">
        <v>0</v>
      </c>
      <c r="J751">
        <v>83</v>
      </c>
      <c r="K751">
        <v>6</v>
      </c>
      <c r="L751">
        <v>5</v>
      </c>
      <c r="M751">
        <v>1</v>
      </c>
      <c r="N751">
        <v>1</v>
      </c>
      <c r="O751">
        <v>1</v>
      </c>
      <c r="P751">
        <v>0</v>
      </c>
      <c r="Q751">
        <v>0</v>
      </c>
      <c r="R751">
        <v>396</v>
      </c>
      <c r="S751">
        <v>327</v>
      </c>
      <c r="T751">
        <v>27</v>
      </c>
      <c r="U751">
        <v>2</v>
      </c>
      <c r="V751">
        <v>4</v>
      </c>
      <c r="W751">
        <v>1095</v>
      </c>
      <c r="X751">
        <v>679</v>
      </c>
      <c r="Y751">
        <v>71</v>
      </c>
      <c r="Z751">
        <v>92</v>
      </c>
      <c r="AA751">
        <v>18</v>
      </c>
      <c r="AB751">
        <v>1052</v>
      </c>
      <c r="AC751">
        <v>665</v>
      </c>
      <c r="AD751">
        <v>43</v>
      </c>
      <c r="AE751">
        <v>127</v>
      </c>
      <c r="AF751">
        <v>33</v>
      </c>
      <c r="AG751">
        <v>267</v>
      </c>
      <c r="AH751">
        <v>157</v>
      </c>
      <c r="AI751">
        <v>2</v>
      </c>
      <c r="AJ751">
        <v>46</v>
      </c>
      <c r="AK751">
        <v>7</v>
      </c>
      <c r="AL751">
        <v>22</v>
      </c>
      <c r="AM751">
        <v>17</v>
      </c>
      <c r="AN751">
        <v>4</v>
      </c>
      <c r="AO751">
        <v>0</v>
      </c>
      <c r="AP751">
        <v>0</v>
      </c>
      <c r="AQ751">
        <v>0</v>
      </c>
      <c r="AR751">
        <v>0</v>
      </c>
      <c r="AS751">
        <v>0</v>
      </c>
      <c r="AT751">
        <v>0</v>
      </c>
      <c r="AU751">
        <v>0</v>
      </c>
      <c r="AV751">
        <v>0</v>
      </c>
      <c r="AW751">
        <v>0</v>
      </c>
      <c r="AX751">
        <v>0</v>
      </c>
      <c r="AY751">
        <v>0</v>
      </c>
      <c r="AZ751">
        <v>0</v>
      </c>
      <c r="BA751">
        <v>0</v>
      </c>
      <c r="BB751">
        <v>0</v>
      </c>
      <c r="BC751">
        <v>0</v>
      </c>
      <c r="BD751">
        <v>0</v>
      </c>
      <c r="BE751">
        <v>0</v>
      </c>
      <c r="BF751">
        <v>0</v>
      </c>
      <c r="BG751" s="20">
        <v>0</v>
      </c>
      <c r="BH751" s="20">
        <v>0</v>
      </c>
      <c r="BI751" s="20">
        <v>99</v>
      </c>
      <c r="BJ751" s="20">
        <v>1</v>
      </c>
      <c r="BK751" s="20">
        <v>354</v>
      </c>
      <c r="BL751" s="20">
        <v>882</v>
      </c>
      <c r="BM751" s="20">
        <v>823</v>
      </c>
      <c r="BN751" s="20">
        <v>206</v>
      </c>
      <c r="BO751" s="20">
        <v>17</v>
      </c>
      <c r="BP751" s="20">
        <v>5787</v>
      </c>
      <c r="BQ751" s="20">
        <v>2822</v>
      </c>
      <c r="BR751" s="20">
        <v>0</v>
      </c>
      <c r="BS751" s="20">
        <v>104</v>
      </c>
      <c r="BT751" s="20">
        <v>1189</v>
      </c>
      <c r="BU751" s="20">
        <v>259</v>
      </c>
      <c r="BV751" s="20">
        <v>3994</v>
      </c>
    </row>
    <row r="752" spans="1:74" x14ac:dyDescent="0.25">
      <c r="A752" s="20" t="s">
        <v>501</v>
      </c>
      <c r="B752" s="20" t="s">
        <v>504</v>
      </c>
      <c r="C752" s="20" t="s">
        <v>719</v>
      </c>
      <c r="D752" s="1">
        <v>44613</v>
      </c>
      <c r="E752">
        <v>115</v>
      </c>
      <c r="F752">
        <v>0</v>
      </c>
      <c r="G752">
        <v>0</v>
      </c>
      <c r="H752">
        <v>0</v>
      </c>
      <c r="I752">
        <v>0</v>
      </c>
      <c r="J752">
        <v>86</v>
      </c>
      <c r="K752">
        <v>6</v>
      </c>
      <c r="L752">
        <v>5</v>
      </c>
      <c r="M752">
        <v>0</v>
      </c>
      <c r="N752">
        <v>1</v>
      </c>
      <c r="O752">
        <v>1</v>
      </c>
      <c r="P752">
        <v>0</v>
      </c>
      <c r="Q752">
        <v>0</v>
      </c>
      <c r="R752">
        <v>397</v>
      </c>
      <c r="S752">
        <v>329</v>
      </c>
      <c r="T752">
        <v>27</v>
      </c>
      <c r="U752">
        <v>2</v>
      </c>
      <c r="V752">
        <v>5</v>
      </c>
      <c r="W752">
        <v>1099</v>
      </c>
      <c r="X752">
        <v>680</v>
      </c>
      <c r="Y752">
        <v>72</v>
      </c>
      <c r="Z752">
        <v>92</v>
      </c>
      <c r="AA752">
        <v>20</v>
      </c>
      <c r="AB752">
        <v>1052</v>
      </c>
      <c r="AC752">
        <v>666</v>
      </c>
      <c r="AD752">
        <v>43</v>
      </c>
      <c r="AE752">
        <v>127</v>
      </c>
      <c r="AF752">
        <v>35</v>
      </c>
      <c r="AG752">
        <v>267</v>
      </c>
      <c r="AH752">
        <v>158</v>
      </c>
      <c r="AI752">
        <v>1</v>
      </c>
      <c r="AJ752">
        <v>46</v>
      </c>
      <c r="AK752">
        <v>6</v>
      </c>
      <c r="AL752">
        <v>22</v>
      </c>
      <c r="AM752">
        <v>17</v>
      </c>
      <c r="AN752">
        <v>4</v>
      </c>
      <c r="AO752">
        <v>0</v>
      </c>
      <c r="AP752">
        <v>0</v>
      </c>
      <c r="AQ752">
        <v>0</v>
      </c>
      <c r="AR752">
        <v>0</v>
      </c>
      <c r="AS752">
        <v>0</v>
      </c>
      <c r="AT752">
        <v>0</v>
      </c>
      <c r="AU752">
        <v>0</v>
      </c>
      <c r="AV752">
        <v>0</v>
      </c>
      <c r="AW752">
        <v>0</v>
      </c>
      <c r="AX752">
        <v>0</v>
      </c>
      <c r="AY752">
        <v>0</v>
      </c>
      <c r="AZ752">
        <v>0</v>
      </c>
      <c r="BA752">
        <v>0</v>
      </c>
      <c r="BB752">
        <v>0</v>
      </c>
      <c r="BC752">
        <v>0</v>
      </c>
      <c r="BD752">
        <v>0</v>
      </c>
      <c r="BE752">
        <v>0</v>
      </c>
      <c r="BF752">
        <v>0</v>
      </c>
      <c r="BG752" s="20">
        <v>0</v>
      </c>
      <c r="BH752" s="20">
        <v>0</v>
      </c>
      <c r="BI752" s="20">
        <v>101</v>
      </c>
      <c r="BJ752" s="20">
        <v>1</v>
      </c>
      <c r="BK752" s="20">
        <v>354</v>
      </c>
      <c r="BL752" s="20">
        <v>882</v>
      </c>
      <c r="BM752" s="20">
        <v>821</v>
      </c>
      <c r="BN752" s="20">
        <v>207</v>
      </c>
      <c r="BO752" s="20">
        <v>17</v>
      </c>
      <c r="BP752" s="20">
        <v>5790</v>
      </c>
      <c r="BQ752" s="20">
        <v>2861</v>
      </c>
      <c r="BR752" s="20">
        <v>0</v>
      </c>
      <c r="BS752" s="20">
        <v>103</v>
      </c>
      <c r="BT752" s="20">
        <v>1185</v>
      </c>
      <c r="BU752" s="20">
        <v>261</v>
      </c>
      <c r="BV752" s="20">
        <v>4010</v>
      </c>
    </row>
    <row r="753" spans="1:74" x14ac:dyDescent="0.25">
      <c r="A753" s="20" t="s">
        <v>501</v>
      </c>
      <c r="B753" s="20" t="s">
        <v>504</v>
      </c>
      <c r="C753" s="20" t="s">
        <v>719</v>
      </c>
      <c r="D753" s="1">
        <v>44613</v>
      </c>
      <c r="W753">
        <v>1</v>
      </c>
      <c r="BG753" s="20"/>
      <c r="BH753" s="20"/>
      <c r="BI753" s="20"/>
      <c r="BJ753" s="20"/>
      <c r="BK753" s="20"/>
      <c r="BL753" s="20">
        <v>1</v>
      </c>
      <c r="BM753" s="20"/>
      <c r="BN753" s="20"/>
      <c r="BO753" s="20"/>
      <c r="BP753" s="20"/>
      <c r="BQ753" s="20"/>
      <c r="BR753" s="20"/>
      <c r="BS753" s="20"/>
      <c r="BT753" s="20"/>
      <c r="BU753" s="20"/>
      <c r="BV753" s="20"/>
    </row>
    <row r="754" spans="1:74" x14ac:dyDescent="0.25">
      <c r="A754" s="20" t="s">
        <v>501</v>
      </c>
      <c r="B754" s="20" t="s">
        <v>717</v>
      </c>
      <c r="C754" s="20" t="s">
        <v>720</v>
      </c>
      <c r="D754" s="1">
        <v>44598</v>
      </c>
      <c r="E754">
        <v>234</v>
      </c>
      <c r="F754">
        <v>5</v>
      </c>
      <c r="G754">
        <v>5</v>
      </c>
      <c r="H754">
        <v>2</v>
      </c>
      <c r="I754">
        <v>1</v>
      </c>
      <c r="J754">
        <v>165</v>
      </c>
      <c r="K754">
        <v>13</v>
      </c>
      <c r="L754">
        <v>10</v>
      </c>
      <c r="M754">
        <v>0</v>
      </c>
      <c r="N754">
        <v>40</v>
      </c>
      <c r="O754">
        <v>35</v>
      </c>
      <c r="P754">
        <v>1</v>
      </c>
      <c r="Q754">
        <v>1</v>
      </c>
      <c r="R754">
        <v>571</v>
      </c>
      <c r="S754">
        <v>463</v>
      </c>
      <c r="T754">
        <v>32</v>
      </c>
      <c r="U754">
        <v>11</v>
      </c>
      <c r="V754">
        <v>3</v>
      </c>
      <c r="W754">
        <v>1888</v>
      </c>
      <c r="X754">
        <v>1101</v>
      </c>
      <c r="Y754">
        <v>106</v>
      </c>
      <c r="Z754">
        <v>213</v>
      </c>
      <c r="AA754">
        <v>22</v>
      </c>
      <c r="AB754">
        <v>1729</v>
      </c>
      <c r="AC754">
        <v>1168</v>
      </c>
      <c r="AD754">
        <v>24</v>
      </c>
      <c r="AE754">
        <v>218</v>
      </c>
      <c r="AF754">
        <v>20</v>
      </c>
      <c r="AG754">
        <v>439</v>
      </c>
      <c r="AH754">
        <v>269</v>
      </c>
      <c r="AI754">
        <v>5</v>
      </c>
      <c r="AJ754">
        <v>57</v>
      </c>
      <c r="AK754">
        <v>7</v>
      </c>
      <c r="AL754">
        <v>87</v>
      </c>
      <c r="AM754">
        <v>66</v>
      </c>
      <c r="AN754">
        <v>4</v>
      </c>
      <c r="AO754">
        <v>2</v>
      </c>
      <c r="AP754">
        <v>1</v>
      </c>
      <c r="AQ754">
        <v>0</v>
      </c>
      <c r="AR754">
        <v>0</v>
      </c>
      <c r="AS754">
        <v>0</v>
      </c>
      <c r="AT754">
        <v>0</v>
      </c>
      <c r="AU754">
        <v>0</v>
      </c>
      <c r="AV754">
        <v>1</v>
      </c>
      <c r="AW754">
        <v>0</v>
      </c>
      <c r="AX754">
        <v>0</v>
      </c>
      <c r="AY754">
        <v>0</v>
      </c>
      <c r="AZ754">
        <v>0</v>
      </c>
      <c r="BA754">
        <v>1</v>
      </c>
      <c r="BB754">
        <v>0</v>
      </c>
      <c r="BC754">
        <v>0</v>
      </c>
      <c r="BD754">
        <v>0</v>
      </c>
      <c r="BE754">
        <v>0</v>
      </c>
      <c r="BF754">
        <v>0</v>
      </c>
      <c r="BG754" s="20">
        <v>5</v>
      </c>
      <c r="BH754" s="20">
        <v>1</v>
      </c>
      <c r="BI754" s="20">
        <v>203</v>
      </c>
      <c r="BJ754" s="20">
        <v>37</v>
      </c>
      <c r="BK754" s="20">
        <v>515</v>
      </c>
      <c r="BL754" s="20">
        <v>1478</v>
      </c>
      <c r="BM754" s="20">
        <v>1427</v>
      </c>
      <c r="BN754" s="20">
        <v>359</v>
      </c>
      <c r="BO754" s="20">
        <v>78</v>
      </c>
      <c r="BP754" s="20">
        <v>9236</v>
      </c>
      <c r="BQ754" s="20">
        <v>4784</v>
      </c>
      <c r="BR754" s="20">
        <v>0</v>
      </c>
      <c r="BS754" s="20">
        <v>84</v>
      </c>
      <c r="BT754" s="20">
        <v>1814</v>
      </c>
      <c r="BU754" s="20">
        <v>319</v>
      </c>
      <c r="BV754" s="20">
        <v>6675</v>
      </c>
    </row>
    <row r="755" spans="1:74" x14ac:dyDescent="0.25">
      <c r="A755" s="20" t="s">
        <v>501</v>
      </c>
      <c r="B755" s="20" t="s">
        <v>717</v>
      </c>
      <c r="C755" s="20" t="s">
        <v>720</v>
      </c>
      <c r="D755" s="1">
        <v>44605</v>
      </c>
      <c r="E755">
        <v>234</v>
      </c>
      <c r="F755">
        <v>6</v>
      </c>
      <c r="G755">
        <v>5</v>
      </c>
      <c r="H755">
        <v>2</v>
      </c>
      <c r="I755">
        <v>1</v>
      </c>
      <c r="J755">
        <v>165</v>
      </c>
      <c r="K755">
        <v>13</v>
      </c>
      <c r="L755">
        <v>10</v>
      </c>
      <c r="M755">
        <v>0</v>
      </c>
      <c r="N755">
        <v>40</v>
      </c>
      <c r="O755">
        <v>34</v>
      </c>
      <c r="P755">
        <v>1</v>
      </c>
      <c r="Q755">
        <v>1</v>
      </c>
      <c r="R755">
        <v>573</v>
      </c>
      <c r="S755">
        <v>464</v>
      </c>
      <c r="T755">
        <v>33</v>
      </c>
      <c r="U755">
        <v>11</v>
      </c>
      <c r="V755">
        <v>3</v>
      </c>
      <c r="W755">
        <v>1892</v>
      </c>
      <c r="X755">
        <v>1109</v>
      </c>
      <c r="Y755">
        <v>112</v>
      </c>
      <c r="Z755">
        <v>209</v>
      </c>
      <c r="AA755">
        <v>24</v>
      </c>
      <c r="AB755">
        <v>1735</v>
      </c>
      <c r="AC755">
        <v>1178</v>
      </c>
      <c r="AD755">
        <v>25</v>
      </c>
      <c r="AE755">
        <v>216</v>
      </c>
      <c r="AF755">
        <v>21</v>
      </c>
      <c r="AG755">
        <v>443</v>
      </c>
      <c r="AH755">
        <v>274</v>
      </c>
      <c r="AI755">
        <v>6</v>
      </c>
      <c r="AJ755">
        <v>58</v>
      </c>
      <c r="AK755">
        <v>7</v>
      </c>
      <c r="AL755">
        <v>87</v>
      </c>
      <c r="AM755">
        <v>66</v>
      </c>
      <c r="AN755">
        <v>4</v>
      </c>
      <c r="AO755">
        <v>2</v>
      </c>
      <c r="AP755">
        <v>1</v>
      </c>
      <c r="AQ755">
        <v>0</v>
      </c>
      <c r="AR755">
        <v>1</v>
      </c>
      <c r="AS755">
        <v>0</v>
      </c>
      <c r="AT755">
        <v>0</v>
      </c>
      <c r="AU755">
        <v>0</v>
      </c>
      <c r="AV755">
        <v>1</v>
      </c>
      <c r="AW755">
        <v>0</v>
      </c>
      <c r="AX755">
        <v>0</v>
      </c>
      <c r="AY755">
        <v>0</v>
      </c>
      <c r="AZ755">
        <v>0</v>
      </c>
      <c r="BA755">
        <v>1</v>
      </c>
      <c r="BB755">
        <v>0</v>
      </c>
      <c r="BC755">
        <v>0</v>
      </c>
      <c r="BD755">
        <v>0</v>
      </c>
      <c r="BE755">
        <v>0</v>
      </c>
      <c r="BF755">
        <v>0</v>
      </c>
      <c r="BG755" s="20">
        <v>5</v>
      </c>
      <c r="BH755" s="20">
        <v>1</v>
      </c>
      <c r="BI755" s="20">
        <v>203</v>
      </c>
      <c r="BJ755" s="20">
        <v>37</v>
      </c>
      <c r="BK755" s="20">
        <v>516</v>
      </c>
      <c r="BL755" s="20">
        <v>1479</v>
      </c>
      <c r="BM755" s="20">
        <v>1433</v>
      </c>
      <c r="BN755" s="20">
        <v>362</v>
      </c>
      <c r="BO755" s="20">
        <v>78</v>
      </c>
      <c r="BP755" s="20">
        <v>9250</v>
      </c>
      <c r="BQ755" s="20">
        <v>4848</v>
      </c>
      <c r="BR755" s="20">
        <v>0</v>
      </c>
      <c r="BS755" s="20">
        <v>102</v>
      </c>
      <c r="BT755" s="20">
        <v>1796</v>
      </c>
      <c r="BU755" s="20">
        <v>316</v>
      </c>
      <c r="BV755" s="20">
        <v>6703</v>
      </c>
    </row>
    <row r="756" spans="1:74" x14ac:dyDescent="0.25">
      <c r="A756" s="20" t="s">
        <v>501</v>
      </c>
      <c r="B756" s="20" t="s">
        <v>717</v>
      </c>
      <c r="C756" s="20" t="s">
        <v>720</v>
      </c>
      <c r="D756" s="1">
        <v>44613</v>
      </c>
      <c r="E756">
        <v>234</v>
      </c>
      <c r="F756">
        <v>6</v>
      </c>
      <c r="G756">
        <v>5</v>
      </c>
      <c r="H756">
        <v>2</v>
      </c>
      <c r="I756">
        <v>1</v>
      </c>
      <c r="J756">
        <v>166</v>
      </c>
      <c r="K756">
        <v>13</v>
      </c>
      <c r="L756">
        <v>10</v>
      </c>
      <c r="M756">
        <v>0</v>
      </c>
      <c r="N756">
        <v>40</v>
      </c>
      <c r="O756">
        <v>34</v>
      </c>
      <c r="P756">
        <v>1</v>
      </c>
      <c r="Q756">
        <v>1</v>
      </c>
      <c r="R756">
        <v>571</v>
      </c>
      <c r="S756">
        <v>463</v>
      </c>
      <c r="T756">
        <v>33</v>
      </c>
      <c r="U756">
        <v>10</v>
      </c>
      <c r="V756">
        <v>2</v>
      </c>
      <c r="W756">
        <v>1894</v>
      </c>
      <c r="X756">
        <v>1115</v>
      </c>
      <c r="Y756">
        <v>111</v>
      </c>
      <c r="Z756">
        <v>212</v>
      </c>
      <c r="AA756">
        <v>21</v>
      </c>
      <c r="AB756">
        <v>1736</v>
      </c>
      <c r="AC756">
        <v>1182</v>
      </c>
      <c r="AD756">
        <v>27</v>
      </c>
      <c r="AE756">
        <v>213</v>
      </c>
      <c r="AF756">
        <v>20</v>
      </c>
      <c r="AG756">
        <v>447</v>
      </c>
      <c r="AH756">
        <v>278</v>
      </c>
      <c r="AI756">
        <v>7</v>
      </c>
      <c r="AJ756">
        <v>57</v>
      </c>
      <c r="AK756">
        <v>7</v>
      </c>
      <c r="AL756">
        <v>88</v>
      </c>
      <c r="AM756">
        <v>67</v>
      </c>
      <c r="AN756">
        <v>4</v>
      </c>
      <c r="AO756">
        <v>2</v>
      </c>
      <c r="AP756">
        <v>1</v>
      </c>
      <c r="AQ756">
        <v>0</v>
      </c>
      <c r="AR756">
        <v>1</v>
      </c>
      <c r="AS756">
        <v>0</v>
      </c>
      <c r="AT756">
        <v>0</v>
      </c>
      <c r="AU756">
        <v>0</v>
      </c>
      <c r="AV756">
        <v>1</v>
      </c>
      <c r="AW756">
        <v>0</v>
      </c>
      <c r="AX756">
        <v>0</v>
      </c>
      <c r="AY756">
        <v>0</v>
      </c>
      <c r="AZ756">
        <v>0</v>
      </c>
      <c r="BA756">
        <v>1</v>
      </c>
      <c r="BB756">
        <v>0</v>
      </c>
      <c r="BC756">
        <v>0</v>
      </c>
      <c r="BD756">
        <v>0</v>
      </c>
      <c r="BE756">
        <v>0</v>
      </c>
      <c r="BF756">
        <v>0</v>
      </c>
      <c r="BG756" s="20">
        <v>5</v>
      </c>
      <c r="BH756" s="20">
        <v>1</v>
      </c>
      <c r="BI756" s="20">
        <v>204</v>
      </c>
      <c r="BJ756" s="20">
        <v>37</v>
      </c>
      <c r="BK756" s="20">
        <v>515</v>
      </c>
      <c r="BL756" s="20">
        <v>1486</v>
      </c>
      <c r="BM756" s="20">
        <v>1437</v>
      </c>
      <c r="BN756" s="20">
        <v>365</v>
      </c>
      <c r="BO756" s="20">
        <v>80</v>
      </c>
      <c r="BP756" s="20">
        <v>9246</v>
      </c>
      <c r="BQ756" s="20">
        <v>4879</v>
      </c>
      <c r="BR756" s="20">
        <v>0</v>
      </c>
      <c r="BS756" s="20">
        <v>106</v>
      </c>
      <c r="BT756" s="20">
        <v>1774</v>
      </c>
      <c r="BU756" s="20">
        <v>318</v>
      </c>
      <c r="BV756" s="20">
        <v>6721</v>
      </c>
    </row>
    <row r="757" spans="1:74" x14ac:dyDescent="0.25">
      <c r="A757" s="20" t="s">
        <v>501</v>
      </c>
      <c r="B757" s="20" t="s">
        <v>717</v>
      </c>
      <c r="C757" s="20" t="s">
        <v>720</v>
      </c>
      <c r="D757" s="1">
        <v>44613</v>
      </c>
      <c r="W757">
        <v>1</v>
      </c>
      <c r="BG757" s="20"/>
      <c r="BH757" s="20"/>
      <c r="BI757" s="20"/>
      <c r="BJ757" s="20"/>
      <c r="BK757" s="20"/>
      <c r="BL757" s="20">
        <v>1</v>
      </c>
      <c r="BM757" s="20"/>
      <c r="BN757" s="20"/>
      <c r="BO757" s="20"/>
      <c r="BP757" s="20">
        <v>1</v>
      </c>
      <c r="BQ757" s="20"/>
      <c r="BR757" s="20"/>
      <c r="BS757" s="20"/>
      <c r="BT757" s="20"/>
      <c r="BU757" s="20">
        <v>1</v>
      </c>
      <c r="BV757" s="20"/>
    </row>
    <row r="758" spans="1:74" x14ac:dyDescent="0.25">
      <c r="A758" s="20" t="s">
        <v>501</v>
      </c>
      <c r="B758" s="20" t="s">
        <v>502</v>
      </c>
      <c r="C758" s="20" t="s">
        <v>503</v>
      </c>
      <c r="D758" s="1">
        <v>44598</v>
      </c>
      <c r="E758">
        <v>150</v>
      </c>
      <c r="F758">
        <v>8</v>
      </c>
      <c r="G758">
        <v>6</v>
      </c>
      <c r="H758">
        <v>0</v>
      </c>
      <c r="I758">
        <v>0</v>
      </c>
      <c r="J758">
        <v>123</v>
      </c>
      <c r="K758">
        <v>4</v>
      </c>
      <c r="L758">
        <v>4</v>
      </c>
      <c r="M758">
        <v>0</v>
      </c>
      <c r="N758">
        <v>36</v>
      </c>
      <c r="O758">
        <v>34</v>
      </c>
      <c r="P758">
        <v>2</v>
      </c>
      <c r="Q758">
        <v>0</v>
      </c>
      <c r="R758">
        <v>836</v>
      </c>
      <c r="S758">
        <v>754</v>
      </c>
      <c r="T758">
        <v>35</v>
      </c>
      <c r="U758">
        <v>7</v>
      </c>
      <c r="V758">
        <v>8</v>
      </c>
      <c r="W758">
        <v>1274</v>
      </c>
      <c r="X758">
        <v>818</v>
      </c>
      <c r="Y758">
        <v>29</v>
      </c>
      <c r="Z758">
        <v>104</v>
      </c>
      <c r="AA758">
        <v>78</v>
      </c>
      <c r="AB758">
        <v>1288</v>
      </c>
      <c r="AC758">
        <v>910</v>
      </c>
      <c r="AD758">
        <v>24</v>
      </c>
      <c r="AE758">
        <v>120</v>
      </c>
      <c r="AF758">
        <v>51</v>
      </c>
      <c r="AG758">
        <v>212</v>
      </c>
      <c r="AH758">
        <v>102</v>
      </c>
      <c r="AI758">
        <v>7</v>
      </c>
      <c r="AJ758">
        <v>31</v>
      </c>
      <c r="AK758">
        <v>15</v>
      </c>
      <c r="AL758">
        <v>85</v>
      </c>
      <c r="AM758">
        <v>82</v>
      </c>
      <c r="AN758">
        <v>2</v>
      </c>
      <c r="AO758">
        <v>0</v>
      </c>
      <c r="AP758">
        <v>0</v>
      </c>
      <c r="AQ758">
        <v>0</v>
      </c>
      <c r="AR758">
        <v>0</v>
      </c>
      <c r="AS758">
        <v>0</v>
      </c>
      <c r="AT758">
        <v>0</v>
      </c>
      <c r="AU758">
        <v>0</v>
      </c>
      <c r="AV758">
        <v>0</v>
      </c>
      <c r="AW758">
        <v>0</v>
      </c>
      <c r="AX758">
        <v>0</v>
      </c>
      <c r="AY758">
        <v>0</v>
      </c>
      <c r="AZ758">
        <v>0</v>
      </c>
      <c r="BA758">
        <v>0</v>
      </c>
      <c r="BB758">
        <v>0</v>
      </c>
      <c r="BC758">
        <v>0</v>
      </c>
      <c r="BD758">
        <v>0</v>
      </c>
      <c r="BE758">
        <v>0</v>
      </c>
      <c r="BF758">
        <v>0</v>
      </c>
      <c r="BG758" s="20">
        <v>7</v>
      </c>
      <c r="BH758" s="20">
        <v>0</v>
      </c>
      <c r="BI758" s="20">
        <v>141</v>
      </c>
      <c r="BJ758" s="20">
        <v>34</v>
      </c>
      <c r="BK758" s="20">
        <v>779</v>
      </c>
      <c r="BL758" s="20">
        <v>1019</v>
      </c>
      <c r="BM758" s="20">
        <v>1065</v>
      </c>
      <c r="BN758" s="20">
        <v>152</v>
      </c>
      <c r="BO758" s="20">
        <v>83</v>
      </c>
      <c r="BP758" s="20">
        <v>5031</v>
      </c>
      <c r="BQ758" s="20">
        <v>2101</v>
      </c>
      <c r="BR758" s="20">
        <v>0</v>
      </c>
      <c r="BS758" s="20">
        <v>57</v>
      </c>
      <c r="BT758" s="20">
        <v>212</v>
      </c>
      <c r="BU758" s="20">
        <v>1324</v>
      </c>
      <c r="BV758" s="20">
        <v>3237</v>
      </c>
    </row>
    <row r="759" spans="1:74" x14ac:dyDescent="0.25">
      <c r="A759" s="20" t="s">
        <v>501</v>
      </c>
      <c r="B759" s="20" t="s">
        <v>502</v>
      </c>
      <c r="C759" s="20" t="s">
        <v>503</v>
      </c>
      <c r="D759" s="1">
        <v>44605</v>
      </c>
      <c r="E759">
        <v>150</v>
      </c>
      <c r="F759">
        <v>8</v>
      </c>
      <c r="G759">
        <v>6</v>
      </c>
      <c r="H759">
        <v>0</v>
      </c>
      <c r="I759">
        <v>0</v>
      </c>
      <c r="J759">
        <v>123</v>
      </c>
      <c r="K759">
        <v>4</v>
      </c>
      <c r="L759">
        <v>4</v>
      </c>
      <c r="M759">
        <v>0</v>
      </c>
      <c r="N759">
        <v>34</v>
      </c>
      <c r="O759">
        <v>32</v>
      </c>
      <c r="P759">
        <v>2</v>
      </c>
      <c r="Q759">
        <v>0</v>
      </c>
      <c r="R759">
        <v>833</v>
      </c>
      <c r="S759">
        <v>753</v>
      </c>
      <c r="T759">
        <v>35</v>
      </c>
      <c r="U759">
        <v>7</v>
      </c>
      <c r="V759">
        <v>7</v>
      </c>
      <c r="W759">
        <v>1273</v>
      </c>
      <c r="X759">
        <v>826</v>
      </c>
      <c r="Y759">
        <v>30</v>
      </c>
      <c r="Z759">
        <v>102</v>
      </c>
      <c r="AA759">
        <v>77</v>
      </c>
      <c r="AB759">
        <v>1283</v>
      </c>
      <c r="AC759">
        <v>908</v>
      </c>
      <c r="AD759">
        <v>24</v>
      </c>
      <c r="AE759">
        <v>118</v>
      </c>
      <c r="AF759">
        <v>52</v>
      </c>
      <c r="AG759">
        <v>210</v>
      </c>
      <c r="AH759">
        <v>103</v>
      </c>
      <c r="AI759">
        <v>7</v>
      </c>
      <c r="AJ759">
        <v>30</v>
      </c>
      <c r="AK759">
        <v>15</v>
      </c>
      <c r="AL759">
        <v>82</v>
      </c>
      <c r="AM759">
        <v>80</v>
      </c>
      <c r="AN759">
        <v>1</v>
      </c>
      <c r="AO759">
        <v>0</v>
      </c>
      <c r="AP759">
        <v>0</v>
      </c>
      <c r="AQ759">
        <v>0</v>
      </c>
      <c r="AR759">
        <v>0</v>
      </c>
      <c r="AS759">
        <v>0</v>
      </c>
      <c r="AT759">
        <v>0</v>
      </c>
      <c r="AU759">
        <v>0</v>
      </c>
      <c r="AV759">
        <v>0</v>
      </c>
      <c r="AW759">
        <v>0</v>
      </c>
      <c r="AX759">
        <v>0</v>
      </c>
      <c r="AY759">
        <v>0</v>
      </c>
      <c r="AZ759">
        <v>0</v>
      </c>
      <c r="BA759">
        <v>0</v>
      </c>
      <c r="BB759">
        <v>0</v>
      </c>
      <c r="BC759">
        <v>0</v>
      </c>
      <c r="BD759">
        <v>0</v>
      </c>
      <c r="BE759">
        <v>0</v>
      </c>
      <c r="BF759">
        <v>0</v>
      </c>
      <c r="BG759" s="20">
        <v>7</v>
      </c>
      <c r="BH759" s="20">
        <v>0</v>
      </c>
      <c r="BI759" s="20">
        <v>141</v>
      </c>
      <c r="BJ759" s="20">
        <v>32</v>
      </c>
      <c r="BK759" s="20">
        <v>777</v>
      </c>
      <c r="BL759" s="20">
        <v>1020</v>
      </c>
      <c r="BM759" s="20">
        <v>1060</v>
      </c>
      <c r="BN759" s="20">
        <v>151</v>
      </c>
      <c r="BO759" s="20">
        <v>81</v>
      </c>
      <c r="BP759" s="20">
        <v>5009</v>
      </c>
      <c r="BQ759" s="20">
        <v>2132</v>
      </c>
      <c r="BR759" s="20">
        <v>0</v>
      </c>
      <c r="BS759" s="20">
        <v>57</v>
      </c>
      <c r="BT759" s="20">
        <v>210</v>
      </c>
      <c r="BU759" s="20">
        <v>1306</v>
      </c>
      <c r="BV759" s="20">
        <v>3235</v>
      </c>
    </row>
    <row r="760" spans="1:74" x14ac:dyDescent="0.25">
      <c r="A760" s="20" t="s">
        <v>501</v>
      </c>
      <c r="B760" s="20" t="s">
        <v>502</v>
      </c>
      <c r="C760" s="20" t="s">
        <v>503</v>
      </c>
      <c r="D760" s="1">
        <v>44613</v>
      </c>
      <c r="E760">
        <v>149</v>
      </c>
      <c r="F760">
        <v>8</v>
      </c>
      <c r="G760">
        <v>6</v>
      </c>
      <c r="H760">
        <v>0</v>
      </c>
      <c r="I760">
        <v>0</v>
      </c>
      <c r="J760">
        <v>122</v>
      </c>
      <c r="K760">
        <v>4</v>
      </c>
      <c r="L760">
        <v>4</v>
      </c>
      <c r="M760">
        <v>0</v>
      </c>
      <c r="N760">
        <v>34</v>
      </c>
      <c r="O760">
        <v>32</v>
      </c>
      <c r="P760">
        <v>2</v>
      </c>
      <c r="Q760">
        <v>0</v>
      </c>
      <c r="R760">
        <v>835</v>
      </c>
      <c r="S760">
        <v>756</v>
      </c>
      <c r="T760">
        <v>34</v>
      </c>
      <c r="U760">
        <v>7</v>
      </c>
      <c r="V760">
        <v>7</v>
      </c>
      <c r="W760">
        <v>1283</v>
      </c>
      <c r="X760">
        <v>829</v>
      </c>
      <c r="Y760">
        <v>30</v>
      </c>
      <c r="Z760">
        <v>105</v>
      </c>
      <c r="AA760">
        <v>80</v>
      </c>
      <c r="AB760">
        <v>1285</v>
      </c>
      <c r="AC760">
        <v>911</v>
      </c>
      <c r="AD760">
        <v>24</v>
      </c>
      <c r="AE760">
        <v>117</v>
      </c>
      <c r="AF760">
        <v>51</v>
      </c>
      <c r="AG760">
        <v>209</v>
      </c>
      <c r="AH760">
        <v>103</v>
      </c>
      <c r="AI760">
        <v>7</v>
      </c>
      <c r="AJ760">
        <v>30</v>
      </c>
      <c r="AK760">
        <v>15</v>
      </c>
      <c r="AL760">
        <v>82</v>
      </c>
      <c r="AM760">
        <v>80</v>
      </c>
      <c r="AN760">
        <v>1</v>
      </c>
      <c r="AO760">
        <v>0</v>
      </c>
      <c r="AP760">
        <v>0</v>
      </c>
      <c r="AQ760">
        <v>0</v>
      </c>
      <c r="AR760">
        <v>0</v>
      </c>
      <c r="AS760">
        <v>0</v>
      </c>
      <c r="AT760">
        <v>0</v>
      </c>
      <c r="AU760">
        <v>0</v>
      </c>
      <c r="AV760">
        <v>0</v>
      </c>
      <c r="AW760">
        <v>0</v>
      </c>
      <c r="AX760">
        <v>0</v>
      </c>
      <c r="AY760">
        <v>0</v>
      </c>
      <c r="AZ760">
        <v>0</v>
      </c>
      <c r="BA760">
        <v>0</v>
      </c>
      <c r="BB760">
        <v>0</v>
      </c>
      <c r="BC760">
        <v>0</v>
      </c>
      <c r="BD760">
        <v>0</v>
      </c>
      <c r="BE760">
        <v>0</v>
      </c>
      <c r="BF760">
        <v>0</v>
      </c>
      <c r="BG760" s="20">
        <v>7</v>
      </c>
      <c r="BH760" s="20">
        <v>0</v>
      </c>
      <c r="BI760" s="20">
        <v>140</v>
      </c>
      <c r="BJ760" s="20">
        <v>32</v>
      </c>
      <c r="BK760" s="20">
        <v>780</v>
      </c>
      <c r="BL760" s="20">
        <v>1023</v>
      </c>
      <c r="BM760" s="20">
        <v>1063</v>
      </c>
      <c r="BN760" s="20">
        <v>150</v>
      </c>
      <c r="BO760" s="20">
        <v>81</v>
      </c>
      <c r="BP760" s="20">
        <v>5018</v>
      </c>
      <c r="BQ760" s="20">
        <v>2148</v>
      </c>
      <c r="BR760" s="20">
        <v>0</v>
      </c>
      <c r="BS760" s="20">
        <v>56</v>
      </c>
      <c r="BT760" s="20">
        <v>211</v>
      </c>
      <c r="BU760" s="20">
        <v>1296</v>
      </c>
      <c r="BV760" s="20">
        <v>3252</v>
      </c>
    </row>
    <row r="761" spans="1:74" x14ac:dyDescent="0.25">
      <c r="A761" s="20" t="s">
        <v>501</v>
      </c>
      <c r="B761" s="20" t="s">
        <v>502</v>
      </c>
      <c r="C761" s="20" t="s">
        <v>503</v>
      </c>
      <c r="D761" s="1">
        <v>44613</v>
      </c>
      <c r="R761">
        <v>1</v>
      </c>
      <c r="S761">
        <v>1</v>
      </c>
      <c r="W761">
        <v>1</v>
      </c>
      <c r="AA761">
        <v>1</v>
      </c>
      <c r="BG761" s="20"/>
      <c r="BH761" s="20"/>
      <c r="BI761" s="20"/>
      <c r="BJ761" s="20"/>
      <c r="BK761" s="20">
        <v>1</v>
      </c>
      <c r="BL761" s="20"/>
      <c r="BM761" s="20"/>
      <c r="BN761" s="20"/>
      <c r="BO761" s="20"/>
      <c r="BP761" s="20"/>
      <c r="BQ761" s="20"/>
      <c r="BR761" s="20"/>
      <c r="BS761" s="20"/>
      <c r="BT761" s="20"/>
      <c r="BU761" s="20"/>
      <c r="BV761" s="20"/>
    </row>
    <row r="762" spans="1:74" x14ac:dyDescent="0.25">
      <c r="A762" s="20" t="s">
        <v>501</v>
      </c>
      <c r="B762" s="20" t="s">
        <v>502</v>
      </c>
      <c r="C762" s="20" t="s">
        <v>721</v>
      </c>
      <c r="D762" s="1">
        <v>44598</v>
      </c>
      <c r="E762">
        <v>224</v>
      </c>
      <c r="F762">
        <v>16</v>
      </c>
      <c r="G762">
        <v>11</v>
      </c>
      <c r="H762">
        <v>5</v>
      </c>
      <c r="I762">
        <v>4</v>
      </c>
      <c r="J762">
        <v>164</v>
      </c>
      <c r="K762">
        <v>7</v>
      </c>
      <c r="L762">
        <v>10</v>
      </c>
      <c r="M762">
        <v>1</v>
      </c>
      <c r="N762">
        <v>79</v>
      </c>
      <c r="O762">
        <v>67</v>
      </c>
      <c r="P762">
        <v>3</v>
      </c>
      <c r="Q762">
        <v>0</v>
      </c>
      <c r="R762">
        <v>1242</v>
      </c>
      <c r="S762">
        <v>1098</v>
      </c>
      <c r="T762">
        <v>55</v>
      </c>
      <c r="U762">
        <v>23</v>
      </c>
      <c r="V762">
        <v>0</v>
      </c>
      <c r="W762">
        <v>1953</v>
      </c>
      <c r="X762">
        <v>1219</v>
      </c>
      <c r="Y762">
        <v>83</v>
      </c>
      <c r="Z762">
        <v>196</v>
      </c>
      <c r="AA762">
        <v>80</v>
      </c>
      <c r="AB762">
        <v>2139</v>
      </c>
      <c r="AC762">
        <v>1482</v>
      </c>
      <c r="AD762">
        <v>59</v>
      </c>
      <c r="AE762">
        <v>218</v>
      </c>
      <c r="AF762">
        <v>39</v>
      </c>
      <c r="AG762">
        <v>263</v>
      </c>
      <c r="AH762">
        <v>109</v>
      </c>
      <c r="AI762">
        <v>14</v>
      </c>
      <c r="AJ762">
        <v>28</v>
      </c>
      <c r="AK762">
        <v>21</v>
      </c>
      <c r="AL762">
        <v>164</v>
      </c>
      <c r="AM762">
        <v>131</v>
      </c>
      <c r="AN762">
        <v>11</v>
      </c>
      <c r="AO762">
        <v>2</v>
      </c>
      <c r="AP762">
        <v>2</v>
      </c>
      <c r="AQ762">
        <v>0</v>
      </c>
      <c r="AR762">
        <v>0</v>
      </c>
      <c r="AS762">
        <v>0</v>
      </c>
      <c r="AT762">
        <v>0</v>
      </c>
      <c r="AU762">
        <v>0</v>
      </c>
      <c r="AV762">
        <v>0</v>
      </c>
      <c r="AW762">
        <v>0</v>
      </c>
      <c r="AX762">
        <v>1</v>
      </c>
      <c r="AY762">
        <v>0</v>
      </c>
      <c r="AZ762">
        <v>0</v>
      </c>
      <c r="BA762">
        <v>1</v>
      </c>
      <c r="BB762">
        <v>0</v>
      </c>
      <c r="BC762">
        <v>1</v>
      </c>
      <c r="BD762">
        <v>0</v>
      </c>
      <c r="BE762">
        <v>0</v>
      </c>
      <c r="BF762">
        <v>0</v>
      </c>
      <c r="BG762" s="20">
        <v>15</v>
      </c>
      <c r="BH762" s="20">
        <v>4</v>
      </c>
      <c r="BI762" s="20">
        <v>201</v>
      </c>
      <c r="BJ762" s="20">
        <v>72</v>
      </c>
      <c r="BK762" s="20">
        <v>1153</v>
      </c>
      <c r="BL762" s="20">
        <v>1535</v>
      </c>
      <c r="BM762" s="20">
        <v>1788</v>
      </c>
      <c r="BN762" s="20">
        <v>191</v>
      </c>
      <c r="BO762" s="20">
        <v>146</v>
      </c>
      <c r="BP762" s="20">
        <v>7378</v>
      </c>
      <c r="BQ762" s="20">
        <v>3194</v>
      </c>
      <c r="BR762" s="20">
        <v>0</v>
      </c>
      <c r="BS762" s="20">
        <v>125</v>
      </c>
      <c r="BT762" s="20">
        <v>424</v>
      </c>
      <c r="BU762" s="20">
        <v>1673</v>
      </c>
      <c r="BV762" s="20">
        <v>4839</v>
      </c>
    </row>
    <row r="763" spans="1:74" x14ac:dyDescent="0.25">
      <c r="A763" s="20" t="s">
        <v>501</v>
      </c>
      <c r="B763" s="20" t="s">
        <v>502</v>
      </c>
      <c r="C763" s="20" t="s">
        <v>721</v>
      </c>
      <c r="D763" s="1">
        <v>44605</v>
      </c>
      <c r="E763">
        <v>222</v>
      </c>
      <c r="F763">
        <v>16</v>
      </c>
      <c r="G763">
        <v>11</v>
      </c>
      <c r="H763">
        <v>5</v>
      </c>
      <c r="I763">
        <v>4</v>
      </c>
      <c r="J763">
        <v>163</v>
      </c>
      <c r="K763">
        <v>7</v>
      </c>
      <c r="L763">
        <v>9</v>
      </c>
      <c r="M763">
        <v>1</v>
      </c>
      <c r="N763">
        <v>78</v>
      </c>
      <c r="O763">
        <v>66</v>
      </c>
      <c r="P763">
        <v>3</v>
      </c>
      <c r="Q763">
        <v>0</v>
      </c>
      <c r="R763">
        <v>1244</v>
      </c>
      <c r="S763">
        <v>1103</v>
      </c>
      <c r="T763">
        <v>54</v>
      </c>
      <c r="U763">
        <v>23</v>
      </c>
      <c r="V763">
        <v>0</v>
      </c>
      <c r="W763">
        <v>1952</v>
      </c>
      <c r="X763">
        <v>1225</v>
      </c>
      <c r="Y763">
        <v>83</v>
      </c>
      <c r="Z763">
        <v>196</v>
      </c>
      <c r="AA763">
        <v>78</v>
      </c>
      <c r="AB763">
        <v>2141</v>
      </c>
      <c r="AC763">
        <v>1491</v>
      </c>
      <c r="AD763">
        <v>59</v>
      </c>
      <c r="AE763">
        <v>217</v>
      </c>
      <c r="AF763">
        <v>39</v>
      </c>
      <c r="AG763">
        <v>262</v>
      </c>
      <c r="AH763">
        <v>115</v>
      </c>
      <c r="AI763">
        <v>14</v>
      </c>
      <c r="AJ763">
        <v>27</v>
      </c>
      <c r="AK763">
        <v>19</v>
      </c>
      <c r="AL763">
        <v>164</v>
      </c>
      <c r="AM763">
        <v>132</v>
      </c>
      <c r="AN763">
        <v>11</v>
      </c>
      <c r="AO763">
        <v>2</v>
      </c>
      <c r="AP763">
        <v>2</v>
      </c>
      <c r="AQ763">
        <v>0</v>
      </c>
      <c r="AR763">
        <v>0</v>
      </c>
      <c r="AS763">
        <v>0</v>
      </c>
      <c r="AT763">
        <v>0</v>
      </c>
      <c r="AU763">
        <v>0</v>
      </c>
      <c r="AV763">
        <v>0</v>
      </c>
      <c r="AW763">
        <v>0</v>
      </c>
      <c r="AX763">
        <v>1</v>
      </c>
      <c r="AY763">
        <v>0</v>
      </c>
      <c r="AZ763">
        <v>0</v>
      </c>
      <c r="BA763">
        <v>1</v>
      </c>
      <c r="BB763">
        <v>0</v>
      </c>
      <c r="BC763">
        <v>1</v>
      </c>
      <c r="BD763">
        <v>0</v>
      </c>
      <c r="BE763">
        <v>0</v>
      </c>
      <c r="BF763">
        <v>0</v>
      </c>
      <c r="BG763" s="20">
        <v>15</v>
      </c>
      <c r="BH763" s="20">
        <v>4</v>
      </c>
      <c r="BI763" s="20">
        <v>200</v>
      </c>
      <c r="BJ763" s="20">
        <v>71</v>
      </c>
      <c r="BK763" s="20">
        <v>1155</v>
      </c>
      <c r="BL763" s="20">
        <v>1538</v>
      </c>
      <c r="BM763" s="20">
        <v>1790</v>
      </c>
      <c r="BN763" s="20">
        <v>192</v>
      </c>
      <c r="BO763" s="20">
        <v>146</v>
      </c>
      <c r="BP763" s="20">
        <v>7381</v>
      </c>
      <c r="BQ763" s="20">
        <v>3244</v>
      </c>
      <c r="BR763" s="20">
        <v>0</v>
      </c>
      <c r="BS763" s="20">
        <v>125</v>
      </c>
      <c r="BT763" s="20">
        <v>420</v>
      </c>
      <c r="BU763" s="20">
        <v>1667</v>
      </c>
      <c r="BV763" s="20">
        <v>4851</v>
      </c>
    </row>
    <row r="764" spans="1:74" x14ac:dyDescent="0.25">
      <c r="A764" s="20" t="s">
        <v>501</v>
      </c>
      <c r="B764" s="20" t="s">
        <v>502</v>
      </c>
      <c r="C764" s="20" t="s">
        <v>721</v>
      </c>
      <c r="D764" s="1">
        <v>44613</v>
      </c>
      <c r="E764">
        <v>224</v>
      </c>
      <c r="F764">
        <v>16</v>
      </c>
      <c r="G764">
        <v>12</v>
      </c>
      <c r="H764">
        <v>5</v>
      </c>
      <c r="I764">
        <v>4</v>
      </c>
      <c r="J764">
        <v>164</v>
      </c>
      <c r="K764">
        <v>8</v>
      </c>
      <c r="L764">
        <v>10</v>
      </c>
      <c r="M764">
        <v>1</v>
      </c>
      <c r="N764">
        <v>77</v>
      </c>
      <c r="O764">
        <v>66</v>
      </c>
      <c r="P764">
        <v>3</v>
      </c>
      <c r="Q764">
        <v>0</v>
      </c>
      <c r="R764">
        <v>1247</v>
      </c>
      <c r="S764">
        <v>1106</v>
      </c>
      <c r="T764">
        <v>54</v>
      </c>
      <c r="U764">
        <v>22</v>
      </c>
      <c r="V764">
        <v>0</v>
      </c>
      <c r="W764">
        <v>1951</v>
      </c>
      <c r="X764">
        <v>1224</v>
      </c>
      <c r="Y764">
        <v>84</v>
      </c>
      <c r="Z764">
        <v>197</v>
      </c>
      <c r="AA764">
        <v>80</v>
      </c>
      <c r="AB764">
        <v>2147</v>
      </c>
      <c r="AC764">
        <v>1493</v>
      </c>
      <c r="AD764">
        <v>59</v>
      </c>
      <c r="AE764">
        <v>217</v>
      </c>
      <c r="AF764">
        <v>43</v>
      </c>
      <c r="AG764">
        <v>264</v>
      </c>
      <c r="AH764">
        <v>116</v>
      </c>
      <c r="AI764">
        <v>14</v>
      </c>
      <c r="AJ764">
        <v>26</v>
      </c>
      <c r="AK764">
        <v>21</v>
      </c>
      <c r="AL764">
        <v>163</v>
      </c>
      <c r="AM764">
        <v>133</v>
      </c>
      <c r="AN764">
        <v>11</v>
      </c>
      <c r="AO764">
        <v>2</v>
      </c>
      <c r="AP764">
        <v>2</v>
      </c>
      <c r="AQ764">
        <v>0</v>
      </c>
      <c r="AR764">
        <v>0</v>
      </c>
      <c r="AS764">
        <v>0</v>
      </c>
      <c r="AT764">
        <v>0</v>
      </c>
      <c r="AU764">
        <v>0</v>
      </c>
      <c r="AV764">
        <v>0</v>
      </c>
      <c r="AW764">
        <v>0</v>
      </c>
      <c r="AX764">
        <v>1</v>
      </c>
      <c r="AY764">
        <v>0</v>
      </c>
      <c r="AZ764">
        <v>0</v>
      </c>
      <c r="BA764">
        <v>1</v>
      </c>
      <c r="BB764">
        <v>0</v>
      </c>
      <c r="BC764">
        <v>1</v>
      </c>
      <c r="BD764">
        <v>0</v>
      </c>
      <c r="BE764">
        <v>0</v>
      </c>
      <c r="BF764">
        <v>0</v>
      </c>
      <c r="BG764" s="20">
        <v>15</v>
      </c>
      <c r="BH764" s="20">
        <v>4</v>
      </c>
      <c r="BI764" s="20">
        <v>200</v>
      </c>
      <c r="BJ764" s="20">
        <v>70</v>
      </c>
      <c r="BK764" s="20">
        <v>1159</v>
      </c>
      <c r="BL764" s="20">
        <v>1534</v>
      </c>
      <c r="BM764" s="20">
        <v>1793</v>
      </c>
      <c r="BN764" s="20">
        <v>193</v>
      </c>
      <c r="BO764" s="20">
        <v>145</v>
      </c>
      <c r="BP764" s="20">
        <v>7388</v>
      </c>
      <c r="BQ764" s="20">
        <v>3260</v>
      </c>
      <c r="BR764" s="20">
        <v>0</v>
      </c>
      <c r="BS764" s="20">
        <v>124</v>
      </c>
      <c r="BT764" s="20">
        <v>422</v>
      </c>
      <c r="BU764" s="20">
        <v>1671</v>
      </c>
      <c r="BV764" s="20">
        <v>4861</v>
      </c>
    </row>
    <row r="765" spans="1:74" x14ac:dyDescent="0.25">
      <c r="A765" s="20" t="s">
        <v>501</v>
      </c>
      <c r="B765" s="20" t="s">
        <v>717</v>
      </c>
      <c r="C765" s="20" t="s">
        <v>722</v>
      </c>
      <c r="D765" s="1">
        <v>44598</v>
      </c>
      <c r="E765">
        <v>48</v>
      </c>
      <c r="F765">
        <v>1</v>
      </c>
      <c r="G765">
        <v>1</v>
      </c>
      <c r="H765">
        <v>0</v>
      </c>
      <c r="I765">
        <v>0</v>
      </c>
      <c r="J765">
        <v>34</v>
      </c>
      <c r="K765">
        <v>5</v>
      </c>
      <c r="L765">
        <v>0</v>
      </c>
      <c r="M765">
        <v>0</v>
      </c>
      <c r="N765">
        <v>0</v>
      </c>
      <c r="O765">
        <v>0</v>
      </c>
      <c r="P765">
        <v>0</v>
      </c>
      <c r="Q765">
        <v>0</v>
      </c>
      <c r="R765">
        <v>160</v>
      </c>
      <c r="S765">
        <v>109</v>
      </c>
      <c r="T765">
        <v>27</v>
      </c>
      <c r="U765">
        <v>0</v>
      </c>
      <c r="V765">
        <v>2</v>
      </c>
      <c r="W765">
        <v>410</v>
      </c>
      <c r="X765">
        <v>196</v>
      </c>
      <c r="Y765">
        <v>43</v>
      </c>
      <c r="Z765">
        <v>34</v>
      </c>
      <c r="AA765">
        <v>3</v>
      </c>
      <c r="AB765">
        <v>421</v>
      </c>
      <c r="AC765">
        <v>228</v>
      </c>
      <c r="AD765">
        <v>20</v>
      </c>
      <c r="AE765">
        <v>52</v>
      </c>
      <c r="AF765">
        <v>20</v>
      </c>
      <c r="AG765">
        <v>60</v>
      </c>
      <c r="AH765">
        <v>26</v>
      </c>
      <c r="AI765">
        <v>5</v>
      </c>
      <c r="AJ765">
        <v>6</v>
      </c>
      <c r="AK765">
        <v>3</v>
      </c>
      <c r="AL765">
        <v>18</v>
      </c>
      <c r="AM765">
        <v>10</v>
      </c>
      <c r="AN765">
        <v>4</v>
      </c>
      <c r="AO765">
        <v>0</v>
      </c>
      <c r="AP765">
        <v>1</v>
      </c>
      <c r="AQ765">
        <v>0</v>
      </c>
      <c r="AR765">
        <v>0</v>
      </c>
      <c r="AS765">
        <v>0</v>
      </c>
      <c r="AT765">
        <v>0</v>
      </c>
      <c r="AU765">
        <v>0</v>
      </c>
      <c r="AV765">
        <v>0</v>
      </c>
      <c r="AW765">
        <v>0</v>
      </c>
      <c r="AX765">
        <v>0</v>
      </c>
      <c r="AY765">
        <v>0</v>
      </c>
      <c r="AZ765">
        <v>0</v>
      </c>
      <c r="BA765">
        <v>0</v>
      </c>
      <c r="BB765">
        <v>0</v>
      </c>
      <c r="BC765">
        <v>0</v>
      </c>
      <c r="BD765">
        <v>0</v>
      </c>
      <c r="BE765">
        <v>0</v>
      </c>
      <c r="BF765">
        <v>0</v>
      </c>
      <c r="BG765" s="20">
        <v>1</v>
      </c>
      <c r="BH765" s="20">
        <v>0</v>
      </c>
      <c r="BI765" s="20">
        <v>43</v>
      </c>
      <c r="BJ765" s="20">
        <v>0</v>
      </c>
      <c r="BK765" s="20">
        <v>128</v>
      </c>
      <c r="BL765" s="20">
        <v>311</v>
      </c>
      <c r="BM765" s="20">
        <v>318</v>
      </c>
      <c r="BN765" s="20">
        <v>40</v>
      </c>
      <c r="BO765" s="20">
        <v>13</v>
      </c>
      <c r="BP765" s="20">
        <v>1575</v>
      </c>
      <c r="BQ765" s="20">
        <v>540</v>
      </c>
      <c r="BR765" s="20">
        <v>0</v>
      </c>
      <c r="BS765" s="20">
        <v>46</v>
      </c>
      <c r="BT765" s="20">
        <v>382</v>
      </c>
      <c r="BU765" s="20">
        <v>93</v>
      </c>
      <c r="BV765" s="20">
        <v>969</v>
      </c>
    </row>
    <row r="766" spans="1:74" x14ac:dyDescent="0.25">
      <c r="A766" s="20" t="s">
        <v>501</v>
      </c>
      <c r="B766" s="20" t="s">
        <v>717</v>
      </c>
      <c r="C766" s="20" t="s">
        <v>722</v>
      </c>
      <c r="D766" s="1">
        <v>44605</v>
      </c>
      <c r="E766">
        <v>48</v>
      </c>
      <c r="F766">
        <v>1</v>
      </c>
      <c r="G766">
        <v>1</v>
      </c>
      <c r="H766">
        <v>0</v>
      </c>
      <c r="I766">
        <v>0</v>
      </c>
      <c r="J766">
        <v>35</v>
      </c>
      <c r="K766">
        <v>5</v>
      </c>
      <c r="L766">
        <v>0</v>
      </c>
      <c r="M766">
        <v>0</v>
      </c>
      <c r="N766">
        <v>0</v>
      </c>
      <c r="O766">
        <v>0</v>
      </c>
      <c r="P766">
        <v>0</v>
      </c>
      <c r="Q766">
        <v>0</v>
      </c>
      <c r="R766">
        <v>160</v>
      </c>
      <c r="S766">
        <v>109</v>
      </c>
      <c r="T766">
        <v>27</v>
      </c>
      <c r="U766">
        <v>0</v>
      </c>
      <c r="V766">
        <v>2</v>
      </c>
      <c r="W766">
        <v>412</v>
      </c>
      <c r="X766">
        <v>196</v>
      </c>
      <c r="Y766">
        <v>43</v>
      </c>
      <c r="Z766">
        <v>35</v>
      </c>
      <c r="AA766">
        <v>3</v>
      </c>
      <c r="AB766">
        <v>422</v>
      </c>
      <c r="AC766">
        <v>230</v>
      </c>
      <c r="AD766">
        <v>20</v>
      </c>
      <c r="AE766">
        <v>52</v>
      </c>
      <c r="AF766">
        <v>21</v>
      </c>
      <c r="AG766">
        <v>60</v>
      </c>
      <c r="AH766">
        <v>27</v>
      </c>
      <c r="AI766">
        <v>5</v>
      </c>
      <c r="AJ766">
        <v>6</v>
      </c>
      <c r="AK766">
        <v>3</v>
      </c>
      <c r="AL766">
        <v>18</v>
      </c>
      <c r="AM766">
        <v>10</v>
      </c>
      <c r="AN766">
        <v>4</v>
      </c>
      <c r="AO766">
        <v>0</v>
      </c>
      <c r="AP766">
        <v>1</v>
      </c>
      <c r="AQ766">
        <v>0</v>
      </c>
      <c r="AR766">
        <v>0</v>
      </c>
      <c r="AS766">
        <v>0</v>
      </c>
      <c r="AT766">
        <v>0</v>
      </c>
      <c r="AU766">
        <v>0</v>
      </c>
      <c r="AV766">
        <v>0</v>
      </c>
      <c r="AW766">
        <v>0</v>
      </c>
      <c r="AX766">
        <v>0</v>
      </c>
      <c r="AY766">
        <v>0</v>
      </c>
      <c r="AZ766">
        <v>0</v>
      </c>
      <c r="BA766">
        <v>0</v>
      </c>
      <c r="BB766">
        <v>0</v>
      </c>
      <c r="BC766">
        <v>0</v>
      </c>
      <c r="BD766">
        <v>0</v>
      </c>
      <c r="BE766">
        <v>0</v>
      </c>
      <c r="BF766">
        <v>0</v>
      </c>
      <c r="BG766" s="20">
        <v>1</v>
      </c>
      <c r="BH766" s="20">
        <v>0</v>
      </c>
      <c r="BI766" s="20">
        <v>43</v>
      </c>
      <c r="BJ766" s="20">
        <v>0</v>
      </c>
      <c r="BK766" s="20">
        <v>128</v>
      </c>
      <c r="BL766" s="20">
        <v>312</v>
      </c>
      <c r="BM766" s="20">
        <v>318</v>
      </c>
      <c r="BN766" s="20">
        <v>40</v>
      </c>
      <c r="BO766" s="20">
        <v>13</v>
      </c>
      <c r="BP766" s="20">
        <v>1576</v>
      </c>
      <c r="BQ766" s="20">
        <v>546</v>
      </c>
      <c r="BR766" s="20">
        <v>0</v>
      </c>
      <c r="BS766" s="20">
        <v>46</v>
      </c>
      <c r="BT766" s="20">
        <v>379</v>
      </c>
      <c r="BU766" s="20">
        <v>95</v>
      </c>
      <c r="BV766" s="20">
        <v>969</v>
      </c>
    </row>
    <row r="767" spans="1:74" x14ac:dyDescent="0.25">
      <c r="A767" s="20" t="s">
        <v>501</v>
      </c>
      <c r="B767" s="20" t="s">
        <v>717</v>
      </c>
      <c r="C767" s="20" t="s">
        <v>722</v>
      </c>
      <c r="D767" s="1">
        <v>44613</v>
      </c>
      <c r="E767">
        <v>48</v>
      </c>
      <c r="F767">
        <v>1</v>
      </c>
      <c r="G767">
        <v>1</v>
      </c>
      <c r="H767">
        <v>0</v>
      </c>
      <c r="I767">
        <v>0</v>
      </c>
      <c r="J767">
        <v>35</v>
      </c>
      <c r="K767">
        <v>5</v>
      </c>
      <c r="L767">
        <v>0</v>
      </c>
      <c r="M767">
        <v>0</v>
      </c>
      <c r="N767">
        <v>0</v>
      </c>
      <c r="O767">
        <v>0</v>
      </c>
      <c r="P767">
        <v>0</v>
      </c>
      <c r="Q767">
        <v>0</v>
      </c>
      <c r="R767">
        <v>160</v>
      </c>
      <c r="S767">
        <v>109</v>
      </c>
      <c r="T767">
        <v>27</v>
      </c>
      <c r="U767">
        <v>0</v>
      </c>
      <c r="V767">
        <v>2</v>
      </c>
      <c r="W767">
        <v>413</v>
      </c>
      <c r="X767">
        <v>199</v>
      </c>
      <c r="Y767">
        <v>43</v>
      </c>
      <c r="Z767">
        <v>35</v>
      </c>
      <c r="AA767">
        <v>3</v>
      </c>
      <c r="AB767">
        <v>422</v>
      </c>
      <c r="AC767">
        <v>232</v>
      </c>
      <c r="AD767">
        <v>20</v>
      </c>
      <c r="AE767">
        <v>53</v>
      </c>
      <c r="AF767">
        <v>20</v>
      </c>
      <c r="AG767">
        <v>60</v>
      </c>
      <c r="AH767">
        <v>27</v>
      </c>
      <c r="AI767">
        <v>5</v>
      </c>
      <c r="AJ767">
        <v>6</v>
      </c>
      <c r="AK767">
        <v>3</v>
      </c>
      <c r="AL767">
        <v>18</v>
      </c>
      <c r="AM767">
        <v>10</v>
      </c>
      <c r="AN767">
        <v>4</v>
      </c>
      <c r="AO767">
        <v>0</v>
      </c>
      <c r="AP767">
        <v>1</v>
      </c>
      <c r="AQ767">
        <v>0</v>
      </c>
      <c r="AR767">
        <v>0</v>
      </c>
      <c r="AS767">
        <v>0</v>
      </c>
      <c r="AT767">
        <v>0</v>
      </c>
      <c r="AU767">
        <v>0</v>
      </c>
      <c r="AV767">
        <v>0</v>
      </c>
      <c r="AW767">
        <v>0</v>
      </c>
      <c r="AX767">
        <v>0</v>
      </c>
      <c r="AY767">
        <v>0</v>
      </c>
      <c r="AZ767">
        <v>0</v>
      </c>
      <c r="BA767">
        <v>0</v>
      </c>
      <c r="BB767">
        <v>0</v>
      </c>
      <c r="BC767">
        <v>0</v>
      </c>
      <c r="BD767">
        <v>0</v>
      </c>
      <c r="BE767">
        <v>0</v>
      </c>
      <c r="BF767">
        <v>0</v>
      </c>
      <c r="BG767" s="20">
        <v>1</v>
      </c>
      <c r="BH767" s="20">
        <v>0</v>
      </c>
      <c r="BI767" s="20">
        <v>43</v>
      </c>
      <c r="BJ767" s="20">
        <v>0</v>
      </c>
      <c r="BK767" s="20">
        <v>128</v>
      </c>
      <c r="BL767" s="20">
        <v>313</v>
      </c>
      <c r="BM767" s="20">
        <v>318</v>
      </c>
      <c r="BN767" s="20">
        <v>40</v>
      </c>
      <c r="BO767" s="20">
        <v>13</v>
      </c>
      <c r="BP767" s="20">
        <v>1584</v>
      </c>
      <c r="BQ767" s="20">
        <v>553</v>
      </c>
      <c r="BR767" s="20">
        <v>0</v>
      </c>
      <c r="BS767" s="20">
        <v>46</v>
      </c>
      <c r="BT767" s="20">
        <v>381</v>
      </c>
      <c r="BU767" s="20">
        <v>93</v>
      </c>
      <c r="BV767" s="20">
        <v>978</v>
      </c>
    </row>
    <row r="768" spans="1:74" x14ac:dyDescent="0.25">
      <c r="A768" s="20" t="s">
        <v>501</v>
      </c>
      <c r="B768" s="20" t="s">
        <v>717</v>
      </c>
      <c r="C768" s="20" t="s">
        <v>723</v>
      </c>
      <c r="D768" s="1">
        <v>44598</v>
      </c>
      <c r="E768">
        <v>56</v>
      </c>
      <c r="F768">
        <v>2</v>
      </c>
      <c r="G768">
        <v>2</v>
      </c>
      <c r="H768">
        <v>0</v>
      </c>
      <c r="I768">
        <v>0</v>
      </c>
      <c r="J768">
        <v>26</v>
      </c>
      <c r="K768">
        <v>6</v>
      </c>
      <c r="L768">
        <v>7</v>
      </c>
      <c r="M768">
        <v>1</v>
      </c>
      <c r="N768">
        <v>2</v>
      </c>
      <c r="O768">
        <v>2</v>
      </c>
      <c r="P768">
        <v>0</v>
      </c>
      <c r="Q768">
        <v>0</v>
      </c>
      <c r="R768">
        <v>250</v>
      </c>
      <c r="S768">
        <v>189</v>
      </c>
      <c r="T768">
        <v>32</v>
      </c>
      <c r="U768">
        <v>1</v>
      </c>
      <c r="V768">
        <v>0</v>
      </c>
      <c r="W768">
        <v>761</v>
      </c>
      <c r="X768">
        <v>372</v>
      </c>
      <c r="Y768">
        <v>68</v>
      </c>
      <c r="Z768">
        <v>111</v>
      </c>
      <c r="AA768">
        <v>14</v>
      </c>
      <c r="AB768">
        <v>760</v>
      </c>
      <c r="AC768">
        <v>391</v>
      </c>
      <c r="AD768">
        <v>64</v>
      </c>
      <c r="AE768">
        <v>138</v>
      </c>
      <c r="AF768">
        <v>16</v>
      </c>
      <c r="AG768">
        <v>101</v>
      </c>
      <c r="AH768">
        <v>36</v>
      </c>
      <c r="AI768">
        <v>4</v>
      </c>
      <c r="AJ768">
        <v>21</v>
      </c>
      <c r="AK768">
        <v>2</v>
      </c>
      <c r="AL768">
        <v>16</v>
      </c>
      <c r="AM768">
        <v>13</v>
      </c>
      <c r="AN768">
        <v>2</v>
      </c>
      <c r="AO768">
        <v>0</v>
      </c>
      <c r="AP768">
        <v>0</v>
      </c>
      <c r="AQ768">
        <v>0</v>
      </c>
      <c r="AR768">
        <v>0</v>
      </c>
      <c r="AS768">
        <v>0</v>
      </c>
      <c r="AT768">
        <v>0</v>
      </c>
      <c r="AU768">
        <v>0</v>
      </c>
      <c r="AV768">
        <v>0</v>
      </c>
      <c r="AW768">
        <v>0</v>
      </c>
      <c r="AX768">
        <v>0</v>
      </c>
      <c r="AY768">
        <v>0</v>
      </c>
      <c r="AZ768">
        <v>0</v>
      </c>
      <c r="BA768">
        <v>0</v>
      </c>
      <c r="BB768">
        <v>0</v>
      </c>
      <c r="BC768">
        <v>0</v>
      </c>
      <c r="BD768">
        <v>0</v>
      </c>
      <c r="BE768">
        <v>0</v>
      </c>
      <c r="BF768">
        <v>0</v>
      </c>
      <c r="BG768" s="20">
        <v>2</v>
      </c>
      <c r="BH768" s="20">
        <v>0</v>
      </c>
      <c r="BI768" s="20">
        <v>41</v>
      </c>
      <c r="BJ768" s="20">
        <v>2</v>
      </c>
      <c r="BK768" s="20">
        <v>214</v>
      </c>
      <c r="BL768" s="20">
        <v>543</v>
      </c>
      <c r="BM768" s="20">
        <v>530</v>
      </c>
      <c r="BN768" s="20">
        <v>69</v>
      </c>
      <c r="BO768" s="20">
        <v>14</v>
      </c>
      <c r="BP768" s="20">
        <v>3563</v>
      </c>
      <c r="BQ768" s="20">
        <v>1163</v>
      </c>
      <c r="BR768" s="20">
        <v>0</v>
      </c>
      <c r="BS768" s="20">
        <v>212</v>
      </c>
      <c r="BT768" s="20">
        <v>1029</v>
      </c>
      <c r="BU768" s="20">
        <v>145</v>
      </c>
      <c r="BV768" s="20">
        <v>2021</v>
      </c>
    </row>
    <row r="769" spans="1:74" x14ac:dyDescent="0.25">
      <c r="A769" s="20" t="s">
        <v>501</v>
      </c>
      <c r="B769" s="20" t="s">
        <v>717</v>
      </c>
      <c r="C769" s="20" t="s">
        <v>723</v>
      </c>
      <c r="D769" s="1">
        <v>44605</v>
      </c>
      <c r="E769">
        <v>56</v>
      </c>
      <c r="F769">
        <v>2</v>
      </c>
      <c r="G769">
        <v>2</v>
      </c>
      <c r="H769">
        <v>0</v>
      </c>
      <c r="I769">
        <v>0</v>
      </c>
      <c r="J769">
        <v>26</v>
      </c>
      <c r="K769">
        <v>6</v>
      </c>
      <c r="L769">
        <v>7</v>
      </c>
      <c r="M769">
        <v>1</v>
      </c>
      <c r="N769">
        <v>2</v>
      </c>
      <c r="O769">
        <v>2</v>
      </c>
      <c r="P769">
        <v>0</v>
      </c>
      <c r="Q769">
        <v>0</v>
      </c>
      <c r="R769">
        <v>251</v>
      </c>
      <c r="S769">
        <v>193</v>
      </c>
      <c r="T769">
        <v>32</v>
      </c>
      <c r="U769">
        <v>1</v>
      </c>
      <c r="V769">
        <v>0</v>
      </c>
      <c r="W769">
        <v>766</v>
      </c>
      <c r="X769">
        <v>380</v>
      </c>
      <c r="Y769">
        <v>68</v>
      </c>
      <c r="Z769">
        <v>110</v>
      </c>
      <c r="AA769">
        <v>14</v>
      </c>
      <c r="AB769">
        <v>761</v>
      </c>
      <c r="AC769">
        <v>394</v>
      </c>
      <c r="AD769">
        <v>64</v>
      </c>
      <c r="AE769">
        <v>138</v>
      </c>
      <c r="AF769">
        <v>16</v>
      </c>
      <c r="AG769">
        <v>103</v>
      </c>
      <c r="AH769">
        <v>36</v>
      </c>
      <c r="AI769">
        <v>4</v>
      </c>
      <c r="AJ769">
        <v>22</v>
      </c>
      <c r="AK769">
        <v>2</v>
      </c>
      <c r="AL769">
        <v>16</v>
      </c>
      <c r="AM769">
        <v>13</v>
      </c>
      <c r="AN769">
        <v>2</v>
      </c>
      <c r="AO769">
        <v>0</v>
      </c>
      <c r="AP769">
        <v>0</v>
      </c>
      <c r="AQ769">
        <v>0</v>
      </c>
      <c r="AR769">
        <v>0</v>
      </c>
      <c r="AS769">
        <v>0</v>
      </c>
      <c r="AT769">
        <v>0</v>
      </c>
      <c r="AU769">
        <v>0</v>
      </c>
      <c r="AV769">
        <v>0</v>
      </c>
      <c r="AW769">
        <v>0</v>
      </c>
      <c r="AX769">
        <v>0</v>
      </c>
      <c r="AY769">
        <v>0</v>
      </c>
      <c r="AZ769">
        <v>0</v>
      </c>
      <c r="BA769">
        <v>0</v>
      </c>
      <c r="BB769">
        <v>0</v>
      </c>
      <c r="BC769">
        <v>0</v>
      </c>
      <c r="BD769">
        <v>0</v>
      </c>
      <c r="BE769">
        <v>0</v>
      </c>
      <c r="BF769">
        <v>0</v>
      </c>
      <c r="BG769" s="20">
        <v>2</v>
      </c>
      <c r="BH769" s="20">
        <v>0</v>
      </c>
      <c r="BI769" s="20">
        <v>41</v>
      </c>
      <c r="BJ769" s="20">
        <v>2</v>
      </c>
      <c r="BK769" s="20">
        <v>215</v>
      </c>
      <c r="BL769" s="20">
        <v>549</v>
      </c>
      <c r="BM769" s="20">
        <v>531</v>
      </c>
      <c r="BN769" s="20">
        <v>69</v>
      </c>
      <c r="BO769" s="20">
        <v>14</v>
      </c>
      <c r="BP769" s="20">
        <v>3580</v>
      </c>
      <c r="BQ769" s="20">
        <v>1178</v>
      </c>
      <c r="BR769" s="20">
        <v>0</v>
      </c>
      <c r="BS769" s="20">
        <v>211</v>
      </c>
      <c r="BT769" s="20">
        <v>1029</v>
      </c>
      <c r="BU769" s="20">
        <v>154</v>
      </c>
      <c r="BV769" s="20">
        <v>2031</v>
      </c>
    </row>
    <row r="770" spans="1:74" x14ac:dyDescent="0.25">
      <c r="A770" s="20" t="s">
        <v>501</v>
      </c>
      <c r="B770" s="20" t="s">
        <v>717</v>
      </c>
      <c r="C770" s="20" t="s">
        <v>723</v>
      </c>
      <c r="D770" s="1">
        <v>44613</v>
      </c>
      <c r="E770">
        <v>56</v>
      </c>
      <c r="F770">
        <v>2</v>
      </c>
      <c r="G770">
        <v>2</v>
      </c>
      <c r="H770">
        <v>0</v>
      </c>
      <c r="I770">
        <v>0</v>
      </c>
      <c r="J770">
        <v>26</v>
      </c>
      <c r="K770">
        <v>6</v>
      </c>
      <c r="L770">
        <v>7</v>
      </c>
      <c r="M770">
        <v>1</v>
      </c>
      <c r="N770">
        <v>2</v>
      </c>
      <c r="O770">
        <v>2</v>
      </c>
      <c r="P770">
        <v>0</v>
      </c>
      <c r="Q770">
        <v>0</v>
      </c>
      <c r="R770">
        <v>252</v>
      </c>
      <c r="S770">
        <v>193</v>
      </c>
      <c r="T770">
        <v>32</v>
      </c>
      <c r="U770">
        <v>2</v>
      </c>
      <c r="V770">
        <v>0</v>
      </c>
      <c r="W770">
        <v>765</v>
      </c>
      <c r="X770">
        <v>383</v>
      </c>
      <c r="Y770">
        <v>68</v>
      </c>
      <c r="Z770">
        <v>108</v>
      </c>
      <c r="AA770">
        <v>14</v>
      </c>
      <c r="AB770">
        <v>761</v>
      </c>
      <c r="AC770">
        <v>396</v>
      </c>
      <c r="AD770">
        <v>64</v>
      </c>
      <c r="AE770">
        <v>138</v>
      </c>
      <c r="AF770">
        <v>16</v>
      </c>
      <c r="AG770">
        <v>104</v>
      </c>
      <c r="AH770">
        <v>36</v>
      </c>
      <c r="AI770">
        <v>5</v>
      </c>
      <c r="AJ770">
        <v>22</v>
      </c>
      <c r="AK770">
        <v>2</v>
      </c>
      <c r="AL770">
        <v>16</v>
      </c>
      <c r="AM770">
        <v>13</v>
      </c>
      <c r="AN770">
        <v>2</v>
      </c>
      <c r="AO770">
        <v>0</v>
      </c>
      <c r="AP770">
        <v>0</v>
      </c>
      <c r="AQ770">
        <v>0</v>
      </c>
      <c r="AR770">
        <v>0</v>
      </c>
      <c r="AS770">
        <v>0</v>
      </c>
      <c r="AT770">
        <v>0</v>
      </c>
      <c r="AU770">
        <v>0</v>
      </c>
      <c r="AV770">
        <v>0</v>
      </c>
      <c r="AW770">
        <v>0</v>
      </c>
      <c r="AX770">
        <v>0</v>
      </c>
      <c r="AY770">
        <v>0</v>
      </c>
      <c r="AZ770">
        <v>0</v>
      </c>
      <c r="BA770">
        <v>0</v>
      </c>
      <c r="BB770">
        <v>0</v>
      </c>
      <c r="BC770">
        <v>0</v>
      </c>
      <c r="BD770">
        <v>0</v>
      </c>
      <c r="BE770">
        <v>0</v>
      </c>
      <c r="BF770">
        <v>0</v>
      </c>
      <c r="BG770" s="20">
        <v>2</v>
      </c>
      <c r="BH770" s="20">
        <v>0</v>
      </c>
      <c r="BI770" s="20">
        <v>41</v>
      </c>
      <c r="BJ770" s="20">
        <v>2</v>
      </c>
      <c r="BK770" s="20">
        <v>215</v>
      </c>
      <c r="BL770" s="20">
        <v>550</v>
      </c>
      <c r="BM770" s="20">
        <v>531</v>
      </c>
      <c r="BN770" s="20">
        <v>69</v>
      </c>
      <c r="BO770" s="20">
        <v>14</v>
      </c>
      <c r="BP770" s="20">
        <v>3594</v>
      </c>
      <c r="BQ770" s="20">
        <v>1187</v>
      </c>
      <c r="BR770" s="20">
        <v>0</v>
      </c>
      <c r="BS770" s="20">
        <v>211</v>
      </c>
      <c r="BT770" s="20">
        <v>1029</v>
      </c>
      <c r="BU770" s="20">
        <v>158</v>
      </c>
      <c r="BV770" s="20">
        <v>2040</v>
      </c>
    </row>
    <row r="771" spans="1:74" x14ac:dyDescent="0.25">
      <c r="A771" s="20" t="s">
        <v>501</v>
      </c>
      <c r="B771" s="20" t="s">
        <v>504</v>
      </c>
      <c r="C771" s="20" t="s">
        <v>724</v>
      </c>
      <c r="D771" s="1">
        <v>44598</v>
      </c>
      <c r="E771">
        <v>72</v>
      </c>
      <c r="F771">
        <v>1</v>
      </c>
      <c r="G771">
        <v>0</v>
      </c>
      <c r="H771">
        <v>0</v>
      </c>
      <c r="I771">
        <v>0</v>
      </c>
      <c r="J771">
        <v>46</v>
      </c>
      <c r="K771">
        <v>4</v>
      </c>
      <c r="L771">
        <v>4</v>
      </c>
      <c r="M771">
        <v>1</v>
      </c>
      <c r="N771">
        <v>2</v>
      </c>
      <c r="O771">
        <v>2</v>
      </c>
      <c r="P771">
        <v>0</v>
      </c>
      <c r="Q771">
        <v>0</v>
      </c>
      <c r="R771">
        <v>229</v>
      </c>
      <c r="S771">
        <v>168</v>
      </c>
      <c r="T771">
        <v>28</v>
      </c>
      <c r="U771">
        <v>5</v>
      </c>
      <c r="V771">
        <v>3</v>
      </c>
      <c r="W771">
        <v>716</v>
      </c>
      <c r="X771">
        <v>303</v>
      </c>
      <c r="Y771">
        <v>40</v>
      </c>
      <c r="Z771">
        <v>116</v>
      </c>
      <c r="AA771">
        <v>25</v>
      </c>
      <c r="AB771">
        <v>802</v>
      </c>
      <c r="AC771">
        <v>334</v>
      </c>
      <c r="AD771">
        <v>11</v>
      </c>
      <c r="AE771">
        <v>175</v>
      </c>
      <c r="AF771">
        <v>112</v>
      </c>
      <c r="AG771">
        <v>152</v>
      </c>
      <c r="AH771">
        <v>54</v>
      </c>
      <c r="AI771">
        <v>1</v>
      </c>
      <c r="AJ771">
        <v>45</v>
      </c>
      <c r="AK771">
        <v>2</v>
      </c>
      <c r="AL771">
        <v>18</v>
      </c>
      <c r="AM771">
        <v>12</v>
      </c>
      <c r="AN771">
        <v>2</v>
      </c>
      <c r="AO771">
        <v>1</v>
      </c>
      <c r="AP771">
        <v>0</v>
      </c>
      <c r="AQ771">
        <v>0</v>
      </c>
      <c r="AR771">
        <v>0</v>
      </c>
      <c r="AS771">
        <v>0</v>
      </c>
      <c r="AT771">
        <v>0</v>
      </c>
      <c r="AU771">
        <v>0</v>
      </c>
      <c r="AV771">
        <v>0</v>
      </c>
      <c r="AW771">
        <v>0</v>
      </c>
      <c r="AX771">
        <v>0</v>
      </c>
      <c r="AY771">
        <v>0</v>
      </c>
      <c r="AZ771">
        <v>0</v>
      </c>
      <c r="BA771">
        <v>0</v>
      </c>
      <c r="BB771">
        <v>0</v>
      </c>
      <c r="BC771">
        <v>0</v>
      </c>
      <c r="BD771">
        <v>0</v>
      </c>
      <c r="BE771">
        <v>0</v>
      </c>
      <c r="BF771">
        <v>0</v>
      </c>
      <c r="BG771" s="20">
        <v>1</v>
      </c>
      <c r="BH771" s="20">
        <v>0</v>
      </c>
      <c r="BI771" s="20">
        <v>59</v>
      </c>
      <c r="BJ771" s="20">
        <v>2</v>
      </c>
      <c r="BK771" s="20">
        <v>192</v>
      </c>
      <c r="BL771" s="20">
        <v>493</v>
      </c>
      <c r="BM771" s="20">
        <v>479</v>
      </c>
      <c r="BN771" s="20">
        <v>96</v>
      </c>
      <c r="BO771" s="20">
        <v>15</v>
      </c>
      <c r="BP771" s="20">
        <v>4516</v>
      </c>
      <c r="BQ771" s="20">
        <v>1216</v>
      </c>
      <c r="BR771" s="20">
        <v>0</v>
      </c>
      <c r="BS771" s="20">
        <v>39</v>
      </c>
      <c r="BT771" s="20">
        <v>1489</v>
      </c>
      <c r="BU771" s="20">
        <v>545</v>
      </c>
      <c r="BV771" s="20">
        <v>2266</v>
      </c>
    </row>
    <row r="772" spans="1:74" x14ac:dyDescent="0.25">
      <c r="A772" s="20" t="s">
        <v>501</v>
      </c>
      <c r="B772" s="20" t="s">
        <v>504</v>
      </c>
      <c r="C772" s="20" t="s">
        <v>724</v>
      </c>
      <c r="D772" s="1">
        <v>44605</v>
      </c>
      <c r="E772">
        <v>72</v>
      </c>
      <c r="F772">
        <v>1</v>
      </c>
      <c r="G772">
        <v>0</v>
      </c>
      <c r="H772">
        <v>0</v>
      </c>
      <c r="I772">
        <v>0</v>
      </c>
      <c r="J772">
        <v>46</v>
      </c>
      <c r="K772">
        <v>4</v>
      </c>
      <c r="L772">
        <v>4</v>
      </c>
      <c r="M772">
        <v>1</v>
      </c>
      <c r="N772">
        <v>2</v>
      </c>
      <c r="O772">
        <v>2</v>
      </c>
      <c r="P772">
        <v>0</v>
      </c>
      <c r="Q772">
        <v>0</v>
      </c>
      <c r="R772">
        <v>228</v>
      </c>
      <c r="S772">
        <v>168</v>
      </c>
      <c r="T772">
        <v>28</v>
      </c>
      <c r="U772">
        <v>5</v>
      </c>
      <c r="V772">
        <v>3</v>
      </c>
      <c r="W772">
        <v>714</v>
      </c>
      <c r="X772">
        <v>303</v>
      </c>
      <c r="Y772">
        <v>39</v>
      </c>
      <c r="Z772">
        <v>116</v>
      </c>
      <c r="AA772">
        <v>25</v>
      </c>
      <c r="AB772">
        <v>802</v>
      </c>
      <c r="AC772">
        <v>337</v>
      </c>
      <c r="AD772">
        <v>11</v>
      </c>
      <c r="AE772">
        <v>175</v>
      </c>
      <c r="AF772">
        <v>112</v>
      </c>
      <c r="AG772">
        <v>153</v>
      </c>
      <c r="AH772">
        <v>56</v>
      </c>
      <c r="AI772">
        <v>1</v>
      </c>
      <c r="AJ772">
        <v>45</v>
      </c>
      <c r="AK772">
        <v>2</v>
      </c>
      <c r="AL772">
        <v>19</v>
      </c>
      <c r="AM772">
        <v>12</v>
      </c>
      <c r="AN772">
        <v>2</v>
      </c>
      <c r="AO772">
        <v>1</v>
      </c>
      <c r="AP772">
        <v>0</v>
      </c>
      <c r="AQ772">
        <v>0</v>
      </c>
      <c r="AR772">
        <v>0</v>
      </c>
      <c r="AS772">
        <v>0</v>
      </c>
      <c r="AT772">
        <v>0</v>
      </c>
      <c r="AU772">
        <v>0</v>
      </c>
      <c r="AV772">
        <v>0</v>
      </c>
      <c r="AW772">
        <v>0</v>
      </c>
      <c r="AX772">
        <v>0</v>
      </c>
      <c r="AY772">
        <v>0</v>
      </c>
      <c r="AZ772">
        <v>0</v>
      </c>
      <c r="BA772">
        <v>0</v>
      </c>
      <c r="BB772">
        <v>0</v>
      </c>
      <c r="BC772">
        <v>0</v>
      </c>
      <c r="BD772">
        <v>0</v>
      </c>
      <c r="BE772">
        <v>0</v>
      </c>
      <c r="BF772">
        <v>0</v>
      </c>
      <c r="BG772" s="20">
        <v>1</v>
      </c>
      <c r="BH772" s="20">
        <v>0</v>
      </c>
      <c r="BI772" s="20">
        <v>59</v>
      </c>
      <c r="BJ772" s="20">
        <v>2</v>
      </c>
      <c r="BK772" s="20">
        <v>191</v>
      </c>
      <c r="BL772" s="20">
        <v>493</v>
      </c>
      <c r="BM772" s="20">
        <v>480</v>
      </c>
      <c r="BN772" s="20">
        <v>97</v>
      </c>
      <c r="BO772" s="20">
        <v>16</v>
      </c>
      <c r="BP772" s="20">
        <v>4521</v>
      </c>
      <c r="BQ772" s="20">
        <v>1244</v>
      </c>
      <c r="BR772" s="20">
        <v>0</v>
      </c>
      <c r="BS772" s="20">
        <v>40</v>
      </c>
      <c r="BT772" s="20">
        <v>1486</v>
      </c>
      <c r="BU772" s="20">
        <v>546</v>
      </c>
      <c r="BV772" s="20">
        <v>2279</v>
      </c>
    </row>
    <row r="773" spans="1:74" x14ac:dyDescent="0.25">
      <c r="A773" s="20" t="s">
        <v>501</v>
      </c>
      <c r="B773" s="20" t="s">
        <v>504</v>
      </c>
      <c r="C773" s="20" t="s">
        <v>724</v>
      </c>
      <c r="D773" s="1">
        <v>44613</v>
      </c>
      <c r="E773">
        <v>73</v>
      </c>
      <c r="F773">
        <v>1</v>
      </c>
      <c r="G773">
        <v>0</v>
      </c>
      <c r="H773">
        <v>0</v>
      </c>
      <c r="I773">
        <v>0</v>
      </c>
      <c r="J773">
        <v>48</v>
      </c>
      <c r="K773">
        <v>4</v>
      </c>
      <c r="L773">
        <v>4</v>
      </c>
      <c r="M773">
        <v>1</v>
      </c>
      <c r="N773">
        <v>2</v>
      </c>
      <c r="O773">
        <v>2</v>
      </c>
      <c r="P773">
        <v>0</v>
      </c>
      <c r="Q773">
        <v>0</v>
      </c>
      <c r="R773">
        <v>228</v>
      </c>
      <c r="S773">
        <v>168</v>
      </c>
      <c r="T773">
        <v>28</v>
      </c>
      <c r="U773">
        <v>5</v>
      </c>
      <c r="V773">
        <v>2</v>
      </c>
      <c r="W773">
        <v>715</v>
      </c>
      <c r="X773">
        <v>306</v>
      </c>
      <c r="Y773">
        <v>38</v>
      </c>
      <c r="Z773">
        <v>118</v>
      </c>
      <c r="AA773">
        <v>25</v>
      </c>
      <c r="AB773">
        <v>804</v>
      </c>
      <c r="AC773">
        <v>339</v>
      </c>
      <c r="AD773">
        <v>11</v>
      </c>
      <c r="AE773">
        <v>175</v>
      </c>
      <c r="AF773">
        <v>112</v>
      </c>
      <c r="AG773">
        <v>156</v>
      </c>
      <c r="AH773">
        <v>58</v>
      </c>
      <c r="AI773">
        <v>1</v>
      </c>
      <c r="AJ773">
        <v>45</v>
      </c>
      <c r="AK773">
        <v>3</v>
      </c>
      <c r="AL773">
        <v>19</v>
      </c>
      <c r="AM773">
        <v>12</v>
      </c>
      <c r="AN773">
        <v>2</v>
      </c>
      <c r="AO773">
        <v>1</v>
      </c>
      <c r="AP773">
        <v>0</v>
      </c>
      <c r="AQ773">
        <v>0</v>
      </c>
      <c r="AR773">
        <v>0</v>
      </c>
      <c r="AS773">
        <v>0</v>
      </c>
      <c r="AT773">
        <v>0</v>
      </c>
      <c r="AU773">
        <v>0</v>
      </c>
      <c r="AV773">
        <v>0</v>
      </c>
      <c r="AW773">
        <v>0</v>
      </c>
      <c r="AX773">
        <v>0</v>
      </c>
      <c r="AY773">
        <v>0</v>
      </c>
      <c r="AZ773">
        <v>0</v>
      </c>
      <c r="BA773">
        <v>0</v>
      </c>
      <c r="BB773">
        <v>0</v>
      </c>
      <c r="BC773">
        <v>0</v>
      </c>
      <c r="BD773">
        <v>0</v>
      </c>
      <c r="BE773">
        <v>0</v>
      </c>
      <c r="BF773">
        <v>0</v>
      </c>
      <c r="BG773" s="20">
        <v>1</v>
      </c>
      <c r="BH773" s="20">
        <v>0</v>
      </c>
      <c r="BI773" s="20">
        <v>60</v>
      </c>
      <c r="BJ773" s="20">
        <v>2</v>
      </c>
      <c r="BK773" s="20">
        <v>191</v>
      </c>
      <c r="BL773" s="20">
        <v>497</v>
      </c>
      <c r="BM773" s="20">
        <v>481</v>
      </c>
      <c r="BN773" s="20">
        <v>99</v>
      </c>
      <c r="BO773" s="20">
        <v>16</v>
      </c>
      <c r="BP773" s="20">
        <v>4527</v>
      </c>
      <c r="BQ773" s="20">
        <v>1264</v>
      </c>
      <c r="BR773" s="20">
        <v>0</v>
      </c>
      <c r="BS773" s="20">
        <v>42</v>
      </c>
      <c r="BT773" s="20">
        <v>1483</v>
      </c>
      <c r="BU773" s="20">
        <v>546</v>
      </c>
      <c r="BV773" s="20">
        <v>2285</v>
      </c>
    </row>
    <row r="774" spans="1:74" x14ac:dyDescent="0.25">
      <c r="A774" s="20" t="s">
        <v>501</v>
      </c>
      <c r="B774" s="20" t="s">
        <v>504</v>
      </c>
      <c r="C774" s="20" t="s">
        <v>505</v>
      </c>
      <c r="D774" s="1">
        <v>44613</v>
      </c>
      <c r="R774">
        <v>2</v>
      </c>
      <c r="V774">
        <v>2</v>
      </c>
      <c r="AB774">
        <v>8</v>
      </c>
      <c r="AF774">
        <v>8</v>
      </c>
      <c r="BG774" s="20"/>
      <c r="BH774" s="20"/>
      <c r="BI774" s="20"/>
      <c r="BJ774" s="20"/>
      <c r="BK774" s="20"/>
      <c r="BL774" s="20"/>
      <c r="BM774" s="20"/>
      <c r="BN774" s="20"/>
      <c r="BO774" s="20"/>
      <c r="BP774" s="20">
        <v>44</v>
      </c>
      <c r="BQ774" s="20"/>
      <c r="BR774" s="20"/>
      <c r="BS774" s="20"/>
      <c r="BT774" s="20"/>
      <c r="BU774" s="20">
        <v>44</v>
      </c>
      <c r="BV774" s="20"/>
    </row>
    <row r="775" spans="1:74" x14ac:dyDescent="0.25">
      <c r="A775" s="20" t="s">
        <v>501</v>
      </c>
      <c r="B775" s="20" t="s">
        <v>504</v>
      </c>
      <c r="C775" s="20" t="s">
        <v>505</v>
      </c>
      <c r="D775" s="1">
        <v>44613</v>
      </c>
      <c r="E775">
        <v>138</v>
      </c>
      <c r="F775">
        <v>8</v>
      </c>
      <c r="G775">
        <v>6</v>
      </c>
      <c r="J775">
        <v>83</v>
      </c>
      <c r="K775">
        <v>4</v>
      </c>
      <c r="L775">
        <v>1</v>
      </c>
      <c r="M775">
        <v>18</v>
      </c>
      <c r="N775">
        <v>4</v>
      </c>
      <c r="O775">
        <v>3</v>
      </c>
      <c r="R775">
        <v>418</v>
      </c>
      <c r="S775">
        <v>327</v>
      </c>
      <c r="T775">
        <v>9</v>
      </c>
      <c r="U775">
        <v>3</v>
      </c>
      <c r="V775">
        <v>41</v>
      </c>
      <c r="W775">
        <v>964</v>
      </c>
      <c r="X775">
        <v>58</v>
      </c>
      <c r="Y775">
        <v>39</v>
      </c>
      <c r="Z775">
        <v>13</v>
      </c>
      <c r="AA775">
        <v>151</v>
      </c>
      <c r="AB775">
        <v>977</v>
      </c>
      <c r="AC775">
        <v>97</v>
      </c>
      <c r="AD775">
        <v>5</v>
      </c>
      <c r="AE775">
        <v>113</v>
      </c>
      <c r="AF775">
        <v>144</v>
      </c>
      <c r="AG775">
        <v>113</v>
      </c>
      <c r="AH775">
        <v>9</v>
      </c>
      <c r="AI775">
        <v>6</v>
      </c>
      <c r="AK775">
        <v>35</v>
      </c>
      <c r="AL775">
        <v>107</v>
      </c>
      <c r="AM775">
        <v>85</v>
      </c>
      <c r="AP775">
        <v>7</v>
      </c>
      <c r="BG775" s="20">
        <v>7</v>
      </c>
      <c r="BH775" s="20"/>
      <c r="BI775" s="20">
        <v>108</v>
      </c>
      <c r="BJ775" s="20">
        <v>4</v>
      </c>
      <c r="BK775" s="20">
        <v>362</v>
      </c>
      <c r="BL775" s="20">
        <v>730</v>
      </c>
      <c r="BM775" s="20">
        <v>703</v>
      </c>
      <c r="BN775" s="20">
        <v>67</v>
      </c>
      <c r="BO775" s="20">
        <v>99</v>
      </c>
      <c r="BP775" s="20">
        <v>4213</v>
      </c>
      <c r="BQ775" s="20">
        <v>883</v>
      </c>
      <c r="BR775" s="20"/>
      <c r="BS775" s="20">
        <v>168</v>
      </c>
      <c r="BT775" s="20">
        <v>188</v>
      </c>
      <c r="BU775" s="20">
        <v>1270</v>
      </c>
      <c r="BV775" s="20">
        <v>2395</v>
      </c>
    </row>
    <row r="776" spans="1:74" x14ac:dyDescent="0.25">
      <c r="A776" s="20" t="s">
        <v>501</v>
      </c>
      <c r="B776" s="20" t="s">
        <v>509</v>
      </c>
      <c r="C776" s="20" t="s">
        <v>725</v>
      </c>
      <c r="D776" s="1">
        <v>44598</v>
      </c>
      <c r="E776">
        <v>84</v>
      </c>
      <c r="F776">
        <v>0</v>
      </c>
      <c r="G776">
        <v>0</v>
      </c>
      <c r="H776">
        <v>0</v>
      </c>
      <c r="I776">
        <v>0</v>
      </c>
      <c r="J776">
        <v>48</v>
      </c>
      <c r="K776">
        <v>1</v>
      </c>
      <c r="L776">
        <v>12</v>
      </c>
      <c r="M776">
        <v>4</v>
      </c>
      <c r="N776">
        <v>1</v>
      </c>
      <c r="O776">
        <v>1</v>
      </c>
      <c r="P776">
        <v>0</v>
      </c>
      <c r="Q776">
        <v>0</v>
      </c>
      <c r="R776">
        <v>244</v>
      </c>
      <c r="S776">
        <v>177</v>
      </c>
      <c r="T776">
        <v>4</v>
      </c>
      <c r="U776">
        <v>21</v>
      </c>
      <c r="V776">
        <v>3</v>
      </c>
      <c r="W776">
        <v>753</v>
      </c>
      <c r="X776">
        <v>390</v>
      </c>
      <c r="Y776">
        <v>14</v>
      </c>
      <c r="Z776">
        <v>121</v>
      </c>
      <c r="AA776">
        <v>16</v>
      </c>
      <c r="AB776">
        <v>645</v>
      </c>
      <c r="AC776">
        <v>264</v>
      </c>
      <c r="AD776">
        <v>10</v>
      </c>
      <c r="AE776">
        <v>142</v>
      </c>
      <c r="AF776">
        <v>39</v>
      </c>
      <c r="AG776">
        <v>130</v>
      </c>
      <c r="AH776">
        <v>74</v>
      </c>
      <c r="AI776">
        <v>5</v>
      </c>
      <c r="AJ776">
        <v>15</v>
      </c>
      <c r="AK776">
        <v>1</v>
      </c>
      <c r="AL776">
        <v>11</v>
      </c>
      <c r="AM776">
        <v>9</v>
      </c>
      <c r="AN776">
        <v>1</v>
      </c>
      <c r="AO776">
        <v>0</v>
      </c>
      <c r="AP776">
        <v>0</v>
      </c>
      <c r="AQ776">
        <v>0</v>
      </c>
      <c r="AR776">
        <v>0</v>
      </c>
      <c r="AS776">
        <v>0</v>
      </c>
      <c r="AT776">
        <v>0</v>
      </c>
      <c r="AU776">
        <v>0</v>
      </c>
      <c r="AV776">
        <v>0</v>
      </c>
      <c r="AW776">
        <v>0</v>
      </c>
      <c r="AX776">
        <v>0</v>
      </c>
      <c r="AY776">
        <v>0</v>
      </c>
      <c r="AZ776">
        <v>0</v>
      </c>
      <c r="BA776">
        <v>0</v>
      </c>
      <c r="BB776">
        <v>0</v>
      </c>
      <c r="BC776">
        <v>0</v>
      </c>
      <c r="BD776">
        <v>0</v>
      </c>
      <c r="BE776">
        <v>0</v>
      </c>
      <c r="BF776">
        <v>0</v>
      </c>
      <c r="BG776" s="20">
        <v>0</v>
      </c>
      <c r="BH776" s="20">
        <v>0</v>
      </c>
      <c r="BI776" s="20">
        <v>62</v>
      </c>
      <c r="BJ776" s="20">
        <v>1</v>
      </c>
      <c r="BK776" s="20">
        <v>211</v>
      </c>
      <c r="BL776" s="20">
        <v>579</v>
      </c>
      <c r="BM776" s="20">
        <v>431</v>
      </c>
      <c r="BN776" s="20">
        <v>102</v>
      </c>
      <c r="BO776" s="20">
        <v>10</v>
      </c>
      <c r="BP776" s="20">
        <v>4476</v>
      </c>
      <c r="BQ776" s="20">
        <v>1465</v>
      </c>
      <c r="BR776" s="20">
        <v>0</v>
      </c>
      <c r="BS776" s="20">
        <v>74</v>
      </c>
      <c r="BT776" s="20">
        <v>1329</v>
      </c>
      <c r="BU776" s="20">
        <v>332</v>
      </c>
      <c r="BV776" s="20">
        <v>2549</v>
      </c>
    </row>
    <row r="777" spans="1:74" x14ac:dyDescent="0.25">
      <c r="A777" s="20" t="s">
        <v>501</v>
      </c>
      <c r="B777" s="20" t="s">
        <v>509</v>
      </c>
      <c r="C777" s="20" t="s">
        <v>725</v>
      </c>
      <c r="D777" s="1">
        <v>44605</v>
      </c>
      <c r="E777">
        <v>84</v>
      </c>
      <c r="F777">
        <v>0</v>
      </c>
      <c r="G777">
        <v>0</v>
      </c>
      <c r="H777">
        <v>0</v>
      </c>
      <c r="I777">
        <v>0</v>
      </c>
      <c r="J777">
        <v>49</v>
      </c>
      <c r="K777">
        <v>1</v>
      </c>
      <c r="L777">
        <v>12</v>
      </c>
      <c r="M777">
        <v>4</v>
      </c>
      <c r="N777">
        <v>1</v>
      </c>
      <c r="O777">
        <v>1</v>
      </c>
      <c r="P777">
        <v>0</v>
      </c>
      <c r="Q777">
        <v>0</v>
      </c>
      <c r="R777">
        <v>244</v>
      </c>
      <c r="S777">
        <v>178</v>
      </c>
      <c r="T777">
        <v>4</v>
      </c>
      <c r="U777">
        <v>21</v>
      </c>
      <c r="V777">
        <v>3</v>
      </c>
      <c r="W777">
        <v>755</v>
      </c>
      <c r="X777">
        <v>394</v>
      </c>
      <c r="Y777">
        <v>14</v>
      </c>
      <c r="Z777">
        <v>120</v>
      </c>
      <c r="AA777">
        <v>16</v>
      </c>
      <c r="AB777">
        <v>643</v>
      </c>
      <c r="AC777">
        <v>269</v>
      </c>
      <c r="AD777">
        <v>10</v>
      </c>
      <c r="AE777">
        <v>142</v>
      </c>
      <c r="AF777">
        <v>39</v>
      </c>
      <c r="AG777">
        <v>130</v>
      </c>
      <c r="AH777">
        <v>73</v>
      </c>
      <c r="AI777">
        <v>5</v>
      </c>
      <c r="AJ777">
        <v>15</v>
      </c>
      <c r="AK777">
        <v>2</v>
      </c>
      <c r="AL777">
        <v>11</v>
      </c>
      <c r="AM777">
        <v>9</v>
      </c>
      <c r="AN777">
        <v>1</v>
      </c>
      <c r="AO777">
        <v>0</v>
      </c>
      <c r="AP777">
        <v>0</v>
      </c>
      <c r="AQ777">
        <v>0</v>
      </c>
      <c r="AR777">
        <v>0</v>
      </c>
      <c r="AS777">
        <v>0</v>
      </c>
      <c r="AT777">
        <v>0</v>
      </c>
      <c r="AU777">
        <v>0</v>
      </c>
      <c r="AV777">
        <v>0</v>
      </c>
      <c r="AW777">
        <v>0</v>
      </c>
      <c r="AX777">
        <v>0</v>
      </c>
      <c r="AY777">
        <v>0</v>
      </c>
      <c r="AZ777">
        <v>0</v>
      </c>
      <c r="BA777">
        <v>0</v>
      </c>
      <c r="BB777">
        <v>0</v>
      </c>
      <c r="BC777">
        <v>0</v>
      </c>
      <c r="BD777">
        <v>0</v>
      </c>
      <c r="BE777">
        <v>0</v>
      </c>
      <c r="BF777">
        <v>0</v>
      </c>
      <c r="BG777" s="20">
        <v>0</v>
      </c>
      <c r="BH777" s="20">
        <v>0</v>
      </c>
      <c r="BI777" s="20">
        <v>62</v>
      </c>
      <c r="BJ777" s="20">
        <v>1</v>
      </c>
      <c r="BK777" s="20">
        <v>211</v>
      </c>
      <c r="BL777" s="20">
        <v>582</v>
      </c>
      <c r="BM777" s="20">
        <v>430</v>
      </c>
      <c r="BN777" s="20">
        <v>102</v>
      </c>
      <c r="BO777" s="20">
        <v>10</v>
      </c>
      <c r="BP777" s="20">
        <v>4481</v>
      </c>
      <c r="BQ777" s="20">
        <v>1485</v>
      </c>
      <c r="BR777" s="20">
        <v>0</v>
      </c>
      <c r="BS777" s="20">
        <v>74</v>
      </c>
      <c r="BT777" s="20">
        <v>1325</v>
      </c>
      <c r="BU777" s="20">
        <v>341</v>
      </c>
      <c r="BV777" s="20">
        <v>2555</v>
      </c>
    </row>
    <row r="778" spans="1:74" x14ac:dyDescent="0.25">
      <c r="A778" s="20" t="s">
        <v>501</v>
      </c>
      <c r="B778" s="20" t="s">
        <v>509</v>
      </c>
      <c r="C778" s="20" t="s">
        <v>725</v>
      </c>
      <c r="D778" s="1">
        <v>44613</v>
      </c>
      <c r="E778">
        <v>85</v>
      </c>
      <c r="F778">
        <v>0</v>
      </c>
      <c r="G778">
        <v>0</v>
      </c>
      <c r="H778">
        <v>0</v>
      </c>
      <c r="I778">
        <v>0</v>
      </c>
      <c r="J778">
        <v>50</v>
      </c>
      <c r="K778">
        <v>1</v>
      </c>
      <c r="L778">
        <v>12</v>
      </c>
      <c r="M778">
        <v>4</v>
      </c>
      <c r="N778">
        <v>1</v>
      </c>
      <c r="O778">
        <v>1</v>
      </c>
      <c r="P778">
        <v>0</v>
      </c>
      <c r="Q778">
        <v>0</v>
      </c>
      <c r="R778">
        <v>243</v>
      </c>
      <c r="S778">
        <v>177</v>
      </c>
      <c r="T778">
        <v>4</v>
      </c>
      <c r="U778">
        <v>21</v>
      </c>
      <c r="V778">
        <v>3</v>
      </c>
      <c r="W778">
        <v>757</v>
      </c>
      <c r="X778">
        <v>396</v>
      </c>
      <c r="Y778">
        <v>14</v>
      </c>
      <c r="Z778">
        <v>120</v>
      </c>
      <c r="AA778">
        <v>16</v>
      </c>
      <c r="AB778">
        <v>645</v>
      </c>
      <c r="AC778">
        <v>273</v>
      </c>
      <c r="AD778">
        <v>10</v>
      </c>
      <c r="AE778">
        <v>142</v>
      </c>
      <c r="AF778">
        <v>40</v>
      </c>
      <c r="AG778">
        <v>132</v>
      </c>
      <c r="AH778">
        <v>75</v>
      </c>
      <c r="AI778">
        <v>5</v>
      </c>
      <c r="AJ778">
        <v>14</v>
      </c>
      <c r="AK778">
        <v>3</v>
      </c>
      <c r="AL778">
        <v>11</v>
      </c>
      <c r="AM778">
        <v>9</v>
      </c>
      <c r="AN778">
        <v>1</v>
      </c>
      <c r="AO778">
        <v>0</v>
      </c>
      <c r="AP778">
        <v>0</v>
      </c>
      <c r="AQ778">
        <v>0</v>
      </c>
      <c r="AR778">
        <v>0</v>
      </c>
      <c r="AS778">
        <v>0</v>
      </c>
      <c r="AT778">
        <v>0</v>
      </c>
      <c r="AU778">
        <v>0</v>
      </c>
      <c r="AV778">
        <v>0</v>
      </c>
      <c r="AW778">
        <v>0</v>
      </c>
      <c r="AX778">
        <v>0</v>
      </c>
      <c r="AY778">
        <v>0</v>
      </c>
      <c r="AZ778">
        <v>0</v>
      </c>
      <c r="BA778">
        <v>0</v>
      </c>
      <c r="BB778">
        <v>0</v>
      </c>
      <c r="BC778">
        <v>0</v>
      </c>
      <c r="BD778">
        <v>0</v>
      </c>
      <c r="BE778">
        <v>0</v>
      </c>
      <c r="BF778">
        <v>0</v>
      </c>
      <c r="BG778" s="20">
        <v>0</v>
      </c>
      <c r="BH778" s="20">
        <v>0</v>
      </c>
      <c r="BI778" s="20">
        <v>63</v>
      </c>
      <c r="BJ778" s="20">
        <v>1</v>
      </c>
      <c r="BK778" s="20">
        <v>211</v>
      </c>
      <c r="BL778" s="20">
        <v>583</v>
      </c>
      <c r="BM778" s="20">
        <v>431</v>
      </c>
      <c r="BN778" s="20">
        <v>103</v>
      </c>
      <c r="BO778" s="20">
        <v>10</v>
      </c>
      <c r="BP778" s="20">
        <v>4492</v>
      </c>
      <c r="BQ778" s="20">
        <v>1499</v>
      </c>
      <c r="BR778" s="20">
        <v>0</v>
      </c>
      <c r="BS778" s="20">
        <v>74</v>
      </c>
      <c r="BT778" s="20">
        <v>1321</v>
      </c>
      <c r="BU778" s="20">
        <v>355</v>
      </c>
      <c r="BV778" s="20">
        <v>2556</v>
      </c>
    </row>
    <row r="779" spans="1:74" x14ac:dyDescent="0.25">
      <c r="A779" s="20" t="s">
        <v>501</v>
      </c>
      <c r="B779" s="20" t="s">
        <v>726</v>
      </c>
      <c r="C779" s="20" t="s">
        <v>727</v>
      </c>
      <c r="D779" s="1">
        <v>44598</v>
      </c>
      <c r="E779">
        <v>81</v>
      </c>
      <c r="F779">
        <v>1</v>
      </c>
      <c r="G779">
        <v>1</v>
      </c>
      <c r="H779">
        <v>0</v>
      </c>
      <c r="I779">
        <v>0</v>
      </c>
      <c r="J779">
        <v>57</v>
      </c>
      <c r="K779">
        <v>2</v>
      </c>
      <c r="L779">
        <v>9</v>
      </c>
      <c r="M779">
        <v>1</v>
      </c>
      <c r="N779">
        <v>1</v>
      </c>
      <c r="O779">
        <v>1</v>
      </c>
      <c r="P779">
        <v>0</v>
      </c>
      <c r="Q779">
        <v>0</v>
      </c>
      <c r="R779">
        <v>376</v>
      </c>
      <c r="S779">
        <v>296</v>
      </c>
      <c r="T779">
        <v>8</v>
      </c>
      <c r="U779">
        <v>15</v>
      </c>
      <c r="V779">
        <v>2</v>
      </c>
      <c r="W779">
        <v>784</v>
      </c>
      <c r="X779">
        <v>424</v>
      </c>
      <c r="Y779">
        <v>10</v>
      </c>
      <c r="Z779">
        <v>110</v>
      </c>
      <c r="AA779">
        <v>16</v>
      </c>
      <c r="AB779">
        <v>754</v>
      </c>
      <c r="AC779">
        <v>424</v>
      </c>
      <c r="AD779">
        <v>4</v>
      </c>
      <c r="AE779">
        <v>117</v>
      </c>
      <c r="AF779">
        <v>60</v>
      </c>
      <c r="AG779">
        <v>158</v>
      </c>
      <c r="AH779">
        <v>75</v>
      </c>
      <c r="AI779">
        <v>1</v>
      </c>
      <c r="AJ779">
        <v>31</v>
      </c>
      <c r="AK779">
        <v>1</v>
      </c>
      <c r="AL779">
        <v>29</v>
      </c>
      <c r="AM779">
        <v>25</v>
      </c>
      <c r="AN779">
        <v>0</v>
      </c>
      <c r="AO779">
        <v>2</v>
      </c>
      <c r="AP779">
        <v>1</v>
      </c>
      <c r="AQ779">
        <v>0</v>
      </c>
      <c r="AR779">
        <v>0</v>
      </c>
      <c r="AS779">
        <v>0</v>
      </c>
      <c r="AT779">
        <v>0</v>
      </c>
      <c r="AU779">
        <v>0</v>
      </c>
      <c r="AV779">
        <v>0</v>
      </c>
      <c r="AW779">
        <v>0</v>
      </c>
      <c r="AX779">
        <v>0</v>
      </c>
      <c r="AY779">
        <v>0</v>
      </c>
      <c r="AZ779">
        <v>0</v>
      </c>
      <c r="BA779">
        <v>0</v>
      </c>
      <c r="BB779">
        <v>0</v>
      </c>
      <c r="BC779">
        <v>0</v>
      </c>
      <c r="BD779">
        <v>0</v>
      </c>
      <c r="BE779">
        <v>0</v>
      </c>
      <c r="BF779">
        <v>0</v>
      </c>
      <c r="BG779" s="20">
        <v>1</v>
      </c>
      <c r="BH779" s="20">
        <v>0</v>
      </c>
      <c r="BI779" s="20">
        <v>67</v>
      </c>
      <c r="BJ779" s="20">
        <v>1</v>
      </c>
      <c r="BK779" s="20">
        <v>346</v>
      </c>
      <c r="BL779" s="20">
        <v>620</v>
      </c>
      <c r="BM779" s="20">
        <v>561</v>
      </c>
      <c r="BN779" s="20">
        <v>118</v>
      </c>
      <c r="BO779" s="20">
        <v>26</v>
      </c>
      <c r="BP779" s="20">
        <v>4188</v>
      </c>
      <c r="BQ779" s="20">
        <v>1631</v>
      </c>
      <c r="BR779" s="20">
        <v>0</v>
      </c>
      <c r="BS779" s="20">
        <v>8</v>
      </c>
      <c r="BT779" s="20">
        <v>713</v>
      </c>
      <c r="BU779" s="20">
        <v>682</v>
      </c>
      <c r="BV779" s="20">
        <v>2655</v>
      </c>
    </row>
    <row r="780" spans="1:74" x14ac:dyDescent="0.25">
      <c r="A780" s="20" t="s">
        <v>501</v>
      </c>
      <c r="B780" s="20" t="s">
        <v>726</v>
      </c>
      <c r="C780" s="20" t="s">
        <v>727</v>
      </c>
      <c r="D780" s="1">
        <v>44605</v>
      </c>
      <c r="E780">
        <v>81</v>
      </c>
      <c r="F780">
        <v>1</v>
      </c>
      <c r="G780">
        <v>1</v>
      </c>
      <c r="H780">
        <v>0</v>
      </c>
      <c r="I780">
        <v>0</v>
      </c>
      <c r="J780">
        <v>57</v>
      </c>
      <c r="K780">
        <v>2</v>
      </c>
      <c r="L780">
        <v>9</v>
      </c>
      <c r="M780">
        <v>1</v>
      </c>
      <c r="N780">
        <v>1</v>
      </c>
      <c r="O780">
        <v>1</v>
      </c>
      <c r="P780">
        <v>0</v>
      </c>
      <c r="Q780">
        <v>0</v>
      </c>
      <c r="R780">
        <v>377</v>
      </c>
      <c r="S780">
        <v>298</v>
      </c>
      <c r="T780">
        <v>8</v>
      </c>
      <c r="U780">
        <v>15</v>
      </c>
      <c r="V780">
        <v>2</v>
      </c>
      <c r="W780">
        <v>782</v>
      </c>
      <c r="X780">
        <v>428</v>
      </c>
      <c r="Y780">
        <v>10</v>
      </c>
      <c r="Z780">
        <v>111</v>
      </c>
      <c r="AA780">
        <v>15</v>
      </c>
      <c r="AB780">
        <v>756</v>
      </c>
      <c r="AC780">
        <v>424</v>
      </c>
      <c r="AD780">
        <v>4</v>
      </c>
      <c r="AE780">
        <v>117</v>
      </c>
      <c r="AF780">
        <v>61</v>
      </c>
      <c r="AG780">
        <v>159</v>
      </c>
      <c r="AH780">
        <v>75</v>
      </c>
      <c r="AI780">
        <v>1</v>
      </c>
      <c r="AJ780">
        <v>31</v>
      </c>
      <c r="AK780">
        <v>1</v>
      </c>
      <c r="AL780">
        <v>29</v>
      </c>
      <c r="AM780">
        <v>25</v>
      </c>
      <c r="AN780">
        <v>0</v>
      </c>
      <c r="AO780">
        <v>2</v>
      </c>
      <c r="AP780">
        <v>1</v>
      </c>
      <c r="AQ780">
        <v>0</v>
      </c>
      <c r="AR780">
        <v>0</v>
      </c>
      <c r="AS780">
        <v>0</v>
      </c>
      <c r="AT780">
        <v>0</v>
      </c>
      <c r="AU780">
        <v>0</v>
      </c>
      <c r="AV780">
        <v>0</v>
      </c>
      <c r="AW780">
        <v>0</v>
      </c>
      <c r="AX780">
        <v>0</v>
      </c>
      <c r="AY780">
        <v>0</v>
      </c>
      <c r="AZ780">
        <v>0</v>
      </c>
      <c r="BA780">
        <v>0</v>
      </c>
      <c r="BB780">
        <v>0</v>
      </c>
      <c r="BC780">
        <v>0</v>
      </c>
      <c r="BD780">
        <v>0</v>
      </c>
      <c r="BE780">
        <v>0</v>
      </c>
      <c r="BF780">
        <v>0</v>
      </c>
      <c r="BG780" s="20">
        <v>1</v>
      </c>
      <c r="BH780" s="20">
        <v>0</v>
      </c>
      <c r="BI780" s="20">
        <v>67</v>
      </c>
      <c r="BJ780" s="20">
        <v>1</v>
      </c>
      <c r="BK780" s="20">
        <v>348</v>
      </c>
      <c r="BL780" s="20">
        <v>621</v>
      </c>
      <c r="BM780" s="20">
        <v>563</v>
      </c>
      <c r="BN780" s="20">
        <v>120</v>
      </c>
      <c r="BO780" s="20">
        <v>26</v>
      </c>
      <c r="BP780" s="20">
        <v>4210</v>
      </c>
      <c r="BQ780" s="20">
        <v>1658</v>
      </c>
      <c r="BR780" s="20">
        <v>0</v>
      </c>
      <c r="BS780" s="20">
        <v>8</v>
      </c>
      <c r="BT780" s="20">
        <v>714</v>
      </c>
      <c r="BU780" s="20">
        <v>683</v>
      </c>
      <c r="BV780" s="20">
        <v>2679</v>
      </c>
    </row>
    <row r="781" spans="1:74" x14ac:dyDescent="0.25">
      <c r="A781" s="20" t="s">
        <v>501</v>
      </c>
      <c r="B781" s="20" t="s">
        <v>726</v>
      </c>
      <c r="C781" s="20" t="s">
        <v>727</v>
      </c>
      <c r="D781" s="1">
        <v>44613</v>
      </c>
      <c r="E781">
        <v>81</v>
      </c>
      <c r="F781">
        <v>1</v>
      </c>
      <c r="G781">
        <v>1</v>
      </c>
      <c r="H781">
        <v>0</v>
      </c>
      <c r="I781">
        <v>0</v>
      </c>
      <c r="J781">
        <v>58</v>
      </c>
      <c r="K781">
        <v>2</v>
      </c>
      <c r="L781">
        <v>9</v>
      </c>
      <c r="M781">
        <v>1</v>
      </c>
      <c r="N781">
        <v>1</v>
      </c>
      <c r="O781">
        <v>1</v>
      </c>
      <c r="P781">
        <v>0</v>
      </c>
      <c r="Q781">
        <v>0</v>
      </c>
      <c r="R781">
        <v>377</v>
      </c>
      <c r="S781">
        <v>299</v>
      </c>
      <c r="T781">
        <v>8</v>
      </c>
      <c r="U781">
        <v>15</v>
      </c>
      <c r="V781">
        <v>2</v>
      </c>
      <c r="W781">
        <v>783</v>
      </c>
      <c r="X781">
        <v>434</v>
      </c>
      <c r="Y781">
        <v>10</v>
      </c>
      <c r="Z781">
        <v>112</v>
      </c>
      <c r="AA781">
        <v>14</v>
      </c>
      <c r="AB781">
        <v>756</v>
      </c>
      <c r="AC781">
        <v>427</v>
      </c>
      <c r="AD781">
        <v>4</v>
      </c>
      <c r="AE781">
        <v>117</v>
      </c>
      <c r="AF781">
        <v>61</v>
      </c>
      <c r="AG781">
        <v>161</v>
      </c>
      <c r="AH781">
        <v>77</v>
      </c>
      <c r="AI781">
        <v>1</v>
      </c>
      <c r="AJ781">
        <v>31</v>
      </c>
      <c r="AK781">
        <v>1</v>
      </c>
      <c r="AL781">
        <v>29</v>
      </c>
      <c r="AM781">
        <v>25</v>
      </c>
      <c r="AN781">
        <v>0</v>
      </c>
      <c r="AO781">
        <v>2</v>
      </c>
      <c r="AP781">
        <v>1</v>
      </c>
      <c r="AQ781">
        <v>0</v>
      </c>
      <c r="AR781">
        <v>0</v>
      </c>
      <c r="AS781">
        <v>0</v>
      </c>
      <c r="AT781">
        <v>0</v>
      </c>
      <c r="AU781">
        <v>0</v>
      </c>
      <c r="AV781">
        <v>0</v>
      </c>
      <c r="AW781">
        <v>0</v>
      </c>
      <c r="AX781">
        <v>0</v>
      </c>
      <c r="AY781">
        <v>0</v>
      </c>
      <c r="AZ781">
        <v>0</v>
      </c>
      <c r="BA781">
        <v>0</v>
      </c>
      <c r="BB781">
        <v>0</v>
      </c>
      <c r="BC781">
        <v>0</v>
      </c>
      <c r="BD781">
        <v>0</v>
      </c>
      <c r="BE781">
        <v>0</v>
      </c>
      <c r="BF781">
        <v>0</v>
      </c>
      <c r="BG781" s="20">
        <v>1</v>
      </c>
      <c r="BH781" s="20">
        <v>0</v>
      </c>
      <c r="BI781" s="20">
        <v>67</v>
      </c>
      <c r="BJ781" s="20">
        <v>1</v>
      </c>
      <c r="BK781" s="20">
        <v>348</v>
      </c>
      <c r="BL781" s="20">
        <v>623</v>
      </c>
      <c r="BM781" s="20">
        <v>564</v>
      </c>
      <c r="BN781" s="20">
        <v>122</v>
      </c>
      <c r="BO781" s="20">
        <v>26</v>
      </c>
      <c r="BP781" s="20">
        <v>4197</v>
      </c>
      <c r="BQ781" s="20">
        <v>1669</v>
      </c>
      <c r="BR781" s="20">
        <v>0</v>
      </c>
      <c r="BS781" s="20">
        <v>8</v>
      </c>
      <c r="BT781" s="20">
        <v>710</v>
      </c>
      <c r="BU781" s="20">
        <v>684</v>
      </c>
      <c r="BV781" s="20">
        <v>2677</v>
      </c>
    </row>
    <row r="782" spans="1:74" x14ac:dyDescent="0.25">
      <c r="A782" s="20" t="s">
        <v>501</v>
      </c>
      <c r="B782" s="20" t="s">
        <v>728</v>
      </c>
      <c r="C782" s="20" t="s">
        <v>487</v>
      </c>
      <c r="D782" s="1">
        <v>44598</v>
      </c>
      <c r="E782">
        <v>105</v>
      </c>
      <c r="F782">
        <v>3</v>
      </c>
      <c r="G782">
        <v>2</v>
      </c>
      <c r="H782">
        <v>0</v>
      </c>
      <c r="I782">
        <v>0</v>
      </c>
      <c r="J782">
        <v>72</v>
      </c>
      <c r="K782">
        <v>1</v>
      </c>
      <c r="L782">
        <v>14</v>
      </c>
      <c r="M782">
        <v>5</v>
      </c>
      <c r="N782">
        <v>14</v>
      </c>
      <c r="O782">
        <v>12</v>
      </c>
      <c r="P782">
        <v>0</v>
      </c>
      <c r="Q782">
        <v>0</v>
      </c>
      <c r="R782">
        <v>432</v>
      </c>
      <c r="S782">
        <v>321</v>
      </c>
      <c r="T782">
        <v>10</v>
      </c>
      <c r="U782">
        <v>10</v>
      </c>
      <c r="V782">
        <v>50</v>
      </c>
      <c r="W782">
        <v>909</v>
      </c>
      <c r="X782">
        <v>489</v>
      </c>
      <c r="Y782">
        <v>8</v>
      </c>
      <c r="Z782">
        <v>128</v>
      </c>
      <c r="AA782">
        <v>47</v>
      </c>
      <c r="AB782">
        <v>958</v>
      </c>
      <c r="AC782">
        <v>537</v>
      </c>
      <c r="AD782">
        <v>8</v>
      </c>
      <c r="AE782">
        <v>89</v>
      </c>
      <c r="AF782">
        <v>181</v>
      </c>
      <c r="AG782">
        <v>125</v>
      </c>
      <c r="AH782">
        <v>59</v>
      </c>
      <c r="AI782">
        <v>1</v>
      </c>
      <c r="AJ782">
        <v>15</v>
      </c>
      <c r="AK782">
        <v>14</v>
      </c>
      <c r="AL782">
        <v>44</v>
      </c>
      <c r="AM782">
        <v>36</v>
      </c>
      <c r="AN782">
        <v>3</v>
      </c>
      <c r="AO782">
        <v>1</v>
      </c>
      <c r="AP782">
        <v>0</v>
      </c>
      <c r="AQ782">
        <v>0</v>
      </c>
      <c r="AR782">
        <v>0</v>
      </c>
      <c r="AS782">
        <v>0</v>
      </c>
      <c r="AT782">
        <v>0</v>
      </c>
      <c r="AU782">
        <v>0</v>
      </c>
      <c r="AV782">
        <v>0</v>
      </c>
      <c r="AW782">
        <v>0</v>
      </c>
      <c r="AX782">
        <v>0</v>
      </c>
      <c r="AY782">
        <v>0</v>
      </c>
      <c r="AZ782">
        <v>0</v>
      </c>
      <c r="BA782">
        <v>0</v>
      </c>
      <c r="BB782">
        <v>0</v>
      </c>
      <c r="BC782">
        <v>0</v>
      </c>
      <c r="BD782">
        <v>0</v>
      </c>
      <c r="BE782">
        <v>0</v>
      </c>
      <c r="BF782">
        <v>0</v>
      </c>
      <c r="BG782" s="20">
        <v>3</v>
      </c>
      <c r="BH782" s="20">
        <v>0</v>
      </c>
      <c r="BI782" s="20">
        <v>79</v>
      </c>
      <c r="BJ782" s="20">
        <v>13</v>
      </c>
      <c r="BK782" s="20">
        <v>356</v>
      </c>
      <c r="BL782" s="20">
        <v>696</v>
      </c>
      <c r="BM782" s="20">
        <v>657</v>
      </c>
      <c r="BN782" s="20">
        <v>90</v>
      </c>
      <c r="BO782" s="20">
        <v>39</v>
      </c>
      <c r="BP782" s="20">
        <v>4422</v>
      </c>
      <c r="BQ782" s="20">
        <v>1641</v>
      </c>
      <c r="BR782" s="20">
        <v>0</v>
      </c>
      <c r="BS782" s="20">
        <v>22</v>
      </c>
      <c r="BT782" s="20">
        <v>879</v>
      </c>
      <c r="BU782" s="20">
        <v>803</v>
      </c>
      <c r="BV782" s="20">
        <v>2530</v>
      </c>
    </row>
    <row r="783" spans="1:74" x14ac:dyDescent="0.25">
      <c r="A783" s="20" t="s">
        <v>501</v>
      </c>
      <c r="B783" s="20" t="s">
        <v>728</v>
      </c>
      <c r="C783" s="20" t="s">
        <v>487</v>
      </c>
      <c r="D783" s="1">
        <v>44605</v>
      </c>
      <c r="E783">
        <v>105</v>
      </c>
      <c r="F783">
        <v>3</v>
      </c>
      <c r="G783">
        <v>2</v>
      </c>
      <c r="H783">
        <v>0</v>
      </c>
      <c r="I783">
        <v>0</v>
      </c>
      <c r="J783">
        <v>72</v>
      </c>
      <c r="K783">
        <v>1</v>
      </c>
      <c r="L783">
        <v>14</v>
      </c>
      <c r="M783">
        <v>5</v>
      </c>
      <c r="N783">
        <v>14</v>
      </c>
      <c r="O783">
        <v>12</v>
      </c>
      <c r="P783">
        <v>0</v>
      </c>
      <c r="Q783">
        <v>0</v>
      </c>
      <c r="R783">
        <v>433</v>
      </c>
      <c r="S783">
        <v>322</v>
      </c>
      <c r="T783">
        <v>10</v>
      </c>
      <c r="U783">
        <v>10</v>
      </c>
      <c r="V783">
        <v>51</v>
      </c>
      <c r="W783">
        <v>902</v>
      </c>
      <c r="X783">
        <v>489</v>
      </c>
      <c r="Y783">
        <v>8</v>
      </c>
      <c r="Z783">
        <v>126</v>
      </c>
      <c r="AA783">
        <v>46</v>
      </c>
      <c r="AB783">
        <v>958</v>
      </c>
      <c r="AC783">
        <v>537</v>
      </c>
      <c r="AD783">
        <v>8</v>
      </c>
      <c r="AE783">
        <v>88</v>
      </c>
      <c r="AF783">
        <v>180</v>
      </c>
      <c r="AG783">
        <v>124</v>
      </c>
      <c r="AH783">
        <v>59</v>
      </c>
      <c r="AI783">
        <v>1</v>
      </c>
      <c r="AJ783">
        <v>15</v>
      </c>
      <c r="AK783">
        <v>14</v>
      </c>
      <c r="AL783">
        <v>44</v>
      </c>
      <c r="AM783">
        <v>36</v>
      </c>
      <c r="AN783">
        <v>3</v>
      </c>
      <c r="AO783">
        <v>1</v>
      </c>
      <c r="AP783">
        <v>0</v>
      </c>
      <c r="AQ783">
        <v>0</v>
      </c>
      <c r="AR783">
        <v>0</v>
      </c>
      <c r="AS783">
        <v>0</v>
      </c>
      <c r="AT783">
        <v>0</v>
      </c>
      <c r="AU783">
        <v>0</v>
      </c>
      <c r="AV783">
        <v>0</v>
      </c>
      <c r="AW783">
        <v>0</v>
      </c>
      <c r="AX783">
        <v>0</v>
      </c>
      <c r="AY783">
        <v>0</v>
      </c>
      <c r="AZ783">
        <v>0</v>
      </c>
      <c r="BA783">
        <v>0</v>
      </c>
      <c r="BB783">
        <v>0</v>
      </c>
      <c r="BC783">
        <v>0</v>
      </c>
      <c r="BD783">
        <v>0</v>
      </c>
      <c r="BE783">
        <v>0</v>
      </c>
      <c r="BF783">
        <v>0</v>
      </c>
      <c r="BG783" s="20">
        <v>3</v>
      </c>
      <c r="BH783" s="20">
        <v>0</v>
      </c>
      <c r="BI783" s="20">
        <v>79</v>
      </c>
      <c r="BJ783" s="20">
        <v>13</v>
      </c>
      <c r="BK783" s="20">
        <v>356</v>
      </c>
      <c r="BL783" s="20">
        <v>692</v>
      </c>
      <c r="BM783" s="20">
        <v>658</v>
      </c>
      <c r="BN783" s="20">
        <v>89</v>
      </c>
      <c r="BO783" s="20">
        <v>39</v>
      </c>
      <c r="BP783" s="20">
        <v>4411</v>
      </c>
      <c r="BQ783" s="20">
        <v>1650</v>
      </c>
      <c r="BR783" s="20">
        <v>0</v>
      </c>
      <c r="BS783" s="20">
        <v>22</v>
      </c>
      <c r="BT783" s="20">
        <v>875</v>
      </c>
      <c r="BU783" s="20">
        <v>797</v>
      </c>
      <c r="BV783" s="20">
        <v>2530</v>
      </c>
    </row>
    <row r="784" spans="1:74" x14ac:dyDescent="0.25">
      <c r="A784" s="20" t="s">
        <v>501</v>
      </c>
      <c r="B784" s="20" t="s">
        <v>728</v>
      </c>
      <c r="C784" s="20" t="s">
        <v>487</v>
      </c>
      <c r="D784" s="1">
        <v>44613</v>
      </c>
      <c r="E784">
        <v>105</v>
      </c>
      <c r="F784">
        <v>3</v>
      </c>
      <c r="G784">
        <v>2</v>
      </c>
      <c r="H784">
        <v>0</v>
      </c>
      <c r="I784">
        <v>0</v>
      </c>
      <c r="J784">
        <v>73</v>
      </c>
      <c r="K784">
        <v>1</v>
      </c>
      <c r="L784">
        <v>14</v>
      </c>
      <c r="M784">
        <v>5</v>
      </c>
      <c r="N784">
        <v>14</v>
      </c>
      <c r="O784">
        <v>12</v>
      </c>
      <c r="P784">
        <v>0</v>
      </c>
      <c r="Q784">
        <v>0</v>
      </c>
      <c r="R784">
        <v>429</v>
      </c>
      <c r="S784">
        <v>320</v>
      </c>
      <c r="T784">
        <v>10</v>
      </c>
      <c r="U784">
        <v>10</v>
      </c>
      <c r="V784">
        <v>50</v>
      </c>
      <c r="W784">
        <v>899</v>
      </c>
      <c r="X784">
        <v>492</v>
      </c>
      <c r="Y784">
        <v>8</v>
      </c>
      <c r="Z784">
        <v>125</v>
      </c>
      <c r="AA784">
        <v>44</v>
      </c>
      <c r="AB784">
        <v>956</v>
      </c>
      <c r="AC784">
        <v>540</v>
      </c>
      <c r="AD784">
        <v>8</v>
      </c>
      <c r="AE784">
        <v>88</v>
      </c>
      <c r="AF784">
        <v>178</v>
      </c>
      <c r="AG784">
        <v>126</v>
      </c>
      <c r="AH784">
        <v>59</v>
      </c>
      <c r="AI784">
        <v>1</v>
      </c>
      <c r="AJ784">
        <v>15</v>
      </c>
      <c r="AK784">
        <v>15</v>
      </c>
      <c r="AL784">
        <v>44</v>
      </c>
      <c r="AM784">
        <v>36</v>
      </c>
      <c r="AN784">
        <v>3</v>
      </c>
      <c r="AO784">
        <v>1</v>
      </c>
      <c r="AP784">
        <v>0</v>
      </c>
      <c r="AQ784">
        <v>0</v>
      </c>
      <c r="AR784">
        <v>0</v>
      </c>
      <c r="AS784">
        <v>0</v>
      </c>
      <c r="AT784">
        <v>0</v>
      </c>
      <c r="AU784">
        <v>0</v>
      </c>
      <c r="AV784">
        <v>0</v>
      </c>
      <c r="AW784">
        <v>0</v>
      </c>
      <c r="AX784">
        <v>0</v>
      </c>
      <c r="AY784">
        <v>0</v>
      </c>
      <c r="AZ784">
        <v>0</v>
      </c>
      <c r="BA784">
        <v>0</v>
      </c>
      <c r="BB784">
        <v>0</v>
      </c>
      <c r="BC784">
        <v>0</v>
      </c>
      <c r="BD784">
        <v>0</v>
      </c>
      <c r="BE784">
        <v>0</v>
      </c>
      <c r="BF784">
        <v>0</v>
      </c>
      <c r="BG784" s="20">
        <v>3</v>
      </c>
      <c r="BH784" s="20">
        <v>0</v>
      </c>
      <c r="BI784" s="20">
        <v>79</v>
      </c>
      <c r="BJ784" s="20">
        <v>13</v>
      </c>
      <c r="BK784" s="20">
        <v>353</v>
      </c>
      <c r="BL784" s="20">
        <v>692</v>
      </c>
      <c r="BM784" s="20">
        <v>658</v>
      </c>
      <c r="BN784" s="20">
        <v>91</v>
      </c>
      <c r="BO784" s="20">
        <v>39</v>
      </c>
      <c r="BP784" s="20">
        <v>4405</v>
      </c>
      <c r="BQ784" s="20">
        <v>1664</v>
      </c>
      <c r="BR784" s="20">
        <v>0</v>
      </c>
      <c r="BS784" s="20">
        <v>23</v>
      </c>
      <c r="BT784" s="20">
        <v>862</v>
      </c>
      <c r="BU784" s="20">
        <v>796</v>
      </c>
      <c r="BV784" s="20">
        <v>2537</v>
      </c>
    </row>
    <row r="785" spans="1:74" x14ac:dyDescent="0.25">
      <c r="A785" s="20" t="s">
        <v>501</v>
      </c>
      <c r="B785" s="20" t="s">
        <v>509</v>
      </c>
      <c r="C785" s="20" t="s">
        <v>729</v>
      </c>
      <c r="D785" s="1">
        <v>44598</v>
      </c>
      <c r="E785">
        <v>52</v>
      </c>
      <c r="F785">
        <v>0</v>
      </c>
      <c r="G785">
        <v>0</v>
      </c>
      <c r="H785">
        <v>0</v>
      </c>
      <c r="I785">
        <v>0</v>
      </c>
      <c r="J785">
        <v>33</v>
      </c>
      <c r="K785">
        <v>0</v>
      </c>
      <c r="L785">
        <v>4</v>
      </c>
      <c r="M785">
        <v>1</v>
      </c>
      <c r="N785">
        <v>2</v>
      </c>
      <c r="O785">
        <v>2</v>
      </c>
      <c r="P785">
        <v>0</v>
      </c>
      <c r="Q785">
        <v>0</v>
      </c>
      <c r="R785">
        <v>185</v>
      </c>
      <c r="S785">
        <v>148</v>
      </c>
      <c r="T785">
        <v>8</v>
      </c>
      <c r="U785">
        <v>9</v>
      </c>
      <c r="V785">
        <v>3</v>
      </c>
      <c r="W785">
        <v>352</v>
      </c>
      <c r="X785">
        <v>208</v>
      </c>
      <c r="Y785">
        <v>2</v>
      </c>
      <c r="Z785">
        <v>51</v>
      </c>
      <c r="AA785">
        <v>8</v>
      </c>
      <c r="AB785">
        <v>403</v>
      </c>
      <c r="AC785">
        <v>194</v>
      </c>
      <c r="AD785">
        <v>1</v>
      </c>
      <c r="AE785">
        <v>60</v>
      </c>
      <c r="AF785">
        <v>53</v>
      </c>
      <c r="AG785">
        <v>59</v>
      </c>
      <c r="AH785">
        <v>28</v>
      </c>
      <c r="AI785">
        <v>0</v>
      </c>
      <c r="AJ785">
        <v>6</v>
      </c>
      <c r="AK785">
        <v>9</v>
      </c>
      <c r="AL785">
        <v>24</v>
      </c>
      <c r="AM785">
        <v>21</v>
      </c>
      <c r="AN785">
        <v>1</v>
      </c>
      <c r="AO785">
        <v>0</v>
      </c>
      <c r="AP785">
        <v>0</v>
      </c>
      <c r="AQ785">
        <v>0</v>
      </c>
      <c r="AR785">
        <v>0</v>
      </c>
      <c r="AS785">
        <v>0</v>
      </c>
      <c r="AT785">
        <v>0</v>
      </c>
      <c r="AU785">
        <v>0</v>
      </c>
      <c r="AV785">
        <v>0</v>
      </c>
      <c r="AW785">
        <v>0</v>
      </c>
      <c r="AX785">
        <v>0</v>
      </c>
      <c r="AY785">
        <v>0</v>
      </c>
      <c r="AZ785">
        <v>0</v>
      </c>
      <c r="BA785">
        <v>0</v>
      </c>
      <c r="BB785">
        <v>0</v>
      </c>
      <c r="BC785">
        <v>0</v>
      </c>
      <c r="BD785">
        <v>0</v>
      </c>
      <c r="BE785">
        <v>0</v>
      </c>
      <c r="BF785">
        <v>0</v>
      </c>
      <c r="BG785" s="20">
        <v>0</v>
      </c>
      <c r="BH785" s="20">
        <v>0</v>
      </c>
      <c r="BI785" s="20">
        <v>44</v>
      </c>
      <c r="BJ785" s="20">
        <v>2</v>
      </c>
      <c r="BK785" s="20">
        <v>162</v>
      </c>
      <c r="BL785" s="20">
        <v>283</v>
      </c>
      <c r="BM785" s="20">
        <v>278</v>
      </c>
      <c r="BN785" s="20">
        <v>42</v>
      </c>
      <c r="BO785" s="20">
        <v>23</v>
      </c>
      <c r="BP785" s="20">
        <v>2246</v>
      </c>
      <c r="BQ785" s="20">
        <v>762</v>
      </c>
      <c r="BR785" s="20">
        <v>0</v>
      </c>
      <c r="BS785" s="20">
        <v>5</v>
      </c>
      <c r="BT785" s="20">
        <v>425</v>
      </c>
      <c r="BU785" s="20">
        <v>417</v>
      </c>
      <c r="BV785" s="20">
        <v>1318</v>
      </c>
    </row>
    <row r="786" spans="1:74" x14ac:dyDescent="0.25">
      <c r="A786" s="20" t="s">
        <v>501</v>
      </c>
      <c r="B786" s="20" t="s">
        <v>509</v>
      </c>
      <c r="C786" s="20" t="s">
        <v>729</v>
      </c>
      <c r="D786" s="1">
        <v>44605</v>
      </c>
      <c r="E786">
        <v>52</v>
      </c>
      <c r="F786">
        <v>0</v>
      </c>
      <c r="G786">
        <v>0</v>
      </c>
      <c r="H786">
        <v>0</v>
      </c>
      <c r="I786">
        <v>0</v>
      </c>
      <c r="J786">
        <v>34</v>
      </c>
      <c r="K786">
        <v>0</v>
      </c>
      <c r="L786">
        <v>4</v>
      </c>
      <c r="M786">
        <v>1</v>
      </c>
      <c r="N786">
        <v>2</v>
      </c>
      <c r="O786">
        <v>2</v>
      </c>
      <c r="P786">
        <v>0</v>
      </c>
      <c r="Q786">
        <v>0</v>
      </c>
      <c r="R786">
        <v>186</v>
      </c>
      <c r="S786">
        <v>149</v>
      </c>
      <c r="T786">
        <v>8</v>
      </c>
      <c r="U786">
        <v>9</v>
      </c>
      <c r="V786">
        <v>3</v>
      </c>
      <c r="W786">
        <v>352</v>
      </c>
      <c r="X786">
        <v>212</v>
      </c>
      <c r="Y786">
        <v>2</v>
      </c>
      <c r="Z786">
        <v>50</v>
      </c>
      <c r="AA786">
        <v>7</v>
      </c>
      <c r="AB786">
        <v>398</v>
      </c>
      <c r="AC786">
        <v>193</v>
      </c>
      <c r="AD786">
        <v>1</v>
      </c>
      <c r="AE786">
        <v>57</v>
      </c>
      <c r="AF786">
        <v>52</v>
      </c>
      <c r="AG786">
        <v>59</v>
      </c>
      <c r="AH786">
        <v>28</v>
      </c>
      <c r="AI786">
        <v>0</v>
      </c>
      <c r="AJ786">
        <v>6</v>
      </c>
      <c r="AK786">
        <v>9</v>
      </c>
      <c r="AL786">
        <v>24</v>
      </c>
      <c r="AM786">
        <v>21</v>
      </c>
      <c r="AN786">
        <v>1</v>
      </c>
      <c r="AO786">
        <v>0</v>
      </c>
      <c r="AP786">
        <v>0</v>
      </c>
      <c r="AQ786">
        <v>0</v>
      </c>
      <c r="AR786">
        <v>0</v>
      </c>
      <c r="AS786">
        <v>0</v>
      </c>
      <c r="AT786">
        <v>0</v>
      </c>
      <c r="AU786">
        <v>0</v>
      </c>
      <c r="AV786">
        <v>0</v>
      </c>
      <c r="AW786">
        <v>0</v>
      </c>
      <c r="AX786">
        <v>0</v>
      </c>
      <c r="AY786">
        <v>0</v>
      </c>
      <c r="AZ786">
        <v>0</v>
      </c>
      <c r="BA786">
        <v>0</v>
      </c>
      <c r="BB786">
        <v>0</v>
      </c>
      <c r="BC786">
        <v>0</v>
      </c>
      <c r="BD786">
        <v>0</v>
      </c>
      <c r="BE786">
        <v>0</v>
      </c>
      <c r="BF786">
        <v>0</v>
      </c>
      <c r="BG786" s="20">
        <v>0</v>
      </c>
      <c r="BH786" s="20">
        <v>0</v>
      </c>
      <c r="BI786" s="20">
        <v>44</v>
      </c>
      <c r="BJ786" s="20">
        <v>2</v>
      </c>
      <c r="BK786" s="20">
        <v>163</v>
      </c>
      <c r="BL786" s="20">
        <v>283</v>
      </c>
      <c r="BM786" s="20">
        <v>278</v>
      </c>
      <c r="BN786" s="20">
        <v>42</v>
      </c>
      <c r="BO786" s="20">
        <v>23</v>
      </c>
      <c r="BP786" s="20">
        <v>2233</v>
      </c>
      <c r="BQ786" s="20">
        <v>774</v>
      </c>
      <c r="BR786" s="20">
        <v>0</v>
      </c>
      <c r="BS786" s="20">
        <v>5</v>
      </c>
      <c r="BT786" s="20">
        <v>410</v>
      </c>
      <c r="BU786" s="20">
        <v>417</v>
      </c>
      <c r="BV786" s="20">
        <v>1323</v>
      </c>
    </row>
    <row r="787" spans="1:74" x14ac:dyDescent="0.25">
      <c r="A787" s="20" t="s">
        <v>501</v>
      </c>
      <c r="B787" s="20" t="s">
        <v>509</v>
      </c>
      <c r="C787" s="20" t="s">
        <v>729</v>
      </c>
      <c r="D787" s="1">
        <v>44613</v>
      </c>
      <c r="E787">
        <v>52</v>
      </c>
      <c r="F787">
        <v>0</v>
      </c>
      <c r="G787">
        <v>0</v>
      </c>
      <c r="H787">
        <v>0</v>
      </c>
      <c r="I787">
        <v>0</v>
      </c>
      <c r="J787">
        <v>35</v>
      </c>
      <c r="K787">
        <v>0</v>
      </c>
      <c r="L787">
        <v>4</v>
      </c>
      <c r="M787">
        <v>1</v>
      </c>
      <c r="N787">
        <v>2</v>
      </c>
      <c r="O787">
        <v>2</v>
      </c>
      <c r="P787">
        <v>0</v>
      </c>
      <c r="Q787">
        <v>0</v>
      </c>
      <c r="R787">
        <v>185</v>
      </c>
      <c r="S787">
        <v>149</v>
      </c>
      <c r="T787">
        <v>8</v>
      </c>
      <c r="U787">
        <v>8</v>
      </c>
      <c r="V787">
        <v>3</v>
      </c>
      <c r="W787">
        <v>351</v>
      </c>
      <c r="X787">
        <v>214</v>
      </c>
      <c r="Y787">
        <v>2</v>
      </c>
      <c r="Z787">
        <v>48</v>
      </c>
      <c r="AA787">
        <v>8</v>
      </c>
      <c r="AB787">
        <v>402</v>
      </c>
      <c r="AC787">
        <v>196</v>
      </c>
      <c r="AD787">
        <v>1</v>
      </c>
      <c r="AE787">
        <v>57</v>
      </c>
      <c r="AF787">
        <v>52</v>
      </c>
      <c r="AG787">
        <v>58</v>
      </c>
      <c r="AH787">
        <v>29</v>
      </c>
      <c r="AI787">
        <v>0</v>
      </c>
      <c r="AJ787">
        <v>6</v>
      </c>
      <c r="AK787">
        <v>9</v>
      </c>
      <c r="AL787">
        <v>24</v>
      </c>
      <c r="AM787">
        <v>21</v>
      </c>
      <c r="AN787">
        <v>1</v>
      </c>
      <c r="AO787">
        <v>0</v>
      </c>
      <c r="AP787">
        <v>0</v>
      </c>
      <c r="AQ787">
        <v>0</v>
      </c>
      <c r="AR787">
        <v>0</v>
      </c>
      <c r="AS787">
        <v>0</v>
      </c>
      <c r="AT787">
        <v>0</v>
      </c>
      <c r="AU787">
        <v>0</v>
      </c>
      <c r="AV787">
        <v>0</v>
      </c>
      <c r="AW787">
        <v>0</v>
      </c>
      <c r="AX787">
        <v>0</v>
      </c>
      <c r="AY787">
        <v>0</v>
      </c>
      <c r="AZ787">
        <v>0</v>
      </c>
      <c r="BA787">
        <v>0</v>
      </c>
      <c r="BB787">
        <v>0</v>
      </c>
      <c r="BC787">
        <v>0</v>
      </c>
      <c r="BD787">
        <v>0</v>
      </c>
      <c r="BE787">
        <v>0</v>
      </c>
      <c r="BF787">
        <v>0</v>
      </c>
      <c r="BG787" s="20">
        <v>0</v>
      </c>
      <c r="BH787" s="20">
        <v>0</v>
      </c>
      <c r="BI787" s="20">
        <v>44</v>
      </c>
      <c r="BJ787" s="20">
        <v>2</v>
      </c>
      <c r="BK787" s="20">
        <v>163</v>
      </c>
      <c r="BL787" s="20">
        <v>283</v>
      </c>
      <c r="BM787" s="20">
        <v>281</v>
      </c>
      <c r="BN787" s="20">
        <v>41</v>
      </c>
      <c r="BO787" s="20">
        <v>23</v>
      </c>
      <c r="BP787" s="20">
        <v>2232</v>
      </c>
      <c r="BQ787" s="20">
        <v>783</v>
      </c>
      <c r="BR787" s="20">
        <v>0</v>
      </c>
      <c r="BS787" s="20">
        <v>5</v>
      </c>
      <c r="BT787" s="20">
        <v>410</v>
      </c>
      <c r="BU787" s="20">
        <v>417</v>
      </c>
      <c r="BV787" s="20">
        <v>1326</v>
      </c>
    </row>
    <row r="788" spans="1:74" x14ac:dyDescent="0.25">
      <c r="A788" s="20" t="s">
        <v>501</v>
      </c>
      <c r="B788" s="20" t="s">
        <v>502</v>
      </c>
      <c r="C788" s="20" t="s">
        <v>506</v>
      </c>
      <c r="D788" s="1">
        <v>44613</v>
      </c>
      <c r="R788">
        <v>2</v>
      </c>
      <c r="V788">
        <v>2</v>
      </c>
      <c r="AB788">
        <v>22</v>
      </c>
      <c r="AF788">
        <v>22</v>
      </c>
      <c r="BG788" s="20"/>
      <c r="BH788" s="20"/>
      <c r="BI788" s="20"/>
      <c r="BJ788" s="20"/>
      <c r="BK788" s="20"/>
      <c r="BL788" s="20"/>
      <c r="BM788" s="20"/>
      <c r="BN788" s="20"/>
      <c r="BO788" s="20"/>
      <c r="BP788" s="20">
        <v>120</v>
      </c>
      <c r="BQ788" s="20"/>
      <c r="BR788" s="20"/>
      <c r="BS788" s="20"/>
      <c r="BT788" s="20"/>
      <c r="BU788" s="20">
        <v>120</v>
      </c>
      <c r="BV788" s="20"/>
    </row>
    <row r="789" spans="1:74" x14ac:dyDescent="0.25">
      <c r="A789" s="20" t="s">
        <v>501</v>
      </c>
      <c r="B789" s="20" t="s">
        <v>502</v>
      </c>
      <c r="C789" s="20" t="s">
        <v>506</v>
      </c>
      <c r="D789" s="1">
        <v>44613</v>
      </c>
      <c r="E789">
        <v>240</v>
      </c>
      <c r="F789">
        <v>9</v>
      </c>
      <c r="G789">
        <v>9</v>
      </c>
      <c r="H789">
        <v>1</v>
      </c>
      <c r="I789">
        <v>1</v>
      </c>
      <c r="J789">
        <v>97</v>
      </c>
      <c r="K789">
        <v>3</v>
      </c>
      <c r="M789">
        <v>13</v>
      </c>
      <c r="N789">
        <v>26</v>
      </c>
      <c r="O789">
        <v>22</v>
      </c>
      <c r="P789">
        <v>1</v>
      </c>
      <c r="R789">
        <v>1494</v>
      </c>
      <c r="S789">
        <v>985</v>
      </c>
      <c r="T789">
        <v>66</v>
      </c>
      <c r="V789">
        <v>26</v>
      </c>
      <c r="W789">
        <v>2101</v>
      </c>
      <c r="X789">
        <v>940</v>
      </c>
      <c r="Y789">
        <v>47</v>
      </c>
      <c r="Z789">
        <v>9</v>
      </c>
      <c r="AA789">
        <v>243</v>
      </c>
      <c r="AB789">
        <v>2612</v>
      </c>
      <c r="AC789">
        <v>848</v>
      </c>
      <c r="AD789">
        <v>43</v>
      </c>
      <c r="AE789">
        <v>1</v>
      </c>
      <c r="AF789">
        <v>207</v>
      </c>
      <c r="AG789">
        <v>254</v>
      </c>
      <c r="AH789">
        <v>96</v>
      </c>
      <c r="AI789">
        <v>8</v>
      </c>
      <c r="AJ789">
        <v>3</v>
      </c>
      <c r="AK789">
        <v>35</v>
      </c>
      <c r="AL789">
        <v>181</v>
      </c>
      <c r="AM789">
        <v>96</v>
      </c>
      <c r="AN789">
        <v>4</v>
      </c>
      <c r="AO789">
        <v>2</v>
      </c>
      <c r="AP789">
        <v>2</v>
      </c>
      <c r="BG789" s="20">
        <v>9</v>
      </c>
      <c r="BH789" s="20">
        <v>1</v>
      </c>
      <c r="BI789" s="20">
        <v>222</v>
      </c>
      <c r="BJ789" s="20">
        <v>23</v>
      </c>
      <c r="BK789" s="20">
        <v>1393</v>
      </c>
      <c r="BL789" s="20">
        <v>1775</v>
      </c>
      <c r="BM789" s="20">
        <v>2324</v>
      </c>
      <c r="BN789" s="20">
        <v>201</v>
      </c>
      <c r="BO789" s="20">
        <v>168</v>
      </c>
      <c r="BP789" s="20">
        <v>9028</v>
      </c>
      <c r="BQ789" s="20">
        <v>5266</v>
      </c>
      <c r="BR789" s="20"/>
      <c r="BS789" s="20">
        <v>131</v>
      </c>
      <c r="BT789" s="20">
        <v>22</v>
      </c>
      <c r="BU789" s="20">
        <v>1680</v>
      </c>
      <c r="BV789" s="20">
        <v>6985</v>
      </c>
    </row>
    <row r="790" spans="1:74" x14ac:dyDescent="0.25">
      <c r="A790" s="20" t="s">
        <v>501</v>
      </c>
      <c r="B790" s="20" t="s">
        <v>726</v>
      </c>
      <c r="C790" s="20" t="s">
        <v>730</v>
      </c>
      <c r="D790" s="1">
        <v>44598</v>
      </c>
      <c r="E790">
        <v>25</v>
      </c>
      <c r="F790">
        <v>0</v>
      </c>
      <c r="G790">
        <v>0</v>
      </c>
      <c r="H790">
        <v>0</v>
      </c>
      <c r="I790">
        <v>0</v>
      </c>
      <c r="J790">
        <v>13</v>
      </c>
      <c r="K790">
        <v>0</v>
      </c>
      <c r="L790">
        <v>2</v>
      </c>
      <c r="M790">
        <v>2</v>
      </c>
      <c r="N790">
        <v>0</v>
      </c>
      <c r="O790">
        <v>0</v>
      </c>
      <c r="P790">
        <v>0</v>
      </c>
      <c r="Q790">
        <v>0</v>
      </c>
      <c r="R790">
        <v>107</v>
      </c>
      <c r="S790">
        <v>72</v>
      </c>
      <c r="T790">
        <v>9</v>
      </c>
      <c r="U790">
        <v>7</v>
      </c>
      <c r="V790">
        <v>1</v>
      </c>
      <c r="W790">
        <v>237</v>
      </c>
      <c r="X790">
        <v>103</v>
      </c>
      <c r="Y790">
        <v>12</v>
      </c>
      <c r="Z790">
        <v>41</v>
      </c>
      <c r="AA790">
        <v>3</v>
      </c>
      <c r="AB790">
        <v>293</v>
      </c>
      <c r="AC790">
        <v>101</v>
      </c>
      <c r="AD790">
        <v>5</v>
      </c>
      <c r="AE790">
        <v>70</v>
      </c>
      <c r="AF790">
        <v>47</v>
      </c>
      <c r="AG790">
        <v>48</v>
      </c>
      <c r="AH790">
        <v>15</v>
      </c>
      <c r="AI790">
        <v>3</v>
      </c>
      <c r="AJ790">
        <v>9</v>
      </c>
      <c r="AK790">
        <v>1</v>
      </c>
      <c r="AL790">
        <v>11</v>
      </c>
      <c r="AM790">
        <v>8</v>
      </c>
      <c r="AN790">
        <v>0</v>
      </c>
      <c r="AO790">
        <v>0</v>
      </c>
      <c r="AP790">
        <v>0</v>
      </c>
      <c r="AQ790">
        <v>0</v>
      </c>
      <c r="AR790">
        <v>0</v>
      </c>
      <c r="AS790">
        <v>0</v>
      </c>
      <c r="AT790">
        <v>0</v>
      </c>
      <c r="AU790">
        <v>0</v>
      </c>
      <c r="AV790">
        <v>0</v>
      </c>
      <c r="AW790">
        <v>0</v>
      </c>
      <c r="AX790">
        <v>0</v>
      </c>
      <c r="AY790">
        <v>0</v>
      </c>
      <c r="AZ790">
        <v>0</v>
      </c>
      <c r="BA790">
        <v>0</v>
      </c>
      <c r="BB790">
        <v>0</v>
      </c>
      <c r="BC790">
        <v>0</v>
      </c>
      <c r="BD790">
        <v>0</v>
      </c>
      <c r="BE790">
        <v>0</v>
      </c>
      <c r="BF790">
        <v>0</v>
      </c>
      <c r="BG790" s="20">
        <v>0</v>
      </c>
      <c r="BH790" s="20">
        <v>0</v>
      </c>
      <c r="BI790" s="20">
        <v>21</v>
      </c>
      <c r="BJ790" s="20">
        <v>0</v>
      </c>
      <c r="BK790" s="20">
        <v>89</v>
      </c>
      <c r="BL790" s="20">
        <v>169</v>
      </c>
      <c r="BM790" s="20">
        <v>161</v>
      </c>
      <c r="BN790" s="20">
        <v>34</v>
      </c>
      <c r="BO790" s="20">
        <v>10</v>
      </c>
      <c r="BP790" s="20">
        <v>1353</v>
      </c>
      <c r="BQ790" s="20">
        <v>269</v>
      </c>
      <c r="BR790" s="20">
        <v>0</v>
      </c>
      <c r="BS790" s="20">
        <v>34</v>
      </c>
      <c r="BT790" s="20">
        <v>403</v>
      </c>
      <c r="BU790" s="20">
        <v>277</v>
      </c>
      <c r="BV790" s="20">
        <v>580</v>
      </c>
    </row>
    <row r="791" spans="1:74" x14ac:dyDescent="0.25">
      <c r="A791" s="20" t="s">
        <v>501</v>
      </c>
      <c r="B791" s="20" t="s">
        <v>726</v>
      </c>
      <c r="C791" s="20" t="s">
        <v>730</v>
      </c>
      <c r="D791" s="1">
        <v>44605</v>
      </c>
      <c r="E791">
        <v>25</v>
      </c>
      <c r="F791">
        <v>0</v>
      </c>
      <c r="G791">
        <v>0</v>
      </c>
      <c r="H791">
        <v>0</v>
      </c>
      <c r="I791">
        <v>0</v>
      </c>
      <c r="J791">
        <v>13</v>
      </c>
      <c r="K791">
        <v>0</v>
      </c>
      <c r="L791">
        <v>2</v>
      </c>
      <c r="M791">
        <v>2</v>
      </c>
      <c r="N791">
        <v>0</v>
      </c>
      <c r="O791">
        <v>0</v>
      </c>
      <c r="P791">
        <v>0</v>
      </c>
      <c r="Q791">
        <v>0</v>
      </c>
      <c r="R791">
        <v>107</v>
      </c>
      <c r="S791">
        <v>72</v>
      </c>
      <c r="T791">
        <v>9</v>
      </c>
      <c r="U791">
        <v>7</v>
      </c>
      <c r="V791">
        <v>1</v>
      </c>
      <c r="W791">
        <v>238</v>
      </c>
      <c r="X791">
        <v>103</v>
      </c>
      <c r="Y791">
        <v>14</v>
      </c>
      <c r="Z791">
        <v>39</v>
      </c>
      <c r="AA791">
        <v>3</v>
      </c>
      <c r="AB791">
        <v>295</v>
      </c>
      <c r="AC791">
        <v>103</v>
      </c>
      <c r="AD791">
        <v>5</v>
      </c>
      <c r="AE791">
        <v>72</v>
      </c>
      <c r="AF791">
        <v>47</v>
      </c>
      <c r="AG791">
        <v>49</v>
      </c>
      <c r="AH791">
        <v>15</v>
      </c>
      <c r="AI791">
        <v>3</v>
      </c>
      <c r="AJ791">
        <v>10</v>
      </c>
      <c r="AK791">
        <v>1</v>
      </c>
      <c r="AL791">
        <v>11</v>
      </c>
      <c r="AM791">
        <v>8</v>
      </c>
      <c r="AN791">
        <v>0</v>
      </c>
      <c r="AO791">
        <v>0</v>
      </c>
      <c r="AP791">
        <v>0</v>
      </c>
      <c r="AQ791">
        <v>0</v>
      </c>
      <c r="AR791">
        <v>0</v>
      </c>
      <c r="AS791">
        <v>0</v>
      </c>
      <c r="AT791">
        <v>0</v>
      </c>
      <c r="AU791">
        <v>0</v>
      </c>
      <c r="AV791">
        <v>0</v>
      </c>
      <c r="AW791">
        <v>0</v>
      </c>
      <c r="AX791">
        <v>0</v>
      </c>
      <c r="AY791">
        <v>0</v>
      </c>
      <c r="AZ791">
        <v>0</v>
      </c>
      <c r="BA791">
        <v>0</v>
      </c>
      <c r="BB791">
        <v>0</v>
      </c>
      <c r="BC791">
        <v>0</v>
      </c>
      <c r="BD791">
        <v>0</v>
      </c>
      <c r="BE791">
        <v>0</v>
      </c>
      <c r="BF791">
        <v>0</v>
      </c>
      <c r="BG791" s="20">
        <v>0</v>
      </c>
      <c r="BH791" s="20">
        <v>0</v>
      </c>
      <c r="BI791" s="20">
        <v>21</v>
      </c>
      <c r="BJ791" s="20">
        <v>0</v>
      </c>
      <c r="BK791" s="20">
        <v>89</v>
      </c>
      <c r="BL791" s="20">
        <v>168</v>
      </c>
      <c r="BM791" s="20">
        <v>162</v>
      </c>
      <c r="BN791" s="20">
        <v>34</v>
      </c>
      <c r="BO791" s="20">
        <v>10</v>
      </c>
      <c r="BP791" s="20">
        <v>1347</v>
      </c>
      <c r="BQ791" s="20">
        <v>274</v>
      </c>
      <c r="BR791" s="20">
        <v>0</v>
      </c>
      <c r="BS791" s="20">
        <v>36</v>
      </c>
      <c r="BT791" s="20">
        <v>398</v>
      </c>
      <c r="BU791" s="20">
        <v>273</v>
      </c>
      <c r="BV791" s="20">
        <v>581</v>
      </c>
    </row>
    <row r="792" spans="1:74" x14ac:dyDescent="0.25">
      <c r="A792" s="20" t="s">
        <v>501</v>
      </c>
      <c r="B792" s="20" t="s">
        <v>726</v>
      </c>
      <c r="C792" s="20" t="s">
        <v>730</v>
      </c>
      <c r="D792" s="1">
        <v>44613</v>
      </c>
      <c r="E792">
        <v>25</v>
      </c>
      <c r="F792">
        <v>0</v>
      </c>
      <c r="G792">
        <v>0</v>
      </c>
      <c r="H792">
        <v>0</v>
      </c>
      <c r="I792">
        <v>0</v>
      </c>
      <c r="J792">
        <v>13</v>
      </c>
      <c r="K792">
        <v>0</v>
      </c>
      <c r="L792">
        <v>2</v>
      </c>
      <c r="M792">
        <v>2</v>
      </c>
      <c r="N792">
        <v>0</v>
      </c>
      <c r="O792">
        <v>0</v>
      </c>
      <c r="P792">
        <v>0</v>
      </c>
      <c r="Q792">
        <v>0</v>
      </c>
      <c r="R792">
        <v>107</v>
      </c>
      <c r="S792">
        <v>73</v>
      </c>
      <c r="T792">
        <v>8</v>
      </c>
      <c r="U792">
        <v>8</v>
      </c>
      <c r="V792">
        <v>0</v>
      </c>
      <c r="W792">
        <v>237</v>
      </c>
      <c r="X792">
        <v>102</v>
      </c>
      <c r="Y792">
        <v>14</v>
      </c>
      <c r="Z792">
        <v>37</v>
      </c>
      <c r="AA792">
        <v>4</v>
      </c>
      <c r="AB792">
        <v>294</v>
      </c>
      <c r="AC792">
        <v>105</v>
      </c>
      <c r="AD792">
        <v>6</v>
      </c>
      <c r="AE792">
        <v>70</v>
      </c>
      <c r="AF792">
        <v>46</v>
      </c>
      <c r="AG792">
        <v>51</v>
      </c>
      <c r="AH792">
        <v>15</v>
      </c>
      <c r="AI792">
        <v>3</v>
      </c>
      <c r="AJ792">
        <v>10</v>
      </c>
      <c r="AK792">
        <v>1</v>
      </c>
      <c r="AL792">
        <v>11</v>
      </c>
      <c r="AM792">
        <v>8</v>
      </c>
      <c r="AN792">
        <v>0</v>
      </c>
      <c r="AO792">
        <v>0</v>
      </c>
      <c r="AP792">
        <v>0</v>
      </c>
      <c r="AQ792">
        <v>0</v>
      </c>
      <c r="AR792">
        <v>0</v>
      </c>
      <c r="AS792">
        <v>0</v>
      </c>
      <c r="AT792">
        <v>0</v>
      </c>
      <c r="AU792">
        <v>0</v>
      </c>
      <c r="AV792">
        <v>0</v>
      </c>
      <c r="AW792">
        <v>0</v>
      </c>
      <c r="AX792">
        <v>0</v>
      </c>
      <c r="AY792">
        <v>0</v>
      </c>
      <c r="AZ792">
        <v>0</v>
      </c>
      <c r="BA792">
        <v>0</v>
      </c>
      <c r="BB792">
        <v>0</v>
      </c>
      <c r="BC792">
        <v>0</v>
      </c>
      <c r="BD792">
        <v>0</v>
      </c>
      <c r="BE792">
        <v>0</v>
      </c>
      <c r="BF792">
        <v>0</v>
      </c>
      <c r="BG792" s="20">
        <v>0</v>
      </c>
      <c r="BH792" s="20">
        <v>0</v>
      </c>
      <c r="BI792" s="20">
        <v>21</v>
      </c>
      <c r="BJ792" s="20">
        <v>0</v>
      </c>
      <c r="BK792" s="20">
        <v>90</v>
      </c>
      <c r="BL792" s="20">
        <v>169</v>
      </c>
      <c r="BM792" s="20">
        <v>163</v>
      </c>
      <c r="BN792" s="20">
        <v>36</v>
      </c>
      <c r="BO792" s="20">
        <v>10</v>
      </c>
      <c r="BP792" s="20">
        <v>1346</v>
      </c>
      <c r="BQ792" s="20">
        <v>277</v>
      </c>
      <c r="BR792" s="20">
        <v>0</v>
      </c>
      <c r="BS792" s="20">
        <v>38</v>
      </c>
      <c r="BT792" s="20">
        <v>396</v>
      </c>
      <c r="BU792" s="20">
        <v>269</v>
      </c>
      <c r="BV792" s="20">
        <v>585</v>
      </c>
    </row>
    <row r="793" spans="1:74" x14ac:dyDescent="0.25">
      <c r="A793" s="20" t="s">
        <v>501</v>
      </c>
      <c r="B793" s="20" t="s">
        <v>728</v>
      </c>
      <c r="C793" s="20" t="s">
        <v>731</v>
      </c>
      <c r="D793" s="1">
        <v>44598</v>
      </c>
      <c r="E793">
        <v>66</v>
      </c>
      <c r="F793">
        <v>1</v>
      </c>
      <c r="G793">
        <v>1</v>
      </c>
      <c r="H793">
        <v>1</v>
      </c>
      <c r="I793">
        <v>1</v>
      </c>
      <c r="J793">
        <v>44</v>
      </c>
      <c r="K793">
        <v>4</v>
      </c>
      <c r="L793">
        <v>4</v>
      </c>
      <c r="M793">
        <v>0</v>
      </c>
      <c r="N793">
        <v>18</v>
      </c>
      <c r="O793">
        <v>17</v>
      </c>
      <c r="P793">
        <v>0</v>
      </c>
      <c r="Q793">
        <v>0</v>
      </c>
      <c r="R793">
        <v>167</v>
      </c>
      <c r="S793">
        <v>124</v>
      </c>
      <c r="T793">
        <v>14</v>
      </c>
      <c r="U793">
        <v>4</v>
      </c>
      <c r="V793">
        <v>6</v>
      </c>
      <c r="W793">
        <v>738</v>
      </c>
      <c r="X793">
        <v>409</v>
      </c>
      <c r="Y793">
        <v>14</v>
      </c>
      <c r="Z793">
        <v>111</v>
      </c>
      <c r="AA793">
        <v>33</v>
      </c>
      <c r="AB793">
        <v>613</v>
      </c>
      <c r="AC793">
        <v>297</v>
      </c>
      <c r="AD793">
        <v>18</v>
      </c>
      <c r="AE793">
        <v>106</v>
      </c>
      <c r="AF793">
        <v>53</v>
      </c>
      <c r="AG793">
        <v>196</v>
      </c>
      <c r="AH793">
        <v>100</v>
      </c>
      <c r="AI793">
        <v>1</v>
      </c>
      <c r="AJ793">
        <v>26</v>
      </c>
      <c r="AK793">
        <v>6</v>
      </c>
      <c r="AL793">
        <v>8</v>
      </c>
      <c r="AM793">
        <v>6</v>
      </c>
      <c r="AN793">
        <v>0</v>
      </c>
      <c r="AO793">
        <v>0</v>
      </c>
      <c r="AP793">
        <v>0</v>
      </c>
      <c r="AQ793">
        <v>0</v>
      </c>
      <c r="AR793">
        <v>0</v>
      </c>
      <c r="AS793">
        <v>0</v>
      </c>
      <c r="AT793">
        <v>0</v>
      </c>
      <c r="AU793">
        <v>0</v>
      </c>
      <c r="AV793">
        <v>0</v>
      </c>
      <c r="AW793">
        <v>0</v>
      </c>
      <c r="AX793">
        <v>0</v>
      </c>
      <c r="AY793">
        <v>0</v>
      </c>
      <c r="AZ793">
        <v>0</v>
      </c>
      <c r="BA793">
        <v>0</v>
      </c>
      <c r="BB793">
        <v>0</v>
      </c>
      <c r="BC793">
        <v>0</v>
      </c>
      <c r="BD793">
        <v>0</v>
      </c>
      <c r="BE793">
        <v>0</v>
      </c>
      <c r="BF793">
        <v>0</v>
      </c>
      <c r="BG793" s="20">
        <v>1</v>
      </c>
      <c r="BH793" s="20">
        <v>1</v>
      </c>
      <c r="BI793" s="20">
        <v>57</v>
      </c>
      <c r="BJ793" s="20">
        <v>17</v>
      </c>
      <c r="BK793" s="20">
        <v>141</v>
      </c>
      <c r="BL793" s="20">
        <v>559</v>
      </c>
      <c r="BM793" s="20">
        <v>426</v>
      </c>
      <c r="BN793" s="20">
        <v>146</v>
      </c>
      <c r="BO793" s="20">
        <v>8</v>
      </c>
      <c r="BP793" s="20">
        <v>3747</v>
      </c>
      <c r="BQ793" s="20">
        <v>1480</v>
      </c>
      <c r="BR793" s="20">
        <v>0</v>
      </c>
      <c r="BS793" s="20">
        <v>39</v>
      </c>
      <c r="BT793" s="20">
        <v>981</v>
      </c>
      <c r="BU793" s="20">
        <v>275</v>
      </c>
      <c r="BV793" s="20">
        <v>2301</v>
      </c>
    </row>
    <row r="794" spans="1:74" x14ac:dyDescent="0.25">
      <c r="A794" s="20" t="s">
        <v>501</v>
      </c>
      <c r="B794" s="20" t="s">
        <v>728</v>
      </c>
      <c r="C794" s="20" t="s">
        <v>731</v>
      </c>
      <c r="D794" s="1">
        <v>44605</v>
      </c>
      <c r="E794">
        <v>67</v>
      </c>
      <c r="F794">
        <v>1</v>
      </c>
      <c r="G794">
        <v>1</v>
      </c>
      <c r="H794">
        <v>1</v>
      </c>
      <c r="I794">
        <v>1</v>
      </c>
      <c r="J794">
        <v>45</v>
      </c>
      <c r="K794">
        <v>4</v>
      </c>
      <c r="L794">
        <v>3</v>
      </c>
      <c r="M794">
        <v>0</v>
      </c>
      <c r="N794">
        <v>18</v>
      </c>
      <c r="O794">
        <v>17</v>
      </c>
      <c r="P794">
        <v>0</v>
      </c>
      <c r="Q794">
        <v>0</v>
      </c>
      <c r="R794">
        <v>167</v>
      </c>
      <c r="S794">
        <v>125</v>
      </c>
      <c r="T794">
        <v>14</v>
      </c>
      <c r="U794">
        <v>4</v>
      </c>
      <c r="V794">
        <v>6</v>
      </c>
      <c r="W794">
        <v>738</v>
      </c>
      <c r="X794">
        <v>408</v>
      </c>
      <c r="Y794">
        <v>13</v>
      </c>
      <c r="Z794">
        <v>110</v>
      </c>
      <c r="AA794">
        <v>34</v>
      </c>
      <c r="AB794">
        <v>617</v>
      </c>
      <c r="AC794">
        <v>299</v>
      </c>
      <c r="AD794">
        <v>18</v>
      </c>
      <c r="AE794">
        <v>106</v>
      </c>
      <c r="AF794">
        <v>55</v>
      </c>
      <c r="AG794">
        <v>199</v>
      </c>
      <c r="AH794">
        <v>102</v>
      </c>
      <c r="AI794">
        <v>1</v>
      </c>
      <c r="AJ794">
        <v>27</v>
      </c>
      <c r="AK794">
        <v>6</v>
      </c>
      <c r="AL794">
        <v>8</v>
      </c>
      <c r="AM794">
        <v>6</v>
      </c>
      <c r="AN794">
        <v>0</v>
      </c>
      <c r="AO794">
        <v>0</v>
      </c>
      <c r="AP794">
        <v>0</v>
      </c>
      <c r="AQ794">
        <v>0</v>
      </c>
      <c r="AR794">
        <v>0</v>
      </c>
      <c r="AS794">
        <v>0</v>
      </c>
      <c r="AT794">
        <v>0</v>
      </c>
      <c r="AU794">
        <v>0</v>
      </c>
      <c r="AV794">
        <v>0</v>
      </c>
      <c r="AW794">
        <v>0</v>
      </c>
      <c r="AX794">
        <v>0</v>
      </c>
      <c r="AY794">
        <v>0</v>
      </c>
      <c r="AZ794">
        <v>0</v>
      </c>
      <c r="BA794">
        <v>0</v>
      </c>
      <c r="BB794">
        <v>0</v>
      </c>
      <c r="BC794">
        <v>0</v>
      </c>
      <c r="BD794">
        <v>0</v>
      </c>
      <c r="BE794">
        <v>0</v>
      </c>
      <c r="BF794">
        <v>0</v>
      </c>
      <c r="BG794" s="20">
        <v>1</v>
      </c>
      <c r="BH794" s="20">
        <v>1</v>
      </c>
      <c r="BI794" s="20">
        <v>58</v>
      </c>
      <c r="BJ794" s="20">
        <v>17</v>
      </c>
      <c r="BK794" s="20">
        <v>141</v>
      </c>
      <c r="BL794" s="20">
        <v>561</v>
      </c>
      <c r="BM794" s="20">
        <v>428</v>
      </c>
      <c r="BN794" s="20">
        <v>148</v>
      </c>
      <c r="BO794" s="20">
        <v>8</v>
      </c>
      <c r="BP794" s="20">
        <v>3756</v>
      </c>
      <c r="BQ794" s="20">
        <v>1501</v>
      </c>
      <c r="BR794" s="20">
        <v>0</v>
      </c>
      <c r="BS794" s="20">
        <v>39</v>
      </c>
      <c r="BT794" s="20">
        <v>980</v>
      </c>
      <c r="BU794" s="20">
        <v>284</v>
      </c>
      <c r="BV794" s="20">
        <v>2302</v>
      </c>
    </row>
    <row r="795" spans="1:74" x14ac:dyDescent="0.25">
      <c r="A795" s="20" t="s">
        <v>501</v>
      </c>
      <c r="B795" s="20" t="s">
        <v>728</v>
      </c>
      <c r="C795" s="20" t="s">
        <v>731</v>
      </c>
      <c r="D795" s="1">
        <v>44613</v>
      </c>
      <c r="E795">
        <v>68</v>
      </c>
      <c r="F795">
        <v>1</v>
      </c>
      <c r="G795">
        <v>1</v>
      </c>
      <c r="H795">
        <v>1</v>
      </c>
      <c r="I795">
        <v>1</v>
      </c>
      <c r="J795">
        <v>47</v>
      </c>
      <c r="K795">
        <v>4</v>
      </c>
      <c r="L795">
        <v>3</v>
      </c>
      <c r="M795">
        <v>0</v>
      </c>
      <c r="N795">
        <v>18</v>
      </c>
      <c r="O795">
        <v>17</v>
      </c>
      <c r="P795">
        <v>0</v>
      </c>
      <c r="Q795">
        <v>0</v>
      </c>
      <c r="R795">
        <v>168</v>
      </c>
      <c r="S795">
        <v>125</v>
      </c>
      <c r="T795">
        <v>14</v>
      </c>
      <c r="U795">
        <v>4</v>
      </c>
      <c r="V795">
        <v>6</v>
      </c>
      <c r="W795">
        <v>742</v>
      </c>
      <c r="X795">
        <v>410</v>
      </c>
      <c r="Y795">
        <v>12</v>
      </c>
      <c r="Z795">
        <v>109</v>
      </c>
      <c r="AA795">
        <v>36</v>
      </c>
      <c r="AB795">
        <v>619</v>
      </c>
      <c r="AC795">
        <v>302</v>
      </c>
      <c r="AD795">
        <v>18</v>
      </c>
      <c r="AE795">
        <v>108</v>
      </c>
      <c r="AF795">
        <v>55</v>
      </c>
      <c r="AG795">
        <v>201</v>
      </c>
      <c r="AH795">
        <v>104</v>
      </c>
      <c r="AI795">
        <v>1</v>
      </c>
      <c r="AJ795">
        <v>27</v>
      </c>
      <c r="AK795">
        <v>8</v>
      </c>
      <c r="AL795">
        <v>8</v>
      </c>
      <c r="AM795">
        <v>6</v>
      </c>
      <c r="AN795">
        <v>0</v>
      </c>
      <c r="AO795">
        <v>0</v>
      </c>
      <c r="AP795">
        <v>0</v>
      </c>
      <c r="AQ795">
        <v>0</v>
      </c>
      <c r="AR795">
        <v>0</v>
      </c>
      <c r="AS795">
        <v>0</v>
      </c>
      <c r="AT795">
        <v>0</v>
      </c>
      <c r="AU795">
        <v>0</v>
      </c>
      <c r="AV795">
        <v>0</v>
      </c>
      <c r="AW795">
        <v>0</v>
      </c>
      <c r="AX795">
        <v>0</v>
      </c>
      <c r="AY795">
        <v>0</v>
      </c>
      <c r="AZ795">
        <v>0</v>
      </c>
      <c r="BA795">
        <v>0</v>
      </c>
      <c r="BB795">
        <v>0</v>
      </c>
      <c r="BC795">
        <v>0</v>
      </c>
      <c r="BD795">
        <v>0</v>
      </c>
      <c r="BE795">
        <v>0</v>
      </c>
      <c r="BF795">
        <v>0</v>
      </c>
      <c r="BG795" s="20">
        <v>1</v>
      </c>
      <c r="BH795" s="20">
        <v>1</v>
      </c>
      <c r="BI795" s="20">
        <v>59</v>
      </c>
      <c r="BJ795" s="20">
        <v>17</v>
      </c>
      <c r="BK795" s="20">
        <v>142</v>
      </c>
      <c r="BL795" s="20">
        <v>564</v>
      </c>
      <c r="BM795" s="20">
        <v>428</v>
      </c>
      <c r="BN795" s="20">
        <v>148</v>
      </c>
      <c r="BO795" s="20">
        <v>8</v>
      </c>
      <c r="BP795" s="20">
        <v>3765</v>
      </c>
      <c r="BQ795" s="20">
        <v>1513</v>
      </c>
      <c r="BR795" s="20">
        <v>0</v>
      </c>
      <c r="BS795" s="20">
        <v>40</v>
      </c>
      <c r="BT795" s="20">
        <v>974</v>
      </c>
      <c r="BU795" s="20">
        <v>288</v>
      </c>
      <c r="BV795" s="20">
        <v>2311</v>
      </c>
    </row>
    <row r="796" spans="1:74" x14ac:dyDescent="0.25">
      <c r="A796" s="20" t="s">
        <v>501</v>
      </c>
      <c r="B796" s="20" t="s">
        <v>504</v>
      </c>
      <c r="C796" s="20" t="s">
        <v>732</v>
      </c>
      <c r="D796" s="1">
        <v>44598</v>
      </c>
      <c r="E796">
        <v>68</v>
      </c>
      <c r="F796">
        <v>8</v>
      </c>
      <c r="G796">
        <v>5</v>
      </c>
      <c r="H796">
        <v>0</v>
      </c>
      <c r="I796">
        <v>0</v>
      </c>
      <c r="J796">
        <v>58</v>
      </c>
      <c r="K796">
        <v>0</v>
      </c>
      <c r="L796">
        <v>2</v>
      </c>
      <c r="M796">
        <v>1</v>
      </c>
      <c r="N796">
        <v>0</v>
      </c>
      <c r="O796">
        <v>0</v>
      </c>
      <c r="P796">
        <v>0</v>
      </c>
      <c r="Q796">
        <v>0</v>
      </c>
      <c r="R796">
        <v>470</v>
      </c>
      <c r="S796">
        <v>420</v>
      </c>
      <c r="T796">
        <v>19</v>
      </c>
      <c r="U796">
        <v>11</v>
      </c>
      <c r="V796">
        <v>6</v>
      </c>
      <c r="W796">
        <v>540</v>
      </c>
      <c r="X796">
        <v>340</v>
      </c>
      <c r="Y796">
        <v>12</v>
      </c>
      <c r="Z796">
        <v>67</v>
      </c>
      <c r="AA796">
        <v>14</v>
      </c>
      <c r="AB796">
        <v>543</v>
      </c>
      <c r="AC796">
        <v>396</v>
      </c>
      <c r="AD796">
        <v>23</v>
      </c>
      <c r="AE796">
        <v>38</v>
      </c>
      <c r="AF796">
        <v>10</v>
      </c>
      <c r="AG796">
        <v>74</v>
      </c>
      <c r="AH796">
        <v>36</v>
      </c>
      <c r="AI796">
        <v>2</v>
      </c>
      <c r="AJ796">
        <v>13</v>
      </c>
      <c r="AK796">
        <v>2</v>
      </c>
      <c r="AL796">
        <v>83</v>
      </c>
      <c r="AM796">
        <v>62</v>
      </c>
      <c r="AN796">
        <v>1</v>
      </c>
      <c r="AO796">
        <v>1</v>
      </c>
      <c r="AP796">
        <v>0</v>
      </c>
      <c r="AQ796">
        <v>0</v>
      </c>
      <c r="AR796">
        <v>0</v>
      </c>
      <c r="AS796">
        <v>0</v>
      </c>
      <c r="AT796">
        <v>0</v>
      </c>
      <c r="AU796">
        <v>0</v>
      </c>
      <c r="AV796">
        <v>0</v>
      </c>
      <c r="AW796">
        <v>0</v>
      </c>
      <c r="AX796">
        <v>0</v>
      </c>
      <c r="AY796">
        <v>0</v>
      </c>
      <c r="AZ796">
        <v>0</v>
      </c>
      <c r="BA796">
        <v>0</v>
      </c>
      <c r="BB796">
        <v>0</v>
      </c>
      <c r="BC796">
        <v>0</v>
      </c>
      <c r="BD796">
        <v>0</v>
      </c>
      <c r="BE796">
        <v>0</v>
      </c>
      <c r="BF796">
        <v>0</v>
      </c>
      <c r="BG796" s="20">
        <v>8</v>
      </c>
      <c r="BH796" s="20">
        <v>0</v>
      </c>
      <c r="BI796" s="20">
        <v>65</v>
      </c>
      <c r="BJ796" s="20">
        <v>0</v>
      </c>
      <c r="BK796" s="20">
        <v>433</v>
      </c>
      <c r="BL796" s="20">
        <v>427</v>
      </c>
      <c r="BM796" s="20">
        <v>464</v>
      </c>
      <c r="BN796" s="20">
        <v>55</v>
      </c>
      <c r="BO796" s="20">
        <v>80</v>
      </c>
      <c r="BP796" s="20">
        <v>2035</v>
      </c>
      <c r="BQ796" s="20">
        <v>956</v>
      </c>
      <c r="BR796" s="20">
        <v>0</v>
      </c>
      <c r="BS796" s="20">
        <v>52</v>
      </c>
      <c r="BT796" s="20">
        <v>356</v>
      </c>
      <c r="BU796" s="20">
        <v>118</v>
      </c>
      <c r="BV796" s="20">
        <v>1443</v>
      </c>
    </row>
    <row r="797" spans="1:74" x14ac:dyDescent="0.25">
      <c r="A797" s="20" t="s">
        <v>501</v>
      </c>
      <c r="B797" s="20" t="s">
        <v>504</v>
      </c>
      <c r="C797" s="20" t="s">
        <v>732</v>
      </c>
      <c r="D797" s="1">
        <v>44605</v>
      </c>
      <c r="E797">
        <v>68</v>
      </c>
      <c r="F797">
        <v>8</v>
      </c>
      <c r="G797">
        <v>5</v>
      </c>
      <c r="H797">
        <v>0</v>
      </c>
      <c r="I797">
        <v>0</v>
      </c>
      <c r="J797">
        <v>58</v>
      </c>
      <c r="K797">
        <v>0</v>
      </c>
      <c r="L797">
        <v>2</v>
      </c>
      <c r="M797">
        <v>1</v>
      </c>
      <c r="N797">
        <v>0</v>
      </c>
      <c r="O797">
        <v>0</v>
      </c>
      <c r="P797">
        <v>0</v>
      </c>
      <c r="Q797">
        <v>0</v>
      </c>
      <c r="R797">
        <v>470</v>
      </c>
      <c r="S797">
        <v>420</v>
      </c>
      <c r="T797">
        <v>19</v>
      </c>
      <c r="U797">
        <v>11</v>
      </c>
      <c r="V797">
        <v>6</v>
      </c>
      <c r="W797">
        <v>536</v>
      </c>
      <c r="X797">
        <v>337</v>
      </c>
      <c r="Y797">
        <v>11</v>
      </c>
      <c r="Z797">
        <v>67</v>
      </c>
      <c r="AA797">
        <v>14</v>
      </c>
      <c r="AB797">
        <v>542</v>
      </c>
      <c r="AC797">
        <v>395</v>
      </c>
      <c r="AD797">
        <v>23</v>
      </c>
      <c r="AE797">
        <v>38</v>
      </c>
      <c r="AF797">
        <v>11</v>
      </c>
      <c r="AG797">
        <v>74</v>
      </c>
      <c r="AH797">
        <v>37</v>
      </c>
      <c r="AI797">
        <v>2</v>
      </c>
      <c r="AJ797">
        <v>13</v>
      </c>
      <c r="AK797">
        <v>2</v>
      </c>
      <c r="AL797">
        <v>82</v>
      </c>
      <c r="AM797">
        <v>62</v>
      </c>
      <c r="AN797">
        <v>1</v>
      </c>
      <c r="AO797">
        <v>1</v>
      </c>
      <c r="AP797">
        <v>0</v>
      </c>
      <c r="AQ797">
        <v>0</v>
      </c>
      <c r="AR797">
        <v>0</v>
      </c>
      <c r="AS797">
        <v>0</v>
      </c>
      <c r="AT797">
        <v>0</v>
      </c>
      <c r="AU797">
        <v>0</v>
      </c>
      <c r="AV797">
        <v>0</v>
      </c>
      <c r="AW797">
        <v>0</v>
      </c>
      <c r="AX797">
        <v>0</v>
      </c>
      <c r="AY797">
        <v>0</v>
      </c>
      <c r="AZ797">
        <v>0</v>
      </c>
      <c r="BA797">
        <v>0</v>
      </c>
      <c r="BB797">
        <v>0</v>
      </c>
      <c r="BC797">
        <v>0</v>
      </c>
      <c r="BD797">
        <v>0</v>
      </c>
      <c r="BE797">
        <v>0</v>
      </c>
      <c r="BF797">
        <v>0</v>
      </c>
      <c r="BG797" s="20">
        <v>8</v>
      </c>
      <c r="BH797" s="20">
        <v>0</v>
      </c>
      <c r="BI797" s="20">
        <v>65</v>
      </c>
      <c r="BJ797" s="20">
        <v>0</v>
      </c>
      <c r="BK797" s="20">
        <v>433</v>
      </c>
      <c r="BL797" s="20">
        <v>425</v>
      </c>
      <c r="BM797" s="20">
        <v>462</v>
      </c>
      <c r="BN797" s="20">
        <v>55</v>
      </c>
      <c r="BO797" s="20">
        <v>79</v>
      </c>
      <c r="BP797" s="20">
        <v>2037</v>
      </c>
      <c r="BQ797" s="20">
        <v>971</v>
      </c>
      <c r="BR797" s="20">
        <v>0</v>
      </c>
      <c r="BS797" s="20">
        <v>52</v>
      </c>
      <c r="BT797" s="20">
        <v>354</v>
      </c>
      <c r="BU797" s="20">
        <v>121</v>
      </c>
      <c r="BV797" s="20">
        <v>1445</v>
      </c>
    </row>
    <row r="798" spans="1:74" x14ac:dyDescent="0.25">
      <c r="A798" s="20" t="s">
        <v>501</v>
      </c>
      <c r="B798" s="20" t="s">
        <v>504</v>
      </c>
      <c r="C798" s="20" t="s">
        <v>732</v>
      </c>
      <c r="D798" s="1">
        <v>44613</v>
      </c>
      <c r="E798">
        <v>67</v>
      </c>
      <c r="F798">
        <v>8</v>
      </c>
      <c r="G798">
        <v>5</v>
      </c>
      <c r="H798">
        <v>0</v>
      </c>
      <c r="I798">
        <v>0</v>
      </c>
      <c r="J798">
        <v>58</v>
      </c>
      <c r="K798">
        <v>0</v>
      </c>
      <c r="L798">
        <v>2</v>
      </c>
      <c r="M798">
        <v>1</v>
      </c>
      <c r="N798">
        <v>0</v>
      </c>
      <c r="O798">
        <v>0</v>
      </c>
      <c r="P798">
        <v>0</v>
      </c>
      <c r="Q798">
        <v>0</v>
      </c>
      <c r="R798">
        <v>471</v>
      </c>
      <c r="S798">
        <v>420</v>
      </c>
      <c r="T798">
        <v>19</v>
      </c>
      <c r="U798">
        <v>11</v>
      </c>
      <c r="V798">
        <v>6</v>
      </c>
      <c r="W798">
        <v>534</v>
      </c>
      <c r="X798">
        <v>337</v>
      </c>
      <c r="Y798">
        <v>11</v>
      </c>
      <c r="Z798">
        <v>67</v>
      </c>
      <c r="AA798">
        <v>14</v>
      </c>
      <c r="AB798">
        <v>542</v>
      </c>
      <c r="AC798">
        <v>397</v>
      </c>
      <c r="AD798">
        <v>23</v>
      </c>
      <c r="AE798">
        <v>38</v>
      </c>
      <c r="AF798">
        <v>11</v>
      </c>
      <c r="AG798">
        <v>74</v>
      </c>
      <c r="AH798">
        <v>38</v>
      </c>
      <c r="AI798">
        <v>2</v>
      </c>
      <c r="AJ798">
        <v>13</v>
      </c>
      <c r="AK798">
        <v>2</v>
      </c>
      <c r="AL798">
        <v>82</v>
      </c>
      <c r="AM798">
        <v>62</v>
      </c>
      <c r="AN798">
        <v>1</v>
      </c>
      <c r="AO798">
        <v>1</v>
      </c>
      <c r="AP798">
        <v>0</v>
      </c>
      <c r="AQ798">
        <v>0</v>
      </c>
      <c r="AR798">
        <v>0</v>
      </c>
      <c r="AS798">
        <v>0</v>
      </c>
      <c r="AT798">
        <v>0</v>
      </c>
      <c r="AU798">
        <v>0</v>
      </c>
      <c r="AV798">
        <v>0</v>
      </c>
      <c r="AW798">
        <v>0</v>
      </c>
      <c r="AX798">
        <v>0</v>
      </c>
      <c r="AY798">
        <v>0</v>
      </c>
      <c r="AZ798">
        <v>0</v>
      </c>
      <c r="BA798">
        <v>0</v>
      </c>
      <c r="BB798">
        <v>0</v>
      </c>
      <c r="BC798">
        <v>0</v>
      </c>
      <c r="BD798">
        <v>0</v>
      </c>
      <c r="BE798">
        <v>0</v>
      </c>
      <c r="BF798">
        <v>0</v>
      </c>
      <c r="BG798" s="20">
        <v>8</v>
      </c>
      <c r="BH798" s="20">
        <v>0</v>
      </c>
      <c r="BI798" s="20">
        <v>64</v>
      </c>
      <c r="BJ798" s="20">
        <v>0</v>
      </c>
      <c r="BK798" s="20">
        <v>434</v>
      </c>
      <c r="BL798" s="20">
        <v>425</v>
      </c>
      <c r="BM798" s="20">
        <v>462</v>
      </c>
      <c r="BN798" s="20">
        <v>55</v>
      </c>
      <c r="BO798" s="20">
        <v>79</v>
      </c>
      <c r="BP798" s="20">
        <v>2042</v>
      </c>
      <c r="BQ798" s="20">
        <v>989</v>
      </c>
      <c r="BR798" s="20">
        <v>0</v>
      </c>
      <c r="BS798" s="20">
        <v>52</v>
      </c>
      <c r="BT798" s="20">
        <v>352</v>
      </c>
      <c r="BU798" s="20">
        <v>123</v>
      </c>
      <c r="BV798" s="20">
        <v>1446</v>
      </c>
    </row>
    <row r="799" spans="1:74" x14ac:dyDescent="0.25">
      <c r="A799" s="20" t="s">
        <v>501</v>
      </c>
      <c r="B799" s="20" t="s">
        <v>726</v>
      </c>
      <c r="C799" s="20" t="s">
        <v>733</v>
      </c>
      <c r="D799" s="1">
        <v>44598</v>
      </c>
      <c r="E799">
        <v>60</v>
      </c>
      <c r="F799">
        <v>2</v>
      </c>
      <c r="G799">
        <v>0</v>
      </c>
      <c r="H799">
        <v>0</v>
      </c>
      <c r="I799">
        <v>0</v>
      </c>
      <c r="J799">
        <v>33</v>
      </c>
      <c r="K799">
        <v>5</v>
      </c>
      <c r="L799">
        <v>3</v>
      </c>
      <c r="M799">
        <v>0</v>
      </c>
      <c r="N799">
        <v>7</v>
      </c>
      <c r="O799">
        <v>7</v>
      </c>
      <c r="P799">
        <v>0</v>
      </c>
      <c r="Q799">
        <v>0</v>
      </c>
      <c r="R799">
        <v>204</v>
      </c>
      <c r="S799">
        <v>152</v>
      </c>
      <c r="T799">
        <v>15</v>
      </c>
      <c r="U799">
        <v>6</v>
      </c>
      <c r="V799">
        <v>0</v>
      </c>
      <c r="W799">
        <v>529</v>
      </c>
      <c r="X799">
        <v>220</v>
      </c>
      <c r="Y799">
        <v>65</v>
      </c>
      <c r="Z799">
        <v>73</v>
      </c>
      <c r="AA799">
        <v>23</v>
      </c>
      <c r="AB799">
        <v>447</v>
      </c>
      <c r="AC799">
        <v>184</v>
      </c>
      <c r="AD799">
        <v>7</v>
      </c>
      <c r="AE799">
        <v>127</v>
      </c>
      <c r="AF799">
        <v>12</v>
      </c>
      <c r="AG799">
        <v>62</v>
      </c>
      <c r="AH799">
        <v>18</v>
      </c>
      <c r="AI799">
        <v>1</v>
      </c>
      <c r="AJ799">
        <v>12</v>
      </c>
      <c r="AK799">
        <v>7</v>
      </c>
      <c r="AL799">
        <v>14</v>
      </c>
      <c r="AM799">
        <v>10</v>
      </c>
      <c r="AN799">
        <v>1</v>
      </c>
      <c r="AO799">
        <v>0</v>
      </c>
      <c r="AP799">
        <v>0</v>
      </c>
      <c r="AQ799">
        <v>0</v>
      </c>
      <c r="AR799">
        <v>0</v>
      </c>
      <c r="AS799">
        <v>0</v>
      </c>
      <c r="AT799">
        <v>0</v>
      </c>
      <c r="AU799">
        <v>0</v>
      </c>
      <c r="AV799">
        <v>0</v>
      </c>
      <c r="AW799">
        <v>0</v>
      </c>
      <c r="AX799">
        <v>0</v>
      </c>
      <c r="AY799">
        <v>0</v>
      </c>
      <c r="AZ799">
        <v>0</v>
      </c>
      <c r="BA799">
        <v>0</v>
      </c>
      <c r="BB799">
        <v>0</v>
      </c>
      <c r="BC799">
        <v>0</v>
      </c>
      <c r="BD799">
        <v>0</v>
      </c>
      <c r="BE799">
        <v>0</v>
      </c>
      <c r="BF799">
        <v>0</v>
      </c>
      <c r="BG799" s="20">
        <v>2</v>
      </c>
      <c r="BH799" s="20">
        <v>0</v>
      </c>
      <c r="BI799" s="20">
        <v>48</v>
      </c>
      <c r="BJ799" s="20">
        <v>7</v>
      </c>
      <c r="BK799" s="20">
        <v>181</v>
      </c>
      <c r="BL799" s="20">
        <v>344</v>
      </c>
      <c r="BM799" s="20">
        <v>291</v>
      </c>
      <c r="BN799" s="20">
        <v>41</v>
      </c>
      <c r="BO799" s="20">
        <v>13</v>
      </c>
      <c r="BP799" s="20">
        <v>2307</v>
      </c>
      <c r="BQ799" s="20">
        <v>581</v>
      </c>
      <c r="BR799" s="20">
        <v>0</v>
      </c>
      <c r="BS799" s="20">
        <v>31</v>
      </c>
      <c r="BT799" s="20">
        <v>856</v>
      </c>
      <c r="BU799" s="20">
        <v>177</v>
      </c>
      <c r="BV799" s="20">
        <v>1160</v>
      </c>
    </row>
    <row r="800" spans="1:74" x14ac:dyDescent="0.25">
      <c r="A800" s="20" t="s">
        <v>501</v>
      </c>
      <c r="B800" s="20" t="s">
        <v>726</v>
      </c>
      <c r="C800" s="20" t="s">
        <v>733</v>
      </c>
      <c r="D800" s="1">
        <v>44605</v>
      </c>
      <c r="E800">
        <v>60</v>
      </c>
      <c r="F800">
        <v>2</v>
      </c>
      <c r="G800">
        <v>0</v>
      </c>
      <c r="H800">
        <v>0</v>
      </c>
      <c r="I800">
        <v>0</v>
      </c>
      <c r="J800">
        <v>33</v>
      </c>
      <c r="K800">
        <v>5</v>
      </c>
      <c r="L800">
        <v>3</v>
      </c>
      <c r="M800">
        <v>0</v>
      </c>
      <c r="N800">
        <v>7</v>
      </c>
      <c r="O800">
        <v>7</v>
      </c>
      <c r="P800">
        <v>0</v>
      </c>
      <c r="Q800">
        <v>0</v>
      </c>
      <c r="R800">
        <v>204</v>
      </c>
      <c r="S800">
        <v>152</v>
      </c>
      <c r="T800">
        <v>15</v>
      </c>
      <c r="U800">
        <v>6</v>
      </c>
      <c r="V800">
        <v>0</v>
      </c>
      <c r="W800">
        <v>532</v>
      </c>
      <c r="X800">
        <v>221</v>
      </c>
      <c r="Y800">
        <v>65</v>
      </c>
      <c r="Z800">
        <v>74</v>
      </c>
      <c r="AA800">
        <v>25</v>
      </c>
      <c r="AB800">
        <v>449</v>
      </c>
      <c r="AC800">
        <v>188</v>
      </c>
      <c r="AD800">
        <v>7</v>
      </c>
      <c r="AE800">
        <v>128</v>
      </c>
      <c r="AF800">
        <v>13</v>
      </c>
      <c r="AG800">
        <v>62</v>
      </c>
      <c r="AH800">
        <v>19</v>
      </c>
      <c r="AI800">
        <v>1</v>
      </c>
      <c r="AJ800">
        <v>12</v>
      </c>
      <c r="AK800">
        <v>7</v>
      </c>
      <c r="AL800">
        <v>14</v>
      </c>
      <c r="AM800">
        <v>10</v>
      </c>
      <c r="AN800">
        <v>1</v>
      </c>
      <c r="AO800">
        <v>0</v>
      </c>
      <c r="AP800">
        <v>0</v>
      </c>
      <c r="AQ800">
        <v>0</v>
      </c>
      <c r="AR800">
        <v>0</v>
      </c>
      <c r="AS800">
        <v>0</v>
      </c>
      <c r="AT800">
        <v>0</v>
      </c>
      <c r="AU800">
        <v>0</v>
      </c>
      <c r="AV800">
        <v>0</v>
      </c>
      <c r="AW800">
        <v>0</v>
      </c>
      <c r="AX800">
        <v>0</v>
      </c>
      <c r="AY800">
        <v>0</v>
      </c>
      <c r="AZ800">
        <v>0</v>
      </c>
      <c r="BA800">
        <v>0</v>
      </c>
      <c r="BB800">
        <v>0</v>
      </c>
      <c r="BC800">
        <v>0</v>
      </c>
      <c r="BD800">
        <v>0</v>
      </c>
      <c r="BE800">
        <v>0</v>
      </c>
      <c r="BF800">
        <v>0</v>
      </c>
      <c r="BG800" s="20">
        <v>2</v>
      </c>
      <c r="BH800" s="20">
        <v>0</v>
      </c>
      <c r="BI800" s="20">
        <v>48</v>
      </c>
      <c r="BJ800" s="20">
        <v>7</v>
      </c>
      <c r="BK800" s="20">
        <v>181</v>
      </c>
      <c r="BL800" s="20">
        <v>344</v>
      </c>
      <c r="BM800" s="20">
        <v>292</v>
      </c>
      <c r="BN800" s="20">
        <v>41</v>
      </c>
      <c r="BO800" s="20">
        <v>13</v>
      </c>
      <c r="BP800" s="20">
        <v>2313</v>
      </c>
      <c r="BQ800" s="20">
        <v>591</v>
      </c>
      <c r="BR800" s="20">
        <v>0</v>
      </c>
      <c r="BS800" s="20">
        <v>31</v>
      </c>
      <c r="BT800" s="20">
        <v>854</v>
      </c>
      <c r="BU800" s="20">
        <v>183</v>
      </c>
      <c r="BV800" s="20">
        <v>1164</v>
      </c>
    </row>
    <row r="801" spans="1:74" x14ac:dyDescent="0.25">
      <c r="A801" s="20" t="s">
        <v>501</v>
      </c>
      <c r="B801" s="20" t="s">
        <v>726</v>
      </c>
      <c r="C801" s="20" t="s">
        <v>733</v>
      </c>
      <c r="D801" s="1">
        <v>44613</v>
      </c>
      <c r="E801">
        <v>60</v>
      </c>
      <c r="F801">
        <v>2</v>
      </c>
      <c r="G801">
        <v>0</v>
      </c>
      <c r="H801">
        <v>0</v>
      </c>
      <c r="I801">
        <v>0</v>
      </c>
      <c r="J801">
        <v>33</v>
      </c>
      <c r="K801">
        <v>5</v>
      </c>
      <c r="L801">
        <v>3</v>
      </c>
      <c r="M801">
        <v>0</v>
      </c>
      <c r="N801">
        <v>7</v>
      </c>
      <c r="O801">
        <v>7</v>
      </c>
      <c r="P801">
        <v>0</v>
      </c>
      <c r="Q801">
        <v>0</v>
      </c>
      <c r="R801">
        <v>205</v>
      </c>
      <c r="S801">
        <v>153</v>
      </c>
      <c r="T801">
        <v>15</v>
      </c>
      <c r="U801">
        <v>6</v>
      </c>
      <c r="V801">
        <v>0</v>
      </c>
      <c r="W801">
        <v>528</v>
      </c>
      <c r="X801">
        <v>218</v>
      </c>
      <c r="Y801">
        <v>65</v>
      </c>
      <c r="Z801">
        <v>73</v>
      </c>
      <c r="AA801">
        <v>26</v>
      </c>
      <c r="AB801">
        <v>449</v>
      </c>
      <c r="AC801">
        <v>188</v>
      </c>
      <c r="AD801">
        <v>7</v>
      </c>
      <c r="AE801">
        <v>128</v>
      </c>
      <c r="AF801">
        <v>12</v>
      </c>
      <c r="AG801">
        <v>62</v>
      </c>
      <c r="AH801">
        <v>19</v>
      </c>
      <c r="AI801">
        <v>1</v>
      </c>
      <c r="AJ801">
        <v>12</v>
      </c>
      <c r="AK801">
        <v>7</v>
      </c>
      <c r="AL801">
        <v>14</v>
      </c>
      <c r="AM801">
        <v>10</v>
      </c>
      <c r="AN801">
        <v>1</v>
      </c>
      <c r="AO801">
        <v>0</v>
      </c>
      <c r="AP801">
        <v>0</v>
      </c>
      <c r="AQ801">
        <v>0</v>
      </c>
      <c r="AR801">
        <v>0</v>
      </c>
      <c r="AS801">
        <v>0</v>
      </c>
      <c r="AT801">
        <v>0</v>
      </c>
      <c r="AU801">
        <v>0</v>
      </c>
      <c r="AV801">
        <v>0</v>
      </c>
      <c r="AW801">
        <v>0</v>
      </c>
      <c r="AX801">
        <v>0</v>
      </c>
      <c r="AY801">
        <v>0</v>
      </c>
      <c r="AZ801">
        <v>0</v>
      </c>
      <c r="BA801">
        <v>0</v>
      </c>
      <c r="BB801">
        <v>0</v>
      </c>
      <c r="BC801">
        <v>0</v>
      </c>
      <c r="BD801">
        <v>0</v>
      </c>
      <c r="BE801">
        <v>0</v>
      </c>
      <c r="BF801">
        <v>0</v>
      </c>
      <c r="BG801" s="20">
        <v>2</v>
      </c>
      <c r="BH801" s="20">
        <v>0</v>
      </c>
      <c r="BI801" s="20">
        <v>48</v>
      </c>
      <c r="BJ801" s="20">
        <v>7</v>
      </c>
      <c r="BK801" s="20">
        <v>182</v>
      </c>
      <c r="BL801" s="20">
        <v>340</v>
      </c>
      <c r="BM801" s="20">
        <v>292</v>
      </c>
      <c r="BN801" s="20">
        <v>41</v>
      </c>
      <c r="BO801" s="20">
        <v>13</v>
      </c>
      <c r="BP801" s="20">
        <v>2309</v>
      </c>
      <c r="BQ801" s="20">
        <v>594</v>
      </c>
      <c r="BR801" s="20">
        <v>0</v>
      </c>
      <c r="BS801" s="20">
        <v>31</v>
      </c>
      <c r="BT801" s="20">
        <v>852</v>
      </c>
      <c r="BU801" s="20">
        <v>176</v>
      </c>
      <c r="BV801" s="20">
        <v>1166</v>
      </c>
    </row>
    <row r="802" spans="1:74" x14ac:dyDescent="0.25">
      <c r="A802" s="20" t="s">
        <v>501</v>
      </c>
      <c r="B802" s="20" t="s">
        <v>504</v>
      </c>
      <c r="C802" s="20" t="s">
        <v>734</v>
      </c>
      <c r="D802" s="1">
        <v>44598</v>
      </c>
      <c r="E802">
        <v>124</v>
      </c>
      <c r="F802">
        <v>5</v>
      </c>
      <c r="G802">
        <v>4</v>
      </c>
      <c r="H802">
        <v>1</v>
      </c>
      <c r="I802">
        <v>1</v>
      </c>
      <c r="J802">
        <v>79</v>
      </c>
      <c r="K802">
        <v>3</v>
      </c>
      <c r="L802">
        <v>15</v>
      </c>
      <c r="M802">
        <v>3</v>
      </c>
      <c r="N802">
        <v>3</v>
      </c>
      <c r="O802">
        <v>3</v>
      </c>
      <c r="P802">
        <v>0</v>
      </c>
      <c r="Q802">
        <v>0</v>
      </c>
      <c r="R802">
        <v>716</v>
      </c>
      <c r="S802">
        <v>555</v>
      </c>
      <c r="T802">
        <v>50</v>
      </c>
      <c r="U802">
        <v>38</v>
      </c>
      <c r="V802">
        <v>24</v>
      </c>
      <c r="W802">
        <v>1094</v>
      </c>
      <c r="X802">
        <v>595</v>
      </c>
      <c r="Y802">
        <v>25</v>
      </c>
      <c r="Z802">
        <v>195</v>
      </c>
      <c r="AA802">
        <v>18</v>
      </c>
      <c r="AB802">
        <v>1286</v>
      </c>
      <c r="AC802">
        <v>745</v>
      </c>
      <c r="AD802">
        <v>22</v>
      </c>
      <c r="AE802">
        <v>192</v>
      </c>
      <c r="AF802">
        <v>49</v>
      </c>
      <c r="AG802">
        <v>158</v>
      </c>
      <c r="AH802">
        <v>65</v>
      </c>
      <c r="AI802">
        <v>5</v>
      </c>
      <c r="AJ802">
        <v>29</v>
      </c>
      <c r="AK802">
        <v>4</v>
      </c>
      <c r="AL802">
        <v>93</v>
      </c>
      <c r="AM802">
        <v>66</v>
      </c>
      <c r="AN802">
        <v>6</v>
      </c>
      <c r="AO802">
        <v>2</v>
      </c>
      <c r="AP802">
        <v>2</v>
      </c>
      <c r="AQ802">
        <v>0</v>
      </c>
      <c r="AR802">
        <v>0</v>
      </c>
      <c r="AS802">
        <v>0</v>
      </c>
      <c r="AT802">
        <v>0</v>
      </c>
      <c r="AU802">
        <v>0</v>
      </c>
      <c r="AV802">
        <v>0</v>
      </c>
      <c r="AW802">
        <v>0</v>
      </c>
      <c r="AX802">
        <v>0</v>
      </c>
      <c r="AY802">
        <v>0</v>
      </c>
      <c r="AZ802">
        <v>0</v>
      </c>
      <c r="BA802">
        <v>0</v>
      </c>
      <c r="BB802">
        <v>0</v>
      </c>
      <c r="BC802">
        <v>0</v>
      </c>
      <c r="BD802">
        <v>0</v>
      </c>
      <c r="BE802">
        <v>0</v>
      </c>
      <c r="BF802">
        <v>0</v>
      </c>
      <c r="BG802" s="20">
        <v>5</v>
      </c>
      <c r="BH802" s="20">
        <v>1</v>
      </c>
      <c r="BI802" s="20">
        <v>98</v>
      </c>
      <c r="BJ802" s="20">
        <v>3</v>
      </c>
      <c r="BK802" s="20">
        <v>592</v>
      </c>
      <c r="BL802" s="20">
        <v>817</v>
      </c>
      <c r="BM802" s="20">
        <v>987</v>
      </c>
      <c r="BN802" s="20">
        <v>109</v>
      </c>
      <c r="BO802" s="20">
        <v>81</v>
      </c>
      <c r="BP802" s="20">
        <v>4818</v>
      </c>
      <c r="BQ802" s="20">
        <v>1872</v>
      </c>
      <c r="BR802" s="20">
        <v>0</v>
      </c>
      <c r="BS802" s="20">
        <v>102</v>
      </c>
      <c r="BT802" s="20">
        <v>1266</v>
      </c>
      <c r="BU802" s="20">
        <v>216</v>
      </c>
      <c r="BV802" s="20">
        <v>3011</v>
      </c>
    </row>
    <row r="803" spans="1:74" x14ac:dyDescent="0.25">
      <c r="A803" s="20" t="s">
        <v>501</v>
      </c>
      <c r="B803" s="20" t="s">
        <v>504</v>
      </c>
      <c r="C803" s="20" t="s">
        <v>734</v>
      </c>
      <c r="D803" s="1">
        <v>44605</v>
      </c>
      <c r="E803">
        <v>124</v>
      </c>
      <c r="F803">
        <v>5</v>
      </c>
      <c r="G803">
        <v>4</v>
      </c>
      <c r="H803">
        <v>1</v>
      </c>
      <c r="I803">
        <v>1</v>
      </c>
      <c r="J803">
        <v>80</v>
      </c>
      <c r="K803">
        <v>3</v>
      </c>
      <c r="L803">
        <v>15</v>
      </c>
      <c r="M803">
        <v>3</v>
      </c>
      <c r="N803">
        <v>3</v>
      </c>
      <c r="O803">
        <v>3</v>
      </c>
      <c r="P803">
        <v>0</v>
      </c>
      <c r="Q803">
        <v>0</v>
      </c>
      <c r="R803">
        <v>716</v>
      </c>
      <c r="S803">
        <v>555</v>
      </c>
      <c r="T803">
        <v>50</v>
      </c>
      <c r="U803">
        <v>38</v>
      </c>
      <c r="V803">
        <v>24</v>
      </c>
      <c r="W803">
        <v>1096</v>
      </c>
      <c r="X803">
        <v>600</v>
      </c>
      <c r="Y803">
        <v>26</v>
      </c>
      <c r="Z803">
        <v>196</v>
      </c>
      <c r="AA803">
        <v>18</v>
      </c>
      <c r="AB803">
        <v>1285</v>
      </c>
      <c r="AC803">
        <v>752</v>
      </c>
      <c r="AD803">
        <v>22</v>
      </c>
      <c r="AE803">
        <v>190</v>
      </c>
      <c r="AF803">
        <v>47</v>
      </c>
      <c r="AG803">
        <v>159</v>
      </c>
      <c r="AH803">
        <v>66</v>
      </c>
      <c r="AI803">
        <v>5</v>
      </c>
      <c r="AJ803">
        <v>30</v>
      </c>
      <c r="AK803">
        <v>4</v>
      </c>
      <c r="AL803">
        <v>93</v>
      </c>
      <c r="AM803">
        <v>66</v>
      </c>
      <c r="AN803">
        <v>6</v>
      </c>
      <c r="AO803">
        <v>2</v>
      </c>
      <c r="AP803">
        <v>2</v>
      </c>
      <c r="AQ803">
        <v>0</v>
      </c>
      <c r="AR803">
        <v>0</v>
      </c>
      <c r="AS803">
        <v>0</v>
      </c>
      <c r="AT803">
        <v>0</v>
      </c>
      <c r="AU803">
        <v>0</v>
      </c>
      <c r="AV803">
        <v>0</v>
      </c>
      <c r="AW803">
        <v>0</v>
      </c>
      <c r="AX803">
        <v>0</v>
      </c>
      <c r="AY803">
        <v>0</v>
      </c>
      <c r="AZ803">
        <v>0</v>
      </c>
      <c r="BA803">
        <v>0</v>
      </c>
      <c r="BB803">
        <v>0</v>
      </c>
      <c r="BC803">
        <v>0</v>
      </c>
      <c r="BD803">
        <v>0</v>
      </c>
      <c r="BE803">
        <v>0</v>
      </c>
      <c r="BF803">
        <v>0</v>
      </c>
      <c r="BG803" s="20">
        <v>5</v>
      </c>
      <c r="BH803" s="20">
        <v>1</v>
      </c>
      <c r="BI803" s="20">
        <v>98</v>
      </c>
      <c r="BJ803" s="20">
        <v>3</v>
      </c>
      <c r="BK803" s="20">
        <v>592</v>
      </c>
      <c r="BL803" s="20">
        <v>817</v>
      </c>
      <c r="BM803" s="20">
        <v>991</v>
      </c>
      <c r="BN803" s="20">
        <v>109</v>
      </c>
      <c r="BO803" s="20">
        <v>81</v>
      </c>
      <c r="BP803" s="20">
        <v>4818</v>
      </c>
      <c r="BQ803" s="20">
        <v>1901</v>
      </c>
      <c r="BR803" s="20">
        <v>0</v>
      </c>
      <c r="BS803" s="20">
        <v>102</v>
      </c>
      <c r="BT803" s="20">
        <v>1259</v>
      </c>
      <c r="BU803" s="20">
        <v>215</v>
      </c>
      <c r="BV803" s="20">
        <v>3028</v>
      </c>
    </row>
    <row r="804" spans="1:74" x14ac:dyDescent="0.25">
      <c r="A804" s="20" t="s">
        <v>501</v>
      </c>
      <c r="B804" s="20" t="s">
        <v>504</v>
      </c>
      <c r="C804" s="20" t="s">
        <v>734</v>
      </c>
      <c r="D804" s="1">
        <v>44613</v>
      </c>
      <c r="E804">
        <v>125</v>
      </c>
      <c r="F804">
        <v>5</v>
      </c>
      <c r="G804">
        <v>4</v>
      </c>
      <c r="H804">
        <v>1</v>
      </c>
      <c r="I804">
        <v>1</v>
      </c>
      <c r="J804">
        <v>81</v>
      </c>
      <c r="K804">
        <v>3</v>
      </c>
      <c r="L804">
        <v>15</v>
      </c>
      <c r="M804">
        <v>3</v>
      </c>
      <c r="N804">
        <v>3</v>
      </c>
      <c r="O804">
        <v>3</v>
      </c>
      <c r="P804">
        <v>0</v>
      </c>
      <c r="Q804">
        <v>0</v>
      </c>
      <c r="R804">
        <v>718</v>
      </c>
      <c r="S804">
        <v>559</v>
      </c>
      <c r="T804">
        <v>50</v>
      </c>
      <c r="U804">
        <v>38</v>
      </c>
      <c r="V804">
        <v>24</v>
      </c>
      <c r="W804">
        <v>1096</v>
      </c>
      <c r="X804">
        <v>607</v>
      </c>
      <c r="Y804">
        <v>26</v>
      </c>
      <c r="Z804">
        <v>196</v>
      </c>
      <c r="AA804">
        <v>20</v>
      </c>
      <c r="AB804">
        <v>1286</v>
      </c>
      <c r="AC804">
        <v>755</v>
      </c>
      <c r="AD804">
        <v>22</v>
      </c>
      <c r="AE804">
        <v>189</v>
      </c>
      <c r="AF804">
        <v>48</v>
      </c>
      <c r="AG804">
        <v>159</v>
      </c>
      <c r="AH804">
        <v>67</v>
      </c>
      <c r="AI804">
        <v>5</v>
      </c>
      <c r="AJ804">
        <v>29</v>
      </c>
      <c r="AK804">
        <v>4</v>
      </c>
      <c r="AL804">
        <v>91</v>
      </c>
      <c r="AM804">
        <v>65</v>
      </c>
      <c r="AN804">
        <v>6</v>
      </c>
      <c r="AO804">
        <v>2</v>
      </c>
      <c r="AP804">
        <v>2</v>
      </c>
      <c r="AQ804">
        <v>0</v>
      </c>
      <c r="AR804">
        <v>0</v>
      </c>
      <c r="AS804">
        <v>0</v>
      </c>
      <c r="AT804">
        <v>0</v>
      </c>
      <c r="AU804">
        <v>0</v>
      </c>
      <c r="AV804">
        <v>0</v>
      </c>
      <c r="AW804">
        <v>0</v>
      </c>
      <c r="AX804">
        <v>0</v>
      </c>
      <c r="AY804">
        <v>0</v>
      </c>
      <c r="AZ804">
        <v>0</v>
      </c>
      <c r="BA804">
        <v>0</v>
      </c>
      <c r="BB804">
        <v>0</v>
      </c>
      <c r="BC804">
        <v>0</v>
      </c>
      <c r="BD804">
        <v>0</v>
      </c>
      <c r="BE804">
        <v>0</v>
      </c>
      <c r="BF804">
        <v>0</v>
      </c>
      <c r="BG804" s="20">
        <v>5</v>
      </c>
      <c r="BH804" s="20">
        <v>1</v>
      </c>
      <c r="BI804" s="20">
        <v>99</v>
      </c>
      <c r="BJ804" s="20">
        <v>3</v>
      </c>
      <c r="BK804" s="20">
        <v>594</v>
      </c>
      <c r="BL804" s="20">
        <v>817</v>
      </c>
      <c r="BM804" s="20">
        <v>995</v>
      </c>
      <c r="BN804" s="20">
        <v>111</v>
      </c>
      <c r="BO804" s="20">
        <v>79</v>
      </c>
      <c r="BP804" s="20">
        <v>4819</v>
      </c>
      <c r="BQ804" s="20">
        <v>1916</v>
      </c>
      <c r="BR804" s="20">
        <v>0</v>
      </c>
      <c r="BS804" s="20">
        <v>103</v>
      </c>
      <c r="BT804" s="20">
        <v>1250</v>
      </c>
      <c r="BU804" s="20">
        <v>215</v>
      </c>
      <c r="BV804" s="20">
        <v>3045</v>
      </c>
    </row>
    <row r="805" spans="1:74" x14ac:dyDescent="0.25">
      <c r="A805" s="20" t="s">
        <v>501</v>
      </c>
      <c r="B805" s="20" t="s">
        <v>507</v>
      </c>
      <c r="C805" s="20" t="s">
        <v>508</v>
      </c>
      <c r="D805" s="1">
        <v>44613</v>
      </c>
      <c r="R805">
        <v>5</v>
      </c>
      <c r="V805">
        <v>5</v>
      </c>
      <c r="AB805">
        <v>9</v>
      </c>
      <c r="AF805">
        <v>9</v>
      </c>
      <c r="BG805" s="20"/>
      <c r="BH805" s="20"/>
      <c r="BI805" s="20"/>
      <c r="BJ805" s="20"/>
      <c r="BK805" s="20"/>
      <c r="BL805" s="20"/>
      <c r="BM805" s="20"/>
      <c r="BN805" s="20"/>
      <c r="BO805" s="20"/>
      <c r="BP805" s="20">
        <v>77</v>
      </c>
      <c r="BQ805" s="20"/>
      <c r="BR805" s="20"/>
      <c r="BS805" s="20"/>
      <c r="BT805" s="20"/>
      <c r="BU805" s="20">
        <v>77</v>
      </c>
      <c r="BV805" s="20"/>
    </row>
    <row r="806" spans="1:74" x14ac:dyDescent="0.25">
      <c r="A806" s="20" t="s">
        <v>501</v>
      </c>
      <c r="B806" s="20" t="s">
        <v>507</v>
      </c>
      <c r="C806" s="20" t="s">
        <v>508</v>
      </c>
      <c r="D806" s="1">
        <v>44613</v>
      </c>
      <c r="E806">
        <v>162</v>
      </c>
      <c r="F806">
        <v>2</v>
      </c>
      <c r="G806">
        <v>1</v>
      </c>
      <c r="J806">
        <v>97</v>
      </c>
      <c r="K806">
        <v>7</v>
      </c>
      <c r="L806">
        <v>24</v>
      </c>
      <c r="M806">
        <v>4</v>
      </c>
      <c r="N806">
        <v>11</v>
      </c>
      <c r="O806">
        <v>9</v>
      </c>
      <c r="P806">
        <v>1</v>
      </c>
      <c r="R806">
        <v>601</v>
      </c>
      <c r="S806">
        <v>441</v>
      </c>
      <c r="T806">
        <v>39</v>
      </c>
      <c r="U806">
        <v>34</v>
      </c>
      <c r="V806">
        <v>3</v>
      </c>
      <c r="W806">
        <v>1950</v>
      </c>
      <c r="X806">
        <v>999</v>
      </c>
      <c r="Y806">
        <v>30</v>
      </c>
      <c r="Z806">
        <v>434</v>
      </c>
      <c r="AA806">
        <v>9</v>
      </c>
      <c r="AB806">
        <v>1653</v>
      </c>
      <c r="AC806">
        <v>789</v>
      </c>
      <c r="AD806">
        <v>29</v>
      </c>
      <c r="AE806">
        <v>458</v>
      </c>
      <c r="AF806">
        <v>37</v>
      </c>
      <c r="AG806">
        <v>284</v>
      </c>
      <c r="AH806">
        <v>97</v>
      </c>
      <c r="AI806">
        <v>1</v>
      </c>
      <c r="AJ806">
        <v>90</v>
      </c>
      <c r="AK806">
        <v>7</v>
      </c>
      <c r="AL806">
        <v>55</v>
      </c>
      <c r="AM806">
        <v>5</v>
      </c>
      <c r="AN806">
        <v>9</v>
      </c>
      <c r="AO806">
        <v>1</v>
      </c>
      <c r="AP806">
        <v>3</v>
      </c>
      <c r="BG806" s="20">
        <v>2</v>
      </c>
      <c r="BH806" s="20"/>
      <c r="BI806" s="20">
        <v>130</v>
      </c>
      <c r="BJ806" s="20">
        <v>9</v>
      </c>
      <c r="BK806" s="20">
        <v>518</v>
      </c>
      <c r="BL806" s="20">
        <v>1442</v>
      </c>
      <c r="BM806" s="20">
        <v>1099</v>
      </c>
      <c r="BN806" s="20">
        <v>176</v>
      </c>
      <c r="BO806" s="20">
        <v>40</v>
      </c>
      <c r="BP806" s="20">
        <v>9332</v>
      </c>
      <c r="BQ806" s="20">
        <v>2956</v>
      </c>
      <c r="BR806" s="20"/>
      <c r="BS806" s="20">
        <v>64</v>
      </c>
      <c r="BT806" s="20">
        <v>3607</v>
      </c>
      <c r="BU806" s="20">
        <v>345</v>
      </c>
      <c r="BV806" s="20">
        <v>5065</v>
      </c>
    </row>
    <row r="807" spans="1:74" x14ac:dyDescent="0.25">
      <c r="A807" s="20" t="s">
        <v>501</v>
      </c>
      <c r="B807" s="20" t="s">
        <v>504</v>
      </c>
      <c r="C807" s="20" t="s">
        <v>735</v>
      </c>
      <c r="D807" s="1">
        <v>44598</v>
      </c>
      <c r="E807">
        <v>99</v>
      </c>
      <c r="F807">
        <v>4</v>
      </c>
      <c r="G807">
        <v>3</v>
      </c>
      <c r="H807">
        <v>0</v>
      </c>
      <c r="I807">
        <v>0</v>
      </c>
      <c r="J807">
        <v>63</v>
      </c>
      <c r="K807">
        <v>2</v>
      </c>
      <c r="L807">
        <v>12</v>
      </c>
      <c r="M807">
        <v>4</v>
      </c>
      <c r="N807">
        <v>0</v>
      </c>
      <c r="O807">
        <v>0</v>
      </c>
      <c r="P807">
        <v>0</v>
      </c>
      <c r="Q807">
        <v>0</v>
      </c>
      <c r="R807">
        <v>343</v>
      </c>
      <c r="S807">
        <v>257</v>
      </c>
      <c r="T807">
        <v>9</v>
      </c>
      <c r="U807">
        <v>11</v>
      </c>
      <c r="V807">
        <v>23</v>
      </c>
      <c r="W807">
        <v>906</v>
      </c>
      <c r="X807">
        <v>479</v>
      </c>
      <c r="Y807">
        <v>22</v>
      </c>
      <c r="Z807">
        <v>139</v>
      </c>
      <c r="AA807">
        <v>30</v>
      </c>
      <c r="AB807">
        <v>720</v>
      </c>
      <c r="AC807">
        <v>377</v>
      </c>
      <c r="AD807">
        <v>10</v>
      </c>
      <c r="AE807">
        <v>129</v>
      </c>
      <c r="AF807">
        <v>45</v>
      </c>
      <c r="AG807">
        <v>189</v>
      </c>
      <c r="AH807">
        <v>74</v>
      </c>
      <c r="AI807">
        <v>6</v>
      </c>
      <c r="AJ807">
        <v>41</v>
      </c>
      <c r="AK807">
        <v>5</v>
      </c>
      <c r="AL807">
        <v>35</v>
      </c>
      <c r="AM807">
        <v>23</v>
      </c>
      <c r="AN807">
        <v>5</v>
      </c>
      <c r="AO807">
        <v>2</v>
      </c>
      <c r="AP807">
        <v>0</v>
      </c>
      <c r="AQ807">
        <v>0</v>
      </c>
      <c r="AR807">
        <v>0</v>
      </c>
      <c r="AS807">
        <v>0</v>
      </c>
      <c r="AT807">
        <v>0</v>
      </c>
      <c r="AU807">
        <v>0</v>
      </c>
      <c r="AV807">
        <v>0</v>
      </c>
      <c r="AW807">
        <v>0</v>
      </c>
      <c r="AX807">
        <v>0</v>
      </c>
      <c r="AY807">
        <v>0</v>
      </c>
      <c r="AZ807">
        <v>0</v>
      </c>
      <c r="BA807">
        <v>0</v>
      </c>
      <c r="BB807">
        <v>0</v>
      </c>
      <c r="BC807">
        <v>0</v>
      </c>
      <c r="BD807">
        <v>0</v>
      </c>
      <c r="BE807">
        <v>0</v>
      </c>
      <c r="BF807">
        <v>0</v>
      </c>
      <c r="BG807" s="20">
        <v>4</v>
      </c>
      <c r="BH807" s="20">
        <v>0</v>
      </c>
      <c r="BI807" s="20">
        <v>80</v>
      </c>
      <c r="BJ807" s="20">
        <v>0</v>
      </c>
      <c r="BK807" s="20">
        <v>295</v>
      </c>
      <c r="BL807" s="20">
        <v>675</v>
      </c>
      <c r="BM807" s="20">
        <v>519</v>
      </c>
      <c r="BN807" s="20">
        <v>127</v>
      </c>
      <c r="BO807" s="20">
        <v>28</v>
      </c>
      <c r="BP807" s="20">
        <v>3585</v>
      </c>
      <c r="BQ807" s="20">
        <v>1421</v>
      </c>
      <c r="BR807" s="20">
        <v>0</v>
      </c>
      <c r="BS807" s="20">
        <v>41</v>
      </c>
      <c r="BT807" s="20">
        <v>870</v>
      </c>
      <c r="BU807" s="20">
        <v>293</v>
      </c>
      <c r="BV807" s="20">
        <v>2249</v>
      </c>
    </row>
    <row r="808" spans="1:74" x14ac:dyDescent="0.25">
      <c r="A808" s="20" t="s">
        <v>501</v>
      </c>
      <c r="B808" s="20" t="s">
        <v>504</v>
      </c>
      <c r="C808" s="20" t="s">
        <v>735</v>
      </c>
      <c r="D808" s="1">
        <v>44605</v>
      </c>
      <c r="E808">
        <v>98</v>
      </c>
      <c r="F808">
        <v>4</v>
      </c>
      <c r="G808">
        <v>4</v>
      </c>
      <c r="H808">
        <v>0</v>
      </c>
      <c r="I808">
        <v>0</v>
      </c>
      <c r="J808">
        <v>64</v>
      </c>
      <c r="K808">
        <v>2</v>
      </c>
      <c r="L808">
        <v>11</v>
      </c>
      <c r="M808">
        <v>4</v>
      </c>
      <c r="N808">
        <v>0</v>
      </c>
      <c r="O808">
        <v>0</v>
      </c>
      <c r="P808">
        <v>0</v>
      </c>
      <c r="Q808">
        <v>0</v>
      </c>
      <c r="R808">
        <v>344</v>
      </c>
      <c r="S808">
        <v>258</v>
      </c>
      <c r="T808">
        <v>9</v>
      </c>
      <c r="U808">
        <v>11</v>
      </c>
      <c r="V808">
        <v>23</v>
      </c>
      <c r="W808">
        <v>907</v>
      </c>
      <c r="X808">
        <v>481</v>
      </c>
      <c r="Y808">
        <v>22</v>
      </c>
      <c r="Z808">
        <v>139</v>
      </c>
      <c r="AA808">
        <v>30</v>
      </c>
      <c r="AB808">
        <v>718</v>
      </c>
      <c r="AC808">
        <v>376</v>
      </c>
      <c r="AD808">
        <v>10</v>
      </c>
      <c r="AE808">
        <v>128</v>
      </c>
      <c r="AF808">
        <v>45</v>
      </c>
      <c r="AG808">
        <v>191</v>
      </c>
      <c r="AH808">
        <v>76</v>
      </c>
      <c r="AI808">
        <v>6</v>
      </c>
      <c r="AJ808">
        <v>41</v>
      </c>
      <c r="AK808">
        <v>5</v>
      </c>
      <c r="AL808">
        <v>35</v>
      </c>
      <c r="AM808">
        <v>23</v>
      </c>
      <c r="AN808">
        <v>5</v>
      </c>
      <c r="AO808">
        <v>2</v>
      </c>
      <c r="AP808">
        <v>0</v>
      </c>
      <c r="AQ808">
        <v>0</v>
      </c>
      <c r="AR808">
        <v>0</v>
      </c>
      <c r="AS808">
        <v>0</v>
      </c>
      <c r="AT808">
        <v>0</v>
      </c>
      <c r="AU808">
        <v>0</v>
      </c>
      <c r="AV808">
        <v>0</v>
      </c>
      <c r="AW808">
        <v>0</v>
      </c>
      <c r="AX808">
        <v>0</v>
      </c>
      <c r="AY808">
        <v>0</v>
      </c>
      <c r="AZ808">
        <v>0</v>
      </c>
      <c r="BA808">
        <v>0</v>
      </c>
      <c r="BB808">
        <v>0</v>
      </c>
      <c r="BC808">
        <v>0</v>
      </c>
      <c r="BD808">
        <v>0</v>
      </c>
      <c r="BE808">
        <v>0</v>
      </c>
      <c r="BF808">
        <v>0</v>
      </c>
      <c r="BG808" s="20">
        <v>4</v>
      </c>
      <c r="BH808" s="20">
        <v>0</v>
      </c>
      <c r="BI808" s="20">
        <v>80</v>
      </c>
      <c r="BJ808" s="20">
        <v>0</v>
      </c>
      <c r="BK808" s="20">
        <v>296</v>
      </c>
      <c r="BL808" s="20">
        <v>676</v>
      </c>
      <c r="BM808" s="20">
        <v>517</v>
      </c>
      <c r="BN808" s="20">
        <v>130</v>
      </c>
      <c r="BO808" s="20">
        <v>28</v>
      </c>
      <c r="BP808" s="20">
        <v>3581</v>
      </c>
      <c r="BQ808" s="20">
        <v>1440</v>
      </c>
      <c r="BR808" s="20">
        <v>0</v>
      </c>
      <c r="BS808" s="20">
        <v>42</v>
      </c>
      <c r="BT808" s="20">
        <v>865</v>
      </c>
      <c r="BU808" s="20">
        <v>293</v>
      </c>
      <c r="BV808" s="20">
        <v>2249</v>
      </c>
    </row>
    <row r="809" spans="1:74" x14ac:dyDescent="0.25">
      <c r="A809" s="20" t="s">
        <v>501</v>
      </c>
      <c r="B809" s="20" t="s">
        <v>504</v>
      </c>
      <c r="C809" s="20" t="s">
        <v>735</v>
      </c>
      <c r="D809" s="1">
        <v>44613</v>
      </c>
      <c r="E809">
        <v>98</v>
      </c>
      <c r="F809">
        <v>4</v>
      </c>
      <c r="G809">
        <v>4</v>
      </c>
      <c r="H809">
        <v>0</v>
      </c>
      <c r="I809">
        <v>0</v>
      </c>
      <c r="J809">
        <v>64</v>
      </c>
      <c r="K809">
        <v>2</v>
      </c>
      <c r="L809">
        <v>11</v>
      </c>
      <c r="M809">
        <v>4</v>
      </c>
      <c r="N809">
        <v>0</v>
      </c>
      <c r="O809">
        <v>0</v>
      </c>
      <c r="P809">
        <v>0</v>
      </c>
      <c r="Q809">
        <v>0</v>
      </c>
      <c r="R809">
        <v>343</v>
      </c>
      <c r="S809">
        <v>258</v>
      </c>
      <c r="T809">
        <v>9</v>
      </c>
      <c r="U809">
        <v>11</v>
      </c>
      <c r="V809">
        <v>23</v>
      </c>
      <c r="W809">
        <v>909</v>
      </c>
      <c r="X809">
        <v>484</v>
      </c>
      <c r="Y809">
        <v>23</v>
      </c>
      <c r="Z809">
        <v>139</v>
      </c>
      <c r="AA809">
        <v>31</v>
      </c>
      <c r="AB809">
        <v>714</v>
      </c>
      <c r="AC809">
        <v>377</v>
      </c>
      <c r="AD809">
        <v>9</v>
      </c>
      <c r="AE809">
        <v>128</v>
      </c>
      <c r="AF809">
        <v>44</v>
      </c>
      <c r="AG809">
        <v>187</v>
      </c>
      <c r="AH809">
        <v>76</v>
      </c>
      <c r="AI809">
        <v>5</v>
      </c>
      <c r="AJ809">
        <v>39</v>
      </c>
      <c r="AK809">
        <v>5</v>
      </c>
      <c r="AL809">
        <v>35</v>
      </c>
      <c r="AM809">
        <v>23</v>
      </c>
      <c r="AN809">
        <v>5</v>
      </c>
      <c r="AO809">
        <v>2</v>
      </c>
      <c r="AP809">
        <v>0</v>
      </c>
      <c r="AQ809">
        <v>0</v>
      </c>
      <c r="AR809">
        <v>0</v>
      </c>
      <c r="AS809">
        <v>0</v>
      </c>
      <c r="AT809">
        <v>0</v>
      </c>
      <c r="AU809">
        <v>0</v>
      </c>
      <c r="AV809">
        <v>0</v>
      </c>
      <c r="AW809">
        <v>0</v>
      </c>
      <c r="AX809">
        <v>0</v>
      </c>
      <c r="AY809">
        <v>0</v>
      </c>
      <c r="AZ809">
        <v>0</v>
      </c>
      <c r="BA809">
        <v>0</v>
      </c>
      <c r="BB809">
        <v>0</v>
      </c>
      <c r="BC809">
        <v>0</v>
      </c>
      <c r="BD809">
        <v>0</v>
      </c>
      <c r="BE809">
        <v>0</v>
      </c>
      <c r="BF809">
        <v>0</v>
      </c>
      <c r="BG809" s="20">
        <v>4</v>
      </c>
      <c r="BH809" s="20">
        <v>0</v>
      </c>
      <c r="BI809" s="20">
        <v>80</v>
      </c>
      <c r="BJ809" s="20">
        <v>0</v>
      </c>
      <c r="BK809" s="20">
        <v>295</v>
      </c>
      <c r="BL809" s="20">
        <v>677</v>
      </c>
      <c r="BM809" s="20">
        <v>515</v>
      </c>
      <c r="BN809" s="20">
        <v>128</v>
      </c>
      <c r="BO809" s="20">
        <v>28</v>
      </c>
      <c r="BP809" s="20">
        <v>3560</v>
      </c>
      <c r="BQ809" s="20">
        <v>1446</v>
      </c>
      <c r="BR809" s="20">
        <v>0</v>
      </c>
      <c r="BS809" s="20">
        <v>40</v>
      </c>
      <c r="BT809" s="20">
        <v>860</v>
      </c>
      <c r="BU809" s="20">
        <v>290</v>
      </c>
      <c r="BV809" s="20">
        <v>2239</v>
      </c>
    </row>
    <row r="810" spans="1:74" x14ac:dyDescent="0.25">
      <c r="A810" s="20" t="s">
        <v>501</v>
      </c>
      <c r="B810" s="20" t="s">
        <v>509</v>
      </c>
      <c r="C810" s="20" t="s">
        <v>736</v>
      </c>
      <c r="D810" s="1">
        <v>44598</v>
      </c>
      <c r="E810">
        <v>105</v>
      </c>
      <c r="F810">
        <v>1</v>
      </c>
      <c r="G810">
        <v>0</v>
      </c>
      <c r="H810">
        <v>0</v>
      </c>
      <c r="I810">
        <v>0</v>
      </c>
      <c r="J810">
        <v>63</v>
      </c>
      <c r="K810">
        <v>2</v>
      </c>
      <c r="L810">
        <v>13</v>
      </c>
      <c r="M810">
        <v>4</v>
      </c>
      <c r="N810">
        <v>1</v>
      </c>
      <c r="O810">
        <v>1</v>
      </c>
      <c r="P810">
        <v>0</v>
      </c>
      <c r="Q810">
        <v>0</v>
      </c>
      <c r="R810">
        <v>469</v>
      </c>
      <c r="S810">
        <v>299</v>
      </c>
      <c r="T810">
        <v>25</v>
      </c>
      <c r="U810">
        <v>56</v>
      </c>
      <c r="V810">
        <v>26</v>
      </c>
      <c r="W810">
        <v>1108</v>
      </c>
      <c r="X810">
        <v>500</v>
      </c>
      <c r="Y810">
        <v>74</v>
      </c>
      <c r="Z810">
        <v>152</v>
      </c>
      <c r="AA810">
        <v>56</v>
      </c>
      <c r="AB810">
        <v>985</v>
      </c>
      <c r="AC810">
        <v>436</v>
      </c>
      <c r="AD810">
        <v>82</v>
      </c>
      <c r="AE810">
        <v>140</v>
      </c>
      <c r="AF810">
        <v>128</v>
      </c>
      <c r="AG810">
        <v>162</v>
      </c>
      <c r="AH810">
        <v>44</v>
      </c>
      <c r="AI810">
        <v>12</v>
      </c>
      <c r="AJ810">
        <v>43</v>
      </c>
      <c r="AK810">
        <v>3</v>
      </c>
      <c r="AL810">
        <v>31</v>
      </c>
      <c r="AM810">
        <v>20</v>
      </c>
      <c r="AN810">
        <v>2</v>
      </c>
      <c r="AO810">
        <v>1</v>
      </c>
      <c r="AP810">
        <v>1</v>
      </c>
      <c r="AQ810">
        <v>0</v>
      </c>
      <c r="AR810">
        <v>0</v>
      </c>
      <c r="AS810">
        <v>0</v>
      </c>
      <c r="AT810">
        <v>0</v>
      </c>
      <c r="AU810">
        <v>0</v>
      </c>
      <c r="AV810">
        <v>0</v>
      </c>
      <c r="AW810">
        <v>0</v>
      </c>
      <c r="AX810">
        <v>0</v>
      </c>
      <c r="AY810">
        <v>0</v>
      </c>
      <c r="AZ810">
        <v>0</v>
      </c>
      <c r="BA810">
        <v>0</v>
      </c>
      <c r="BB810">
        <v>0</v>
      </c>
      <c r="BC810">
        <v>0</v>
      </c>
      <c r="BD810">
        <v>0</v>
      </c>
      <c r="BE810">
        <v>0</v>
      </c>
      <c r="BF810">
        <v>0</v>
      </c>
      <c r="BG810" s="20">
        <v>1</v>
      </c>
      <c r="BH810" s="20">
        <v>0</v>
      </c>
      <c r="BI810" s="20">
        <v>86</v>
      </c>
      <c r="BJ810" s="20">
        <v>1</v>
      </c>
      <c r="BK810" s="20">
        <v>354</v>
      </c>
      <c r="BL810" s="20">
        <v>782</v>
      </c>
      <c r="BM810" s="20">
        <v>617</v>
      </c>
      <c r="BN810" s="20">
        <v>100</v>
      </c>
      <c r="BO810" s="20">
        <v>24</v>
      </c>
      <c r="BP810" s="20">
        <v>4850</v>
      </c>
      <c r="BQ810" s="20">
        <v>1475</v>
      </c>
      <c r="BR810" s="20">
        <v>0</v>
      </c>
      <c r="BS810" s="20">
        <v>364</v>
      </c>
      <c r="BT810" s="20">
        <v>1297</v>
      </c>
      <c r="BU810" s="20">
        <v>422</v>
      </c>
      <c r="BV810" s="20">
        <v>2554</v>
      </c>
    </row>
    <row r="811" spans="1:74" x14ac:dyDescent="0.25">
      <c r="A811" s="20" t="s">
        <v>501</v>
      </c>
      <c r="B811" s="20" t="s">
        <v>509</v>
      </c>
      <c r="C811" s="20" t="s">
        <v>736</v>
      </c>
      <c r="D811" s="1">
        <v>44605</v>
      </c>
      <c r="E811">
        <v>105</v>
      </c>
      <c r="F811">
        <v>1</v>
      </c>
      <c r="G811">
        <v>0</v>
      </c>
      <c r="H811">
        <v>0</v>
      </c>
      <c r="I811">
        <v>0</v>
      </c>
      <c r="J811">
        <v>63</v>
      </c>
      <c r="K811">
        <v>2</v>
      </c>
      <c r="L811">
        <v>13</v>
      </c>
      <c r="M811">
        <v>4</v>
      </c>
      <c r="N811">
        <v>1</v>
      </c>
      <c r="O811">
        <v>1</v>
      </c>
      <c r="P811">
        <v>0</v>
      </c>
      <c r="Q811">
        <v>0</v>
      </c>
      <c r="R811">
        <v>469</v>
      </c>
      <c r="S811">
        <v>299</v>
      </c>
      <c r="T811">
        <v>25</v>
      </c>
      <c r="U811">
        <v>56</v>
      </c>
      <c r="V811">
        <v>26</v>
      </c>
      <c r="W811">
        <v>1105</v>
      </c>
      <c r="X811">
        <v>503</v>
      </c>
      <c r="Y811">
        <v>74</v>
      </c>
      <c r="Z811">
        <v>150</v>
      </c>
      <c r="AA811">
        <v>55</v>
      </c>
      <c r="AB811">
        <v>985</v>
      </c>
      <c r="AC811">
        <v>441</v>
      </c>
      <c r="AD811">
        <v>82</v>
      </c>
      <c r="AE811">
        <v>140</v>
      </c>
      <c r="AF811">
        <v>128</v>
      </c>
      <c r="AG811">
        <v>162</v>
      </c>
      <c r="AH811">
        <v>44</v>
      </c>
      <c r="AI811">
        <v>12</v>
      </c>
      <c r="AJ811">
        <v>43</v>
      </c>
      <c r="AK811">
        <v>3</v>
      </c>
      <c r="AL811">
        <v>31</v>
      </c>
      <c r="AM811">
        <v>20</v>
      </c>
      <c r="AN811">
        <v>2</v>
      </c>
      <c r="AO811">
        <v>1</v>
      </c>
      <c r="AP811">
        <v>1</v>
      </c>
      <c r="AQ811">
        <v>0</v>
      </c>
      <c r="AR811">
        <v>0</v>
      </c>
      <c r="AS811">
        <v>0</v>
      </c>
      <c r="AT811">
        <v>0</v>
      </c>
      <c r="AU811">
        <v>0</v>
      </c>
      <c r="AV811">
        <v>0</v>
      </c>
      <c r="AW811">
        <v>0</v>
      </c>
      <c r="AX811">
        <v>0</v>
      </c>
      <c r="AY811">
        <v>0</v>
      </c>
      <c r="AZ811">
        <v>0</v>
      </c>
      <c r="BA811">
        <v>0</v>
      </c>
      <c r="BB811">
        <v>0</v>
      </c>
      <c r="BC811">
        <v>0</v>
      </c>
      <c r="BD811">
        <v>0</v>
      </c>
      <c r="BE811">
        <v>0</v>
      </c>
      <c r="BF811">
        <v>0</v>
      </c>
      <c r="BG811" s="20">
        <v>1</v>
      </c>
      <c r="BH811" s="20">
        <v>0</v>
      </c>
      <c r="BI811" s="20">
        <v>86</v>
      </c>
      <c r="BJ811" s="20">
        <v>1</v>
      </c>
      <c r="BK811" s="20">
        <v>354</v>
      </c>
      <c r="BL811" s="20">
        <v>785</v>
      </c>
      <c r="BM811" s="20">
        <v>619</v>
      </c>
      <c r="BN811" s="20">
        <v>100</v>
      </c>
      <c r="BO811" s="20">
        <v>24</v>
      </c>
      <c r="BP811" s="20">
        <v>4859</v>
      </c>
      <c r="BQ811" s="20">
        <v>1505</v>
      </c>
      <c r="BR811" s="20">
        <v>0</v>
      </c>
      <c r="BS811" s="20">
        <v>362</v>
      </c>
      <c r="BT811" s="20">
        <v>1295</v>
      </c>
      <c r="BU811" s="20">
        <v>424</v>
      </c>
      <c r="BV811" s="20">
        <v>2568</v>
      </c>
    </row>
    <row r="812" spans="1:74" x14ac:dyDescent="0.25">
      <c r="A812" s="20" t="s">
        <v>501</v>
      </c>
      <c r="B812" s="20" t="s">
        <v>509</v>
      </c>
      <c r="C812" s="20" t="s">
        <v>736</v>
      </c>
      <c r="D812" s="1">
        <v>44613</v>
      </c>
      <c r="E812">
        <v>106</v>
      </c>
      <c r="F812">
        <v>1</v>
      </c>
      <c r="G812">
        <v>0</v>
      </c>
      <c r="H812">
        <v>0</v>
      </c>
      <c r="I812">
        <v>0</v>
      </c>
      <c r="J812">
        <v>63</v>
      </c>
      <c r="K812">
        <v>2</v>
      </c>
      <c r="L812">
        <v>13</v>
      </c>
      <c r="M812">
        <v>4</v>
      </c>
      <c r="N812">
        <v>1</v>
      </c>
      <c r="O812">
        <v>1</v>
      </c>
      <c r="P812">
        <v>0</v>
      </c>
      <c r="Q812">
        <v>0</v>
      </c>
      <c r="R812">
        <v>467</v>
      </c>
      <c r="S812">
        <v>300</v>
      </c>
      <c r="T812">
        <v>25</v>
      </c>
      <c r="U812">
        <v>56</v>
      </c>
      <c r="V812">
        <v>25</v>
      </c>
      <c r="W812">
        <v>1104</v>
      </c>
      <c r="X812">
        <v>504</v>
      </c>
      <c r="Y812">
        <v>74</v>
      </c>
      <c r="Z812">
        <v>147</v>
      </c>
      <c r="AA812">
        <v>55</v>
      </c>
      <c r="AB812">
        <v>981</v>
      </c>
      <c r="AC812">
        <v>443</v>
      </c>
      <c r="AD812">
        <v>82</v>
      </c>
      <c r="AE812">
        <v>138</v>
      </c>
      <c r="AF812">
        <v>128</v>
      </c>
      <c r="AG812">
        <v>158</v>
      </c>
      <c r="AH812">
        <v>44</v>
      </c>
      <c r="AI812">
        <v>12</v>
      </c>
      <c r="AJ812">
        <v>42</v>
      </c>
      <c r="AK812">
        <v>4</v>
      </c>
      <c r="AL812">
        <v>31</v>
      </c>
      <c r="AM812">
        <v>20</v>
      </c>
      <c r="AN812">
        <v>2</v>
      </c>
      <c r="AO812">
        <v>1</v>
      </c>
      <c r="AP812">
        <v>1</v>
      </c>
      <c r="AQ812">
        <v>0</v>
      </c>
      <c r="AR812">
        <v>0</v>
      </c>
      <c r="AS812">
        <v>0</v>
      </c>
      <c r="AT812">
        <v>0</v>
      </c>
      <c r="AU812">
        <v>0</v>
      </c>
      <c r="AV812">
        <v>0</v>
      </c>
      <c r="AW812">
        <v>0</v>
      </c>
      <c r="AX812">
        <v>0</v>
      </c>
      <c r="AY812">
        <v>0</v>
      </c>
      <c r="AZ812">
        <v>0</v>
      </c>
      <c r="BA812">
        <v>0</v>
      </c>
      <c r="BB812">
        <v>0</v>
      </c>
      <c r="BC812">
        <v>0</v>
      </c>
      <c r="BD812">
        <v>0</v>
      </c>
      <c r="BE812">
        <v>0</v>
      </c>
      <c r="BF812">
        <v>0</v>
      </c>
      <c r="BG812" s="20">
        <v>1</v>
      </c>
      <c r="BH812" s="20">
        <v>0</v>
      </c>
      <c r="BI812" s="20">
        <v>87</v>
      </c>
      <c r="BJ812" s="20">
        <v>1</v>
      </c>
      <c r="BK812" s="20">
        <v>354</v>
      </c>
      <c r="BL812" s="20">
        <v>789</v>
      </c>
      <c r="BM812" s="20">
        <v>617</v>
      </c>
      <c r="BN812" s="20">
        <v>96</v>
      </c>
      <c r="BO812" s="20">
        <v>24</v>
      </c>
      <c r="BP812" s="20">
        <v>4823</v>
      </c>
      <c r="BQ812" s="20">
        <v>1515</v>
      </c>
      <c r="BR812" s="20">
        <v>0</v>
      </c>
      <c r="BS812" s="20">
        <v>360</v>
      </c>
      <c r="BT812" s="20">
        <v>1287</v>
      </c>
      <c r="BU812" s="20">
        <v>425</v>
      </c>
      <c r="BV812" s="20">
        <v>2548</v>
      </c>
    </row>
    <row r="813" spans="1:74" x14ac:dyDescent="0.25">
      <c r="A813" s="20" t="s">
        <v>501</v>
      </c>
      <c r="B813" s="20" t="s">
        <v>726</v>
      </c>
      <c r="C813" s="20" t="s">
        <v>737</v>
      </c>
      <c r="D813" s="1">
        <v>44598</v>
      </c>
      <c r="E813">
        <v>70</v>
      </c>
      <c r="F813">
        <v>4</v>
      </c>
      <c r="G813">
        <v>3</v>
      </c>
      <c r="H813">
        <v>0</v>
      </c>
      <c r="I813">
        <v>0</v>
      </c>
      <c r="J813">
        <v>33</v>
      </c>
      <c r="K813">
        <v>2</v>
      </c>
      <c r="L813">
        <v>14</v>
      </c>
      <c r="M813">
        <v>1</v>
      </c>
      <c r="N813">
        <v>4</v>
      </c>
      <c r="O813">
        <v>2</v>
      </c>
      <c r="P813">
        <v>0</v>
      </c>
      <c r="Q813">
        <v>0</v>
      </c>
      <c r="R813">
        <v>312</v>
      </c>
      <c r="S813">
        <v>202</v>
      </c>
      <c r="T813">
        <v>14</v>
      </c>
      <c r="U813">
        <v>32</v>
      </c>
      <c r="V813">
        <v>13</v>
      </c>
      <c r="W813">
        <v>887</v>
      </c>
      <c r="X813">
        <v>392</v>
      </c>
      <c r="Y813">
        <v>10</v>
      </c>
      <c r="Z813">
        <v>193</v>
      </c>
      <c r="AA813">
        <v>30</v>
      </c>
      <c r="AB813">
        <v>853</v>
      </c>
      <c r="AC813">
        <v>305</v>
      </c>
      <c r="AD813">
        <v>5</v>
      </c>
      <c r="AE813">
        <v>223</v>
      </c>
      <c r="AF813">
        <v>121</v>
      </c>
      <c r="AG813">
        <v>104</v>
      </c>
      <c r="AH813">
        <v>35</v>
      </c>
      <c r="AI813">
        <v>2</v>
      </c>
      <c r="AJ813">
        <v>14</v>
      </c>
      <c r="AK813">
        <v>21</v>
      </c>
      <c r="AL813">
        <v>72</v>
      </c>
      <c r="AM813">
        <v>50</v>
      </c>
      <c r="AN813">
        <v>4</v>
      </c>
      <c r="AO813">
        <v>3</v>
      </c>
      <c r="AP813">
        <v>2</v>
      </c>
      <c r="AQ813">
        <v>0</v>
      </c>
      <c r="AR813">
        <v>1</v>
      </c>
      <c r="AS813">
        <v>0</v>
      </c>
      <c r="AT813">
        <v>0</v>
      </c>
      <c r="AU813">
        <v>0</v>
      </c>
      <c r="AV813">
        <v>0</v>
      </c>
      <c r="AW813">
        <v>0</v>
      </c>
      <c r="AX813">
        <v>0</v>
      </c>
      <c r="AY813">
        <v>0</v>
      </c>
      <c r="AZ813">
        <v>0</v>
      </c>
      <c r="BA813">
        <v>0</v>
      </c>
      <c r="BB813">
        <v>0</v>
      </c>
      <c r="BC813">
        <v>0</v>
      </c>
      <c r="BD813">
        <v>0</v>
      </c>
      <c r="BE813">
        <v>0</v>
      </c>
      <c r="BF813">
        <v>0</v>
      </c>
      <c r="BG813" s="20">
        <v>3</v>
      </c>
      <c r="BH813" s="20">
        <v>0</v>
      </c>
      <c r="BI813" s="20">
        <v>47</v>
      </c>
      <c r="BJ813" s="20">
        <v>4</v>
      </c>
      <c r="BK813" s="20">
        <v>249</v>
      </c>
      <c r="BL813" s="20">
        <v>612</v>
      </c>
      <c r="BM813" s="20">
        <v>483</v>
      </c>
      <c r="BN813" s="20">
        <v>65</v>
      </c>
      <c r="BO813" s="20">
        <v>60</v>
      </c>
      <c r="BP813" s="20">
        <v>3446</v>
      </c>
      <c r="BQ813" s="20">
        <v>787</v>
      </c>
      <c r="BR813" s="20">
        <v>0</v>
      </c>
      <c r="BS813" s="20">
        <v>17</v>
      </c>
      <c r="BT813" s="20">
        <v>600</v>
      </c>
      <c r="BU813" s="20">
        <v>1051</v>
      </c>
      <c r="BV813" s="20">
        <v>1633</v>
      </c>
    </row>
    <row r="814" spans="1:74" x14ac:dyDescent="0.25">
      <c r="A814" s="20" t="s">
        <v>501</v>
      </c>
      <c r="B814" s="20" t="s">
        <v>726</v>
      </c>
      <c r="C814" s="20" t="s">
        <v>737</v>
      </c>
      <c r="D814" s="1">
        <v>44605</v>
      </c>
      <c r="E814">
        <v>70</v>
      </c>
      <c r="F814">
        <v>4</v>
      </c>
      <c r="G814">
        <v>3</v>
      </c>
      <c r="H814">
        <v>0</v>
      </c>
      <c r="I814">
        <v>0</v>
      </c>
      <c r="J814">
        <v>34</v>
      </c>
      <c r="K814">
        <v>2</v>
      </c>
      <c r="L814">
        <v>14</v>
      </c>
      <c r="M814">
        <v>1</v>
      </c>
      <c r="N814">
        <v>4</v>
      </c>
      <c r="O814">
        <v>3</v>
      </c>
      <c r="P814">
        <v>0</v>
      </c>
      <c r="Q814">
        <v>0</v>
      </c>
      <c r="R814">
        <v>311</v>
      </c>
      <c r="S814">
        <v>202</v>
      </c>
      <c r="T814">
        <v>14</v>
      </c>
      <c r="U814">
        <v>32</v>
      </c>
      <c r="V814">
        <v>13</v>
      </c>
      <c r="W814">
        <v>888</v>
      </c>
      <c r="X814">
        <v>400</v>
      </c>
      <c r="Y814">
        <v>10</v>
      </c>
      <c r="Z814">
        <v>191</v>
      </c>
      <c r="AA814">
        <v>30</v>
      </c>
      <c r="AB814">
        <v>854</v>
      </c>
      <c r="AC814">
        <v>307</v>
      </c>
      <c r="AD814">
        <v>5</v>
      </c>
      <c r="AE814">
        <v>224</v>
      </c>
      <c r="AF814">
        <v>121</v>
      </c>
      <c r="AG814">
        <v>105</v>
      </c>
      <c r="AH814">
        <v>36</v>
      </c>
      <c r="AI814">
        <v>2</v>
      </c>
      <c r="AJ814">
        <v>15</v>
      </c>
      <c r="AK814">
        <v>21</v>
      </c>
      <c r="AL814">
        <v>71</v>
      </c>
      <c r="AM814">
        <v>50</v>
      </c>
      <c r="AN814">
        <v>4</v>
      </c>
      <c r="AO814">
        <v>3</v>
      </c>
      <c r="AP814">
        <v>2</v>
      </c>
      <c r="AQ814">
        <v>0</v>
      </c>
      <c r="AR814">
        <v>1</v>
      </c>
      <c r="AS814">
        <v>0</v>
      </c>
      <c r="AT814">
        <v>0</v>
      </c>
      <c r="AU814">
        <v>0</v>
      </c>
      <c r="AV814">
        <v>0</v>
      </c>
      <c r="AW814">
        <v>0</v>
      </c>
      <c r="AX814">
        <v>0</v>
      </c>
      <c r="AY814">
        <v>0</v>
      </c>
      <c r="AZ814">
        <v>0</v>
      </c>
      <c r="BA814">
        <v>0</v>
      </c>
      <c r="BB814">
        <v>0</v>
      </c>
      <c r="BC814">
        <v>0</v>
      </c>
      <c r="BD814">
        <v>0</v>
      </c>
      <c r="BE814">
        <v>0</v>
      </c>
      <c r="BF814">
        <v>0</v>
      </c>
      <c r="BG814" s="20">
        <v>3</v>
      </c>
      <c r="BH814" s="20">
        <v>0</v>
      </c>
      <c r="BI814" s="20">
        <v>47</v>
      </c>
      <c r="BJ814" s="20">
        <v>4</v>
      </c>
      <c r="BK814" s="20">
        <v>248</v>
      </c>
      <c r="BL814" s="20">
        <v>617</v>
      </c>
      <c r="BM814" s="20">
        <v>483</v>
      </c>
      <c r="BN814" s="20">
        <v>66</v>
      </c>
      <c r="BO814" s="20">
        <v>59</v>
      </c>
      <c r="BP814" s="20">
        <v>3440</v>
      </c>
      <c r="BQ814" s="20">
        <v>796</v>
      </c>
      <c r="BR814" s="20">
        <v>0</v>
      </c>
      <c r="BS814" s="20">
        <v>17</v>
      </c>
      <c r="BT814" s="20">
        <v>598</v>
      </c>
      <c r="BU814" s="20">
        <v>1048</v>
      </c>
      <c r="BV814" s="20">
        <v>1634</v>
      </c>
    </row>
    <row r="815" spans="1:74" x14ac:dyDescent="0.25">
      <c r="A815" s="20" t="s">
        <v>501</v>
      </c>
      <c r="B815" s="20" t="s">
        <v>726</v>
      </c>
      <c r="C815" s="20" t="s">
        <v>737</v>
      </c>
      <c r="D815" s="1">
        <v>44613</v>
      </c>
      <c r="E815">
        <v>70</v>
      </c>
      <c r="F815">
        <v>4</v>
      </c>
      <c r="G815">
        <v>3</v>
      </c>
      <c r="H815">
        <v>0</v>
      </c>
      <c r="I815">
        <v>0</v>
      </c>
      <c r="J815">
        <v>34</v>
      </c>
      <c r="K815">
        <v>2</v>
      </c>
      <c r="L815">
        <v>14</v>
      </c>
      <c r="M815">
        <v>1</v>
      </c>
      <c r="N815">
        <v>4</v>
      </c>
      <c r="O815">
        <v>3</v>
      </c>
      <c r="P815">
        <v>0</v>
      </c>
      <c r="Q815">
        <v>0</v>
      </c>
      <c r="R815">
        <v>307</v>
      </c>
      <c r="S815">
        <v>201</v>
      </c>
      <c r="T815">
        <v>13</v>
      </c>
      <c r="U815">
        <v>31</v>
      </c>
      <c r="V815">
        <v>13</v>
      </c>
      <c r="W815">
        <v>886</v>
      </c>
      <c r="X815">
        <v>403</v>
      </c>
      <c r="Y815">
        <v>10</v>
      </c>
      <c r="Z815">
        <v>188</v>
      </c>
      <c r="AA815">
        <v>29</v>
      </c>
      <c r="AB815">
        <v>854</v>
      </c>
      <c r="AC815">
        <v>309</v>
      </c>
      <c r="AD815">
        <v>5</v>
      </c>
      <c r="AE815">
        <v>223</v>
      </c>
      <c r="AF815">
        <v>122</v>
      </c>
      <c r="AG815">
        <v>106</v>
      </c>
      <c r="AH815">
        <v>39</v>
      </c>
      <c r="AI815">
        <v>2</v>
      </c>
      <c r="AJ815">
        <v>15</v>
      </c>
      <c r="AK815">
        <v>20</v>
      </c>
      <c r="AL815">
        <v>71</v>
      </c>
      <c r="AM815">
        <v>50</v>
      </c>
      <c r="AN815">
        <v>4</v>
      </c>
      <c r="AO815">
        <v>3</v>
      </c>
      <c r="AP815">
        <v>2</v>
      </c>
      <c r="AQ815">
        <v>0</v>
      </c>
      <c r="AR815">
        <v>1</v>
      </c>
      <c r="AS815">
        <v>0</v>
      </c>
      <c r="AT815">
        <v>0</v>
      </c>
      <c r="AU815">
        <v>0</v>
      </c>
      <c r="AV815">
        <v>0</v>
      </c>
      <c r="AW815">
        <v>0</v>
      </c>
      <c r="AX815">
        <v>0</v>
      </c>
      <c r="AY815">
        <v>0</v>
      </c>
      <c r="AZ815">
        <v>0</v>
      </c>
      <c r="BA815">
        <v>0</v>
      </c>
      <c r="BB815">
        <v>0</v>
      </c>
      <c r="BC815">
        <v>0</v>
      </c>
      <c r="BD815">
        <v>0</v>
      </c>
      <c r="BE815">
        <v>0</v>
      </c>
      <c r="BF815">
        <v>0</v>
      </c>
      <c r="BG815" s="20">
        <v>3</v>
      </c>
      <c r="BH815" s="20">
        <v>0</v>
      </c>
      <c r="BI815" s="20">
        <v>47</v>
      </c>
      <c r="BJ815" s="20">
        <v>4</v>
      </c>
      <c r="BK815" s="20">
        <v>246</v>
      </c>
      <c r="BL815" s="20">
        <v>620</v>
      </c>
      <c r="BM815" s="20">
        <v>484</v>
      </c>
      <c r="BN815" s="20">
        <v>68</v>
      </c>
      <c r="BO815" s="20">
        <v>59</v>
      </c>
      <c r="BP815" s="20">
        <v>3441</v>
      </c>
      <c r="BQ815" s="20">
        <v>807</v>
      </c>
      <c r="BR815" s="20">
        <v>0</v>
      </c>
      <c r="BS815" s="20">
        <v>16</v>
      </c>
      <c r="BT815" s="20">
        <v>600</v>
      </c>
      <c r="BU815" s="20">
        <v>1049</v>
      </c>
      <c r="BV815" s="20">
        <v>1641</v>
      </c>
    </row>
    <row r="816" spans="1:74" x14ac:dyDescent="0.25">
      <c r="A816" s="20" t="s">
        <v>501</v>
      </c>
      <c r="B816" s="20" t="s">
        <v>502</v>
      </c>
      <c r="C816" s="20" t="s">
        <v>738</v>
      </c>
      <c r="D816" s="1">
        <v>44598</v>
      </c>
      <c r="E816">
        <v>102</v>
      </c>
      <c r="F816">
        <v>9</v>
      </c>
      <c r="G816">
        <v>8</v>
      </c>
      <c r="H816">
        <v>3</v>
      </c>
      <c r="I816">
        <v>3</v>
      </c>
      <c r="J816">
        <v>82</v>
      </c>
      <c r="K816">
        <v>8</v>
      </c>
      <c r="L816">
        <v>1</v>
      </c>
      <c r="M816">
        <v>3</v>
      </c>
      <c r="N816">
        <v>74</v>
      </c>
      <c r="O816">
        <v>67</v>
      </c>
      <c r="P816">
        <v>0</v>
      </c>
      <c r="Q816">
        <v>0</v>
      </c>
      <c r="R816">
        <v>591</v>
      </c>
      <c r="S816">
        <v>521</v>
      </c>
      <c r="T816">
        <v>25</v>
      </c>
      <c r="U816">
        <v>0</v>
      </c>
      <c r="V816">
        <v>4</v>
      </c>
      <c r="W816">
        <v>941</v>
      </c>
      <c r="X816">
        <v>606</v>
      </c>
      <c r="Y816">
        <v>55</v>
      </c>
      <c r="Z816">
        <v>14</v>
      </c>
      <c r="AA816">
        <v>81</v>
      </c>
      <c r="AB816">
        <v>933</v>
      </c>
      <c r="AC816">
        <v>680</v>
      </c>
      <c r="AD816">
        <v>44</v>
      </c>
      <c r="AE816">
        <v>16</v>
      </c>
      <c r="AF816">
        <v>67</v>
      </c>
      <c r="AG816">
        <v>197</v>
      </c>
      <c r="AH816">
        <v>132</v>
      </c>
      <c r="AI816">
        <v>4</v>
      </c>
      <c r="AJ816">
        <v>1</v>
      </c>
      <c r="AK816">
        <v>19</v>
      </c>
      <c r="AL816">
        <v>93</v>
      </c>
      <c r="AM816">
        <v>83</v>
      </c>
      <c r="AN816">
        <v>5</v>
      </c>
      <c r="AO816">
        <v>0</v>
      </c>
      <c r="AP816">
        <v>0</v>
      </c>
      <c r="AQ816">
        <v>0</v>
      </c>
      <c r="AR816">
        <v>0</v>
      </c>
      <c r="AS816">
        <v>0</v>
      </c>
      <c r="AT816">
        <v>0</v>
      </c>
      <c r="AU816">
        <v>0</v>
      </c>
      <c r="AV816">
        <v>0</v>
      </c>
      <c r="AW816">
        <v>0</v>
      </c>
      <c r="AX816">
        <v>0</v>
      </c>
      <c r="AY816">
        <v>0</v>
      </c>
      <c r="AZ816">
        <v>0</v>
      </c>
      <c r="BA816">
        <v>0</v>
      </c>
      <c r="BB816">
        <v>0</v>
      </c>
      <c r="BC816">
        <v>0</v>
      </c>
      <c r="BD816">
        <v>0</v>
      </c>
      <c r="BE816">
        <v>0</v>
      </c>
      <c r="BF816">
        <v>0</v>
      </c>
      <c r="BG816" s="20">
        <v>9</v>
      </c>
      <c r="BH816" s="20">
        <v>3</v>
      </c>
      <c r="BI816" s="20">
        <v>88</v>
      </c>
      <c r="BJ816" s="20">
        <v>72</v>
      </c>
      <c r="BK816" s="20">
        <v>556</v>
      </c>
      <c r="BL816" s="20">
        <v>758</v>
      </c>
      <c r="BM816" s="20">
        <v>779</v>
      </c>
      <c r="BN816" s="20">
        <v>166</v>
      </c>
      <c r="BO816" s="20">
        <v>87</v>
      </c>
      <c r="BP816" s="20">
        <v>4453</v>
      </c>
      <c r="BQ816" s="20">
        <v>2185</v>
      </c>
      <c r="BR816" s="20">
        <v>0</v>
      </c>
      <c r="BS816" s="20">
        <v>81</v>
      </c>
      <c r="BT816" s="20">
        <v>58</v>
      </c>
      <c r="BU816" s="20">
        <v>1036</v>
      </c>
      <c r="BV816" s="20">
        <v>3106</v>
      </c>
    </row>
    <row r="817" spans="1:74" x14ac:dyDescent="0.25">
      <c r="A817" s="20" t="s">
        <v>501</v>
      </c>
      <c r="B817" s="20" t="s">
        <v>502</v>
      </c>
      <c r="C817" s="20" t="s">
        <v>738</v>
      </c>
      <c r="D817" s="1">
        <v>44605</v>
      </c>
      <c r="E817">
        <v>103</v>
      </c>
      <c r="F817">
        <v>9</v>
      </c>
      <c r="G817">
        <v>8</v>
      </c>
      <c r="H817">
        <v>3</v>
      </c>
      <c r="I817">
        <v>3</v>
      </c>
      <c r="J817">
        <v>83</v>
      </c>
      <c r="K817">
        <v>8</v>
      </c>
      <c r="L817">
        <v>1</v>
      </c>
      <c r="M817">
        <v>3</v>
      </c>
      <c r="N817">
        <v>73</v>
      </c>
      <c r="O817">
        <v>66</v>
      </c>
      <c r="P817">
        <v>0</v>
      </c>
      <c r="Q817">
        <v>0</v>
      </c>
      <c r="R817">
        <v>589</v>
      </c>
      <c r="S817">
        <v>520</v>
      </c>
      <c r="T817">
        <v>25</v>
      </c>
      <c r="U817">
        <v>0</v>
      </c>
      <c r="V817">
        <v>4</v>
      </c>
      <c r="W817">
        <v>946</v>
      </c>
      <c r="X817">
        <v>610</v>
      </c>
      <c r="Y817">
        <v>55</v>
      </c>
      <c r="Z817">
        <v>14</v>
      </c>
      <c r="AA817">
        <v>82</v>
      </c>
      <c r="AB817">
        <v>935</v>
      </c>
      <c r="AC817">
        <v>683</v>
      </c>
      <c r="AD817">
        <v>44</v>
      </c>
      <c r="AE817">
        <v>16</v>
      </c>
      <c r="AF817">
        <v>67</v>
      </c>
      <c r="AG817">
        <v>195</v>
      </c>
      <c r="AH817">
        <v>132</v>
      </c>
      <c r="AI817">
        <v>4</v>
      </c>
      <c r="AJ817">
        <v>1</v>
      </c>
      <c r="AK817">
        <v>19</v>
      </c>
      <c r="AL817">
        <v>93</v>
      </c>
      <c r="AM817">
        <v>84</v>
      </c>
      <c r="AN817">
        <v>5</v>
      </c>
      <c r="AO817">
        <v>0</v>
      </c>
      <c r="AP817">
        <v>0</v>
      </c>
      <c r="AQ817">
        <v>0</v>
      </c>
      <c r="AR817">
        <v>0</v>
      </c>
      <c r="AS817">
        <v>0</v>
      </c>
      <c r="AT817">
        <v>0</v>
      </c>
      <c r="AU817">
        <v>0</v>
      </c>
      <c r="AV817">
        <v>0</v>
      </c>
      <c r="AW817">
        <v>0</v>
      </c>
      <c r="AX817">
        <v>0</v>
      </c>
      <c r="AY817">
        <v>0</v>
      </c>
      <c r="AZ817">
        <v>0</v>
      </c>
      <c r="BA817">
        <v>0</v>
      </c>
      <c r="BB817">
        <v>0</v>
      </c>
      <c r="BC817">
        <v>0</v>
      </c>
      <c r="BD817">
        <v>0</v>
      </c>
      <c r="BE817">
        <v>0</v>
      </c>
      <c r="BF817">
        <v>0</v>
      </c>
      <c r="BG817" s="20">
        <v>9</v>
      </c>
      <c r="BH817" s="20">
        <v>3</v>
      </c>
      <c r="BI817" s="20">
        <v>89</v>
      </c>
      <c r="BJ817" s="20">
        <v>71</v>
      </c>
      <c r="BK817" s="20">
        <v>554</v>
      </c>
      <c r="BL817" s="20">
        <v>760</v>
      </c>
      <c r="BM817" s="20">
        <v>781</v>
      </c>
      <c r="BN817" s="20">
        <v>164</v>
      </c>
      <c r="BO817" s="20">
        <v>87</v>
      </c>
      <c r="BP817" s="20">
        <v>4445</v>
      </c>
      <c r="BQ817" s="20">
        <v>2218</v>
      </c>
      <c r="BR817" s="20">
        <v>0</v>
      </c>
      <c r="BS817" s="20">
        <v>82</v>
      </c>
      <c r="BT817" s="20">
        <v>60</v>
      </c>
      <c r="BU817" s="20">
        <v>1032</v>
      </c>
      <c r="BV817" s="20">
        <v>3105</v>
      </c>
    </row>
    <row r="818" spans="1:74" x14ac:dyDescent="0.25">
      <c r="A818" s="20" t="s">
        <v>501</v>
      </c>
      <c r="B818" s="20" t="s">
        <v>502</v>
      </c>
      <c r="C818" s="20" t="s">
        <v>738</v>
      </c>
      <c r="D818" s="1">
        <v>44613</v>
      </c>
      <c r="E818">
        <v>102</v>
      </c>
      <c r="F818">
        <v>9</v>
      </c>
      <c r="G818">
        <v>8</v>
      </c>
      <c r="H818">
        <v>3</v>
      </c>
      <c r="I818">
        <v>3</v>
      </c>
      <c r="J818">
        <v>82</v>
      </c>
      <c r="K818">
        <v>8</v>
      </c>
      <c r="L818">
        <v>1</v>
      </c>
      <c r="M818">
        <v>3</v>
      </c>
      <c r="N818">
        <v>74</v>
      </c>
      <c r="O818">
        <v>67</v>
      </c>
      <c r="P818">
        <v>0</v>
      </c>
      <c r="Q818">
        <v>0</v>
      </c>
      <c r="R818">
        <v>590</v>
      </c>
      <c r="S818">
        <v>524</v>
      </c>
      <c r="T818">
        <v>25</v>
      </c>
      <c r="U818">
        <v>0</v>
      </c>
      <c r="V818">
        <v>3</v>
      </c>
      <c r="W818">
        <v>947</v>
      </c>
      <c r="X818">
        <v>617</v>
      </c>
      <c r="Y818">
        <v>52</v>
      </c>
      <c r="Z818">
        <v>14</v>
      </c>
      <c r="AA818">
        <v>81</v>
      </c>
      <c r="AB818">
        <v>931</v>
      </c>
      <c r="AC818">
        <v>683</v>
      </c>
      <c r="AD818">
        <v>44</v>
      </c>
      <c r="AE818">
        <v>16</v>
      </c>
      <c r="AF818">
        <v>65</v>
      </c>
      <c r="AG818">
        <v>196</v>
      </c>
      <c r="AH818">
        <v>133</v>
      </c>
      <c r="AI818">
        <v>4</v>
      </c>
      <c r="AJ818">
        <v>1</v>
      </c>
      <c r="AK818">
        <v>19</v>
      </c>
      <c r="AL818">
        <v>95</v>
      </c>
      <c r="AM818">
        <v>85</v>
      </c>
      <c r="AN818">
        <v>5</v>
      </c>
      <c r="AO818">
        <v>0</v>
      </c>
      <c r="AP818">
        <v>1</v>
      </c>
      <c r="AQ818">
        <v>0</v>
      </c>
      <c r="AR818">
        <v>0</v>
      </c>
      <c r="AS818">
        <v>0</v>
      </c>
      <c r="AT818">
        <v>0</v>
      </c>
      <c r="AU818">
        <v>0</v>
      </c>
      <c r="AV818">
        <v>0</v>
      </c>
      <c r="AW818">
        <v>0</v>
      </c>
      <c r="AX818">
        <v>0</v>
      </c>
      <c r="AY818">
        <v>0</v>
      </c>
      <c r="AZ818">
        <v>0</v>
      </c>
      <c r="BA818">
        <v>0</v>
      </c>
      <c r="BB818">
        <v>0</v>
      </c>
      <c r="BC818">
        <v>0</v>
      </c>
      <c r="BD818">
        <v>0</v>
      </c>
      <c r="BE818">
        <v>0</v>
      </c>
      <c r="BF818">
        <v>0</v>
      </c>
      <c r="BG818" s="20">
        <v>9</v>
      </c>
      <c r="BH818" s="20">
        <v>3</v>
      </c>
      <c r="BI818" s="20">
        <v>88</v>
      </c>
      <c r="BJ818" s="20">
        <v>72</v>
      </c>
      <c r="BK818" s="20">
        <v>556</v>
      </c>
      <c r="BL818" s="20">
        <v>763</v>
      </c>
      <c r="BM818" s="20">
        <v>780</v>
      </c>
      <c r="BN818" s="20">
        <v>166</v>
      </c>
      <c r="BO818" s="20">
        <v>88</v>
      </c>
      <c r="BP818" s="20">
        <v>4436</v>
      </c>
      <c r="BQ818" s="20">
        <v>2231</v>
      </c>
      <c r="BR818" s="20">
        <v>0</v>
      </c>
      <c r="BS818" s="20">
        <v>82</v>
      </c>
      <c r="BT818" s="20">
        <v>60</v>
      </c>
      <c r="BU818" s="20">
        <v>1029</v>
      </c>
      <c r="BV818" s="20">
        <v>3107</v>
      </c>
    </row>
    <row r="819" spans="1:74" x14ac:dyDescent="0.25">
      <c r="A819" s="20" t="s">
        <v>501</v>
      </c>
      <c r="B819" s="20" t="s">
        <v>728</v>
      </c>
      <c r="C819" s="20" t="s">
        <v>739</v>
      </c>
      <c r="D819" s="1">
        <v>44598</v>
      </c>
      <c r="E819">
        <v>72</v>
      </c>
      <c r="F819">
        <v>2</v>
      </c>
      <c r="G819">
        <v>1</v>
      </c>
      <c r="H819">
        <v>0</v>
      </c>
      <c r="I819">
        <v>0</v>
      </c>
      <c r="J819">
        <v>50</v>
      </c>
      <c r="K819">
        <v>4</v>
      </c>
      <c r="L819">
        <v>3</v>
      </c>
      <c r="M819">
        <v>1</v>
      </c>
      <c r="N819">
        <v>0</v>
      </c>
      <c r="O819">
        <v>0</v>
      </c>
      <c r="P819">
        <v>0</v>
      </c>
      <c r="Q819">
        <v>0</v>
      </c>
      <c r="R819">
        <v>314</v>
      </c>
      <c r="S819">
        <v>240</v>
      </c>
      <c r="T819">
        <v>15</v>
      </c>
      <c r="U819">
        <v>5</v>
      </c>
      <c r="V819">
        <v>1</v>
      </c>
      <c r="W819">
        <v>978</v>
      </c>
      <c r="X819">
        <v>540</v>
      </c>
      <c r="Y819">
        <v>70</v>
      </c>
      <c r="Z819">
        <v>75</v>
      </c>
      <c r="AA819">
        <v>9</v>
      </c>
      <c r="AB819">
        <v>823</v>
      </c>
      <c r="AC819">
        <v>396</v>
      </c>
      <c r="AD819">
        <v>28</v>
      </c>
      <c r="AE819">
        <v>177</v>
      </c>
      <c r="AF819">
        <v>14</v>
      </c>
      <c r="AG819">
        <v>285</v>
      </c>
      <c r="AH819">
        <v>133</v>
      </c>
      <c r="AI819">
        <v>13</v>
      </c>
      <c r="AJ819">
        <v>39</v>
      </c>
      <c r="AK819">
        <v>2</v>
      </c>
      <c r="AL819">
        <v>20</v>
      </c>
      <c r="AM819">
        <v>12</v>
      </c>
      <c r="AN819">
        <v>2</v>
      </c>
      <c r="AO819">
        <v>0</v>
      </c>
      <c r="AP819">
        <v>0</v>
      </c>
      <c r="AQ819">
        <v>0</v>
      </c>
      <c r="AR819">
        <v>0</v>
      </c>
      <c r="AS819">
        <v>0</v>
      </c>
      <c r="AT819">
        <v>0</v>
      </c>
      <c r="AU819">
        <v>0</v>
      </c>
      <c r="AV819">
        <v>0</v>
      </c>
      <c r="AW819">
        <v>0</v>
      </c>
      <c r="AX819">
        <v>0</v>
      </c>
      <c r="AY819">
        <v>0</v>
      </c>
      <c r="AZ819">
        <v>0</v>
      </c>
      <c r="BA819">
        <v>0</v>
      </c>
      <c r="BB819">
        <v>0</v>
      </c>
      <c r="BC819">
        <v>0</v>
      </c>
      <c r="BD819">
        <v>0</v>
      </c>
      <c r="BE819">
        <v>0</v>
      </c>
      <c r="BF819">
        <v>0</v>
      </c>
      <c r="BG819" s="20">
        <v>2</v>
      </c>
      <c r="BH819" s="20">
        <v>0</v>
      </c>
      <c r="BI819" s="20">
        <v>62</v>
      </c>
      <c r="BJ819" s="20">
        <v>0</v>
      </c>
      <c r="BK819" s="20">
        <v>286</v>
      </c>
      <c r="BL819" s="20">
        <v>790</v>
      </c>
      <c r="BM819" s="20">
        <v>582</v>
      </c>
      <c r="BN819" s="20">
        <v>221</v>
      </c>
      <c r="BO819" s="20">
        <v>17</v>
      </c>
      <c r="BP819" s="20">
        <v>4931</v>
      </c>
      <c r="BQ819" s="20">
        <v>1624</v>
      </c>
      <c r="BR819" s="20">
        <v>0</v>
      </c>
      <c r="BS819" s="20">
        <v>106</v>
      </c>
      <c r="BT819" s="20">
        <v>1498</v>
      </c>
      <c r="BU819" s="20">
        <v>110</v>
      </c>
      <c r="BV819" s="20">
        <v>2991</v>
      </c>
    </row>
    <row r="820" spans="1:74" x14ac:dyDescent="0.25">
      <c r="A820" s="20" t="s">
        <v>501</v>
      </c>
      <c r="B820" s="20" t="s">
        <v>728</v>
      </c>
      <c r="C820" s="20" t="s">
        <v>739</v>
      </c>
      <c r="D820" s="1">
        <v>44605</v>
      </c>
      <c r="E820">
        <v>74</v>
      </c>
      <c r="F820">
        <v>2</v>
      </c>
      <c r="G820">
        <v>1</v>
      </c>
      <c r="H820">
        <v>0</v>
      </c>
      <c r="I820">
        <v>0</v>
      </c>
      <c r="J820">
        <v>52</v>
      </c>
      <c r="K820">
        <v>4</v>
      </c>
      <c r="L820">
        <v>3</v>
      </c>
      <c r="M820">
        <v>1</v>
      </c>
      <c r="N820">
        <v>0</v>
      </c>
      <c r="O820">
        <v>0</v>
      </c>
      <c r="P820">
        <v>0</v>
      </c>
      <c r="Q820">
        <v>0</v>
      </c>
      <c r="R820">
        <v>314</v>
      </c>
      <c r="S820">
        <v>240</v>
      </c>
      <c r="T820">
        <v>15</v>
      </c>
      <c r="U820">
        <v>5</v>
      </c>
      <c r="V820">
        <v>1</v>
      </c>
      <c r="W820">
        <v>979</v>
      </c>
      <c r="X820">
        <v>544</v>
      </c>
      <c r="Y820">
        <v>70</v>
      </c>
      <c r="Z820">
        <v>74</v>
      </c>
      <c r="AA820">
        <v>10</v>
      </c>
      <c r="AB820">
        <v>830</v>
      </c>
      <c r="AC820">
        <v>404</v>
      </c>
      <c r="AD820">
        <v>27</v>
      </c>
      <c r="AE820">
        <v>181</v>
      </c>
      <c r="AF820">
        <v>15</v>
      </c>
      <c r="AG820">
        <v>283</v>
      </c>
      <c r="AH820">
        <v>131</v>
      </c>
      <c r="AI820">
        <v>13</v>
      </c>
      <c r="AJ820">
        <v>38</v>
      </c>
      <c r="AK820">
        <v>2</v>
      </c>
      <c r="AL820">
        <v>20</v>
      </c>
      <c r="AM820">
        <v>12</v>
      </c>
      <c r="AN820">
        <v>2</v>
      </c>
      <c r="AO820">
        <v>0</v>
      </c>
      <c r="AP820">
        <v>0</v>
      </c>
      <c r="AQ820">
        <v>0</v>
      </c>
      <c r="AR820">
        <v>0</v>
      </c>
      <c r="AS820">
        <v>0</v>
      </c>
      <c r="AT820">
        <v>0</v>
      </c>
      <c r="AU820">
        <v>0</v>
      </c>
      <c r="AV820">
        <v>0</v>
      </c>
      <c r="AW820">
        <v>0</v>
      </c>
      <c r="AX820">
        <v>0</v>
      </c>
      <c r="AY820">
        <v>0</v>
      </c>
      <c r="AZ820">
        <v>0</v>
      </c>
      <c r="BA820">
        <v>0</v>
      </c>
      <c r="BB820">
        <v>0</v>
      </c>
      <c r="BC820">
        <v>0</v>
      </c>
      <c r="BD820">
        <v>0</v>
      </c>
      <c r="BE820">
        <v>0</v>
      </c>
      <c r="BF820">
        <v>0</v>
      </c>
      <c r="BG820" s="20">
        <v>2</v>
      </c>
      <c r="BH820" s="20">
        <v>0</v>
      </c>
      <c r="BI820" s="20">
        <v>64</v>
      </c>
      <c r="BJ820" s="20">
        <v>0</v>
      </c>
      <c r="BK820" s="20">
        <v>286</v>
      </c>
      <c r="BL820" s="20">
        <v>793</v>
      </c>
      <c r="BM820" s="20">
        <v>588</v>
      </c>
      <c r="BN820" s="20">
        <v>219</v>
      </c>
      <c r="BO820" s="20">
        <v>17</v>
      </c>
      <c r="BP820" s="20">
        <v>4921</v>
      </c>
      <c r="BQ820" s="20">
        <v>1648</v>
      </c>
      <c r="BR820" s="20">
        <v>0</v>
      </c>
      <c r="BS820" s="20">
        <v>104</v>
      </c>
      <c r="BT820" s="20">
        <v>1473</v>
      </c>
      <c r="BU820" s="20">
        <v>118</v>
      </c>
      <c r="BV820" s="20">
        <v>3004</v>
      </c>
    </row>
    <row r="821" spans="1:74" x14ac:dyDescent="0.25">
      <c r="A821" s="20" t="s">
        <v>501</v>
      </c>
      <c r="B821" s="20" t="s">
        <v>728</v>
      </c>
      <c r="C821" s="20" t="s">
        <v>739</v>
      </c>
      <c r="D821" s="1">
        <v>44613</v>
      </c>
      <c r="E821">
        <v>74</v>
      </c>
      <c r="F821">
        <v>2</v>
      </c>
      <c r="G821">
        <v>1</v>
      </c>
      <c r="H821">
        <v>0</v>
      </c>
      <c r="I821">
        <v>0</v>
      </c>
      <c r="J821">
        <v>52</v>
      </c>
      <c r="K821">
        <v>4</v>
      </c>
      <c r="L821">
        <v>3</v>
      </c>
      <c r="M821">
        <v>1</v>
      </c>
      <c r="N821">
        <v>0</v>
      </c>
      <c r="O821">
        <v>0</v>
      </c>
      <c r="P821">
        <v>0</v>
      </c>
      <c r="Q821">
        <v>0</v>
      </c>
      <c r="R821">
        <v>315</v>
      </c>
      <c r="S821">
        <v>242</v>
      </c>
      <c r="T821">
        <v>16</v>
      </c>
      <c r="U821">
        <v>5</v>
      </c>
      <c r="V821">
        <v>1</v>
      </c>
      <c r="W821">
        <v>979</v>
      </c>
      <c r="X821">
        <v>546</v>
      </c>
      <c r="Y821">
        <v>69</v>
      </c>
      <c r="Z821">
        <v>74</v>
      </c>
      <c r="AA821">
        <v>11</v>
      </c>
      <c r="AB821">
        <v>829</v>
      </c>
      <c r="AC821">
        <v>409</v>
      </c>
      <c r="AD821">
        <v>27</v>
      </c>
      <c r="AE821">
        <v>182</v>
      </c>
      <c r="AF821">
        <v>14</v>
      </c>
      <c r="AG821">
        <v>283</v>
      </c>
      <c r="AH821">
        <v>134</v>
      </c>
      <c r="AI821">
        <v>13</v>
      </c>
      <c r="AJ821">
        <v>38</v>
      </c>
      <c r="AK821">
        <v>2</v>
      </c>
      <c r="AL821">
        <v>20</v>
      </c>
      <c r="AM821">
        <v>12</v>
      </c>
      <c r="AN821">
        <v>2</v>
      </c>
      <c r="AO821">
        <v>0</v>
      </c>
      <c r="AP821">
        <v>0</v>
      </c>
      <c r="AQ821">
        <v>0</v>
      </c>
      <c r="AR821">
        <v>0</v>
      </c>
      <c r="AS821">
        <v>0</v>
      </c>
      <c r="AT821">
        <v>0</v>
      </c>
      <c r="AU821">
        <v>0</v>
      </c>
      <c r="AV821">
        <v>0</v>
      </c>
      <c r="AW821">
        <v>0</v>
      </c>
      <c r="AX821">
        <v>0</v>
      </c>
      <c r="AY821">
        <v>0</v>
      </c>
      <c r="AZ821">
        <v>0</v>
      </c>
      <c r="BA821">
        <v>0</v>
      </c>
      <c r="BB821">
        <v>0</v>
      </c>
      <c r="BC821">
        <v>0</v>
      </c>
      <c r="BD821">
        <v>0</v>
      </c>
      <c r="BE821">
        <v>0</v>
      </c>
      <c r="BF821">
        <v>0</v>
      </c>
      <c r="BG821" s="20">
        <v>2</v>
      </c>
      <c r="BH821" s="20">
        <v>0</v>
      </c>
      <c r="BI821" s="20">
        <v>64</v>
      </c>
      <c r="BJ821" s="20">
        <v>0</v>
      </c>
      <c r="BK821" s="20">
        <v>286</v>
      </c>
      <c r="BL821" s="20">
        <v>795</v>
      </c>
      <c r="BM821" s="20">
        <v>587</v>
      </c>
      <c r="BN821" s="20">
        <v>220</v>
      </c>
      <c r="BO821" s="20">
        <v>17</v>
      </c>
      <c r="BP821" s="20">
        <v>4916</v>
      </c>
      <c r="BQ821" s="20">
        <v>1669</v>
      </c>
      <c r="BR821" s="20">
        <v>0</v>
      </c>
      <c r="BS821" s="20">
        <v>103</v>
      </c>
      <c r="BT821" s="20">
        <v>1469</v>
      </c>
      <c r="BU821" s="20">
        <v>113</v>
      </c>
      <c r="BV821" s="20">
        <v>3020</v>
      </c>
    </row>
    <row r="822" spans="1:74" x14ac:dyDescent="0.25">
      <c r="A822" s="20" t="s">
        <v>501</v>
      </c>
      <c r="B822" s="20" t="s">
        <v>728</v>
      </c>
      <c r="C822" s="20" t="s">
        <v>740</v>
      </c>
      <c r="D822" s="1">
        <v>44598</v>
      </c>
      <c r="E822">
        <v>98</v>
      </c>
      <c r="F822">
        <v>8</v>
      </c>
      <c r="G822">
        <v>7</v>
      </c>
      <c r="H822">
        <v>0</v>
      </c>
      <c r="I822">
        <v>0</v>
      </c>
      <c r="J822">
        <v>60</v>
      </c>
      <c r="K822">
        <v>2</v>
      </c>
      <c r="L822">
        <v>12</v>
      </c>
      <c r="M822">
        <v>0</v>
      </c>
      <c r="N822">
        <v>0</v>
      </c>
      <c r="O822">
        <v>0</v>
      </c>
      <c r="P822">
        <v>0</v>
      </c>
      <c r="Q822">
        <v>0</v>
      </c>
      <c r="R822">
        <v>355</v>
      </c>
      <c r="S822">
        <v>271</v>
      </c>
      <c r="T822">
        <v>26</v>
      </c>
      <c r="U822">
        <v>6</v>
      </c>
      <c r="V822">
        <v>7</v>
      </c>
      <c r="W822">
        <v>890</v>
      </c>
      <c r="X822">
        <v>422</v>
      </c>
      <c r="Y822">
        <v>26</v>
      </c>
      <c r="Z822">
        <v>177</v>
      </c>
      <c r="AA822">
        <v>16</v>
      </c>
      <c r="AB822">
        <v>908</v>
      </c>
      <c r="AC822">
        <v>456</v>
      </c>
      <c r="AD822">
        <v>27</v>
      </c>
      <c r="AE822">
        <v>184</v>
      </c>
      <c r="AF822">
        <v>14</v>
      </c>
      <c r="AG822">
        <v>113</v>
      </c>
      <c r="AH822">
        <v>45</v>
      </c>
      <c r="AI822">
        <v>3</v>
      </c>
      <c r="AJ822">
        <v>30</v>
      </c>
      <c r="AK822">
        <v>0</v>
      </c>
      <c r="AL822">
        <v>56</v>
      </c>
      <c r="AM822">
        <v>43</v>
      </c>
      <c r="AN822">
        <v>5</v>
      </c>
      <c r="AO822">
        <v>1</v>
      </c>
      <c r="AP822">
        <v>1</v>
      </c>
      <c r="AQ822">
        <v>0</v>
      </c>
      <c r="AR822">
        <v>0</v>
      </c>
      <c r="AS822">
        <v>0</v>
      </c>
      <c r="AT822">
        <v>0</v>
      </c>
      <c r="AU822">
        <v>0</v>
      </c>
      <c r="AV822">
        <v>0</v>
      </c>
      <c r="AW822">
        <v>0</v>
      </c>
      <c r="AX822">
        <v>0</v>
      </c>
      <c r="AY822">
        <v>0</v>
      </c>
      <c r="AZ822">
        <v>0</v>
      </c>
      <c r="BA822">
        <v>0</v>
      </c>
      <c r="BB822">
        <v>0</v>
      </c>
      <c r="BC822">
        <v>0</v>
      </c>
      <c r="BD822">
        <v>0</v>
      </c>
      <c r="BE822">
        <v>0</v>
      </c>
      <c r="BF822">
        <v>0</v>
      </c>
      <c r="BG822" s="20">
        <v>8</v>
      </c>
      <c r="BH822" s="20">
        <v>0</v>
      </c>
      <c r="BI822" s="20">
        <v>80</v>
      </c>
      <c r="BJ822" s="20">
        <v>0</v>
      </c>
      <c r="BK822" s="20">
        <v>311</v>
      </c>
      <c r="BL822" s="20">
        <v>620</v>
      </c>
      <c r="BM822" s="20">
        <v>647</v>
      </c>
      <c r="BN822" s="20">
        <v>73</v>
      </c>
      <c r="BO822" s="20">
        <v>46</v>
      </c>
      <c r="BP822" s="20">
        <v>4067</v>
      </c>
      <c r="BQ822" s="20">
        <v>1362</v>
      </c>
      <c r="BR822" s="20">
        <v>0</v>
      </c>
      <c r="BS822" s="20">
        <v>53</v>
      </c>
      <c r="BT822" s="20">
        <v>1122</v>
      </c>
      <c r="BU822" s="20">
        <v>295</v>
      </c>
      <c r="BV822" s="20">
        <v>2404</v>
      </c>
    </row>
    <row r="823" spans="1:74" x14ac:dyDescent="0.25">
      <c r="A823" s="20" t="s">
        <v>501</v>
      </c>
      <c r="B823" s="20" t="s">
        <v>728</v>
      </c>
      <c r="C823" s="20" t="s">
        <v>740</v>
      </c>
      <c r="D823" s="1">
        <v>44605</v>
      </c>
      <c r="E823">
        <v>98</v>
      </c>
      <c r="F823">
        <v>8</v>
      </c>
      <c r="G823">
        <v>7</v>
      </c>
      <c r="H823">
        <v>0</v>
      </c>
      <c r="I823">
        <v>0</v>
      </c>
      <c r="J823">
        <v>61</v>
      </c>
      <c r="K823">
        <v>2</v>
      </c>
      <c r="L823">
        <v>11</v>
      </c>
      <c r="M823">
        <v>0</v>
      </c>
      <c r="N823">
        <v>0</v>
      </c>
      <c r="O823">
        <v>0</v>
      </c>
      <c r="P823">
        <v>0</v>
      </c>
      <c r="Q823">
        <v>0</v>
      </c>
      <c r="R823">
        <v>352</v>
      </c>
      <c r="S823">
        <v>271</v>
      </c>
      <c r="T823">
        <v>25</v>
      </c>
      <c r="U823">
        <v>6</v>
      </c>
      <c r="V823">
        <v>6</v>
      </c>
      <c r="W823">
        <v>886</v>
      </c>
      <c r="X823">
        <v>421</v>
      </c>
      <c r="Y823">
        <v>27</v>
      </c>
      <c r="Z823">
        <v>177</v>
      </c>
      <c r="AA823">
        <v>16</v>
      </c>
      <c r="AB823">
        <v>911</v>
      </c>
      <c r="AC823">
        <v>459</v>
      </c>
      <c r="AD823">
        <v>26</v>
      </c>
      <c r="AE823">
        <v>185</v>
      </c>
      <c r="AF823">
        <v>17</v>
      </c>
      <c r="AG823">
        <v>112</v>
      </c>
      <c r="AH823">
        <v>44</v>
      </c>
      <c r="AI823">
        <v>3</v>
      </c>
      <c r="AJ823">
        <v>30</v>
      </c>
      <c r="AK823">
        <v>0</v>
      </c>
      <c r="AL823">
        <v>55</v>
      </c>
      <c r="AM823">
        <v>43</v>
      </c>
      <c r="AN823">
        <v>5</v>
      </c>
      <c r="AO823">
        <v>1</v>
      </c>
      <c r="AP823">
        <v>1</v>
      </c>
      <c r="AQ823">
        <v>0</v>
      </c>
      <c r="AR823">
        <v>0</v>
      </c>
      <c r="AS823">
        <v>0</v>
      </c>
      <c r="AT823">
        <v>0</v>
      </c>
      <c r="AU823">
        <v>0</v>
      </c>
      <c r="AV823">
        <v>0</v>
      </c>
      <c r="AW823">
        <v>0</v>
      </c>
      <c r="AX823">
        <v>0</v>
      </c>
      <c r="AY823">
        <v>0</v>
      </c>
      <c r="AZ823">
        <v>0</v>
      </c>
      <c r="BA823">
        <v>0</v>
      </c>
      <c r="BB823">
        <v>0</v>
      </c>
      <c r="BC823">
        <v>0</v>
      </c>
      <c r="BD823">
        <v>0</v>
      </c>
      <c r="BE823">
        <v>0</v>
      </c>
      <c r="BF823">
        <v>0</v>
      </c>
      <c r="BG823" s="20">
        <v>8</v>
      </c>
      <c r="BH823" s="20">
        <v>0</v>
      </c>
      <c r="BI823" s="20">
        <v>81</v>
      </c>
      <c r="BJ823" s="20">
        <v>0</v>
      </c>
      <c r="BK823" s="20">
        <v>310</v>
      </c>
      <c r="BL823" s="20">
        <v>617</v>
      </c>
      <c r="BM823" s="20">
        <v>648</v>
      </c>
      <c r="BN823" s="20">
        <v>72</v>
      </c>
      <c r="BO823" s="20">
        <v>45</v>
      </c>
      <c r="BP823" s="20">
        <v>4069</v>
      </c>
      <c r="BQ823" s="20">
        <v>1375</v>
      </c>
      <c r="BR823" s="20">
        <v>0</v>
      </c>
      <c r="BS823" s="20">
        <v>52</v>
      </c>
      <c r="BT823" s="20">
        <v>1115</v>
      </c>
      <c r="BU823" s="20">
        <v>305</v>
      </c>
      <c r="BV823" s="20">
        <v>2411</v>
      </c>
    </row>
    <row r="824" spans="1:74" x14ac:dyDescent="0.25">
      <c r="A824" s="20" t="s">
        <v>501</v>
      </c>
      <c r="B824" s="20" t="s">
        <v>728</v>
      </c>
      <c r="C824" s="20" t="s">
        <v>740</v>
      </c>
      <c r="D824" s="1">
        <v>44613</v>
      </c>
      <c r="E824">
        <v>98</v>
      </c>
      <c r="F824">
        <v>8</v>
      </c>
      <c r="G824">
        <v>7</v>
      </c>
      <c r="H824">
        <v>0</v>
      </c>
      <c r="I824">
        <v>0</v>
      </c>
      <c r="J824">
        <v>62</v>
      </c>
      <c r="K824">
        <v>2</v>
      </c>
      <c r="L824">
        <v>10</v>
      </c>
      <c r="M824">
        <v>0</v>
      </c>
      <c r="N824">
        <v>0</v>
      </c>
      <c r="O824">
        <v>0</v>
      </c>
      <c r="P824">
        <v>0</v>
      </c>
      <c r="Q824">
        <v>0</v>
      </c>
      <c r="R824">
        <v>352</v>
      </c>
      <c r="S824">
        <v>272</v>
      </c>
      <c r="T824">
        <v>25</v>
      </c>
      <c r="U824">
        <v>6</v>
      </c>
      <c r="V824">
        <v>6</v>
      </c>
      <c r="W824">
        <v>887</v>
      </c>
      <c r="X824">
        <v>425</v>
      </c>
      <c r="Y824">
        <v>27</v>
      </c>
      <c r="Z824">
        <v>175</v>
      </c>
      <c r="AA824">
        <v>17</v>
      </c>
      <c r="AB824">
        <v>916</v>
      </c>
      <c r="AC824">
        <v>461</v>
      </c>
      <c r="AD824">
        <v>26</v>
      </c>
      <c r="AE824">
        <v>187</v>
      </c>
      <c r="AF824">
        <v>18</v>
      </c>
      <c r="AG824">
        <v>112</v>
      </c>
      <c r="AH824">
        <v>44</v>
      </c>
      <c r="AI824">
        <v>3</v>
      </c>
      <c r="AJ824">
        <v>30</v>
      </c>
      <c r="AK824">
        <v>0</v>
      </c>
      <c r="AL824">
        <v>55</v>
      </c>
      <c r="AM824">
        <v>43</v>
      </c>
      <c r="AN824">
        <v>5</v>
      </c>
      <c r="AO824">
        <v>1</v>
      </c>
      <c r="AP824">
        <v>1</v>
      </c>
      <c r="AQ824">
        <v>0</v>
      </c>
      <c r="AR824">
        <v>0</v>
      </c>
      <c r="AS824">
        <v>0</v>
      </c>
      <c r="AT824">
        <v>0</v>
      </c>
      <c r="AU824">
        <v>0</v>
      </c>
      <c r="AV824">
        <v>0</v>
      </c>
      <c r="AW824">
        <v>0</v>
      </c>
      <c r="AX824">
        <v>0</v>
      </c>
      <c r="AY824">
        <v>0</v>
      </c>
      <c r="AZ824">
        <v>0</v>
      </c>
      <c r="BA824">
        <v>0</v>
      </c>
      <c r="BB824">
        <v>0</v>
      </c>
      <c r="BC824">
        <v>0</v>
      </c>
      <c r="BD824">
        <v>0</v>
      </c>
      <c r="BE824">
        <v>0</v>
      </c>
      <c r="BF824">
        <v>0</v>
      </c>
      <c r="BG824" s="20">
        <v>8</v>
      </c>
      <c r="BH824" s="20">
        <v>0</v>
      </c>
      <c r="BI824" s="20">
        <v>83</v>
      </c>
      <c r="BJ824" s="20">
        <v>0</v>
      </c>
      <c r="BK824" s="20">
        <v>310</v>
      </c>
      <c r="BL824" s="20">
        <v>620</v>
      </c>
      <c r="BM824" s="20">
        <v>650</v>
      </c>
      <c r="BN824" s="20">
        <v>72</v>
      </c>
      <c r="BO824" s="20">
        <v>45</v>
      </c>
      <c r="BP824" s="20">
        <v>4078</v>
      </c>
      <c r="BQ824" s="20">
        <v>1387</v>
      </c>
      <c r="BR824" s="20">
        <v>0</v>
      </c>
      <c r="BS824" s="20">
        <v>52</v>
      </c>
      <c r="BT824" s="20">
        <v>1113</v>
      </c>
      <c r="BU824" s="20">
        <v>310</v>
      </c>
      <c r="BV824" s="20">
        <v>2420</v>
      </c>
    </row>
    <row r="825" spans="1:74" x14ac:dyDescent="0.25">
      <c r="A825" s="20" t="s">
        <v>501</v>
      </c>
      <c r="B825" s="20" t="s">
        <v>507</v>
      </c>
      <c r="C825" s="20" t="s">
        <v>741</v>
      </c>
      <c r="D825" s="1">
        <v>44598</v>
      </c>
      <c r="E825">
        <v>131</v>
      </c>
      <c r="F825">
        <v>2</v>
      </c>
      <c r="G825">
        <v>1</v>
      </c>
      <c r="H825">
        <v>0</v>
      </c>
      <c r="I825">
        <v>0</v>
      </c>
      <c r="J825">
        <v>70</v>
      </c>
      <c r="K825">
        <v>9</v>
      </c>
      <c r="L825">
        <v>20</v>
      </c>
      <c r="M825">
        <v>0</v>
      </c>
      <c r="N825">
        <v>2</v>
      </c>
      <c r="O825">
        <v>1</v>
      </c>
      <c r="P825">
        <v>0</v>
      </c>
      <c r="Q825">
        <v>0</v>
      </c>
      <c r="R825">
        <v>366</v>
      </c>
      <c r="S825">
        <v>257</v>
      </c>
      <c r="T825">
        <v>27</v>
      </c>
      <c r="U825">
        <v>5</v>
      </c>
      <c r="V825">
        <v>5</v>
      </c>
      <c r="W825">
        <v>1611</v>
      </c>
      <c r="X825">
        <v>705</v>
      </c>
      <c r="Y825">
        <v>78</v>
      </c>
      <c r="Z825">
        <v>287</v>
      </c>
      <c r="AA825">
        <v>24</v>
      </c>
      <c r="AB825">
        <v>1123</v>
      </c>
      <c r="AC825">
        <v>435</v>
      </c>
      <c r="AD825">
        <v>35</v>
      </c>
      <c r="AE825">
        <v>229</v>
      </c>
      <c r="AF825">
        <v>96</v>
      </c>
      <c r="AG825">
        <v>319</v>
      </c>
      <c r="AH825">
        <v>86</v>
      </c>
      <c r="AI825">
        <v>6</v>
      </c>
      <c r="AJ825">
        <v>77</v>
      </c>
      <c r="AK825">
        <v>15</v>
      </c>
      <c r="AL825">
        <v>60</v>
      </c>
      <c r="AM825">
        <v>36</v>
      </c>
      <c r="AN825">
        <v>3</v>
      </c>
      <c r="AO825">
        <v>3</v>
      </c>
      <c r="AP825">
        <v>0</v>
      </c>
      <c r="AQ825">
        <v>0</v>
      </c>
      <c r="AR825">
        <v>1</v>
      </c>
      <c r="AS825">
        <v>0</v>
      </c>
      <c r="AT825">
        <v>0</v>
      </c>
      <c r="AU825">
        <v>0</v>
      </c>
      <c r="AV825">
        <v>0</v>
      </c>
      <c r="AW825">
        <v>0</v>
      </c>
      <c r="AX825">
        <v>0</v>
      </c>
      <c r="AY825">
        <v>0</v>
      </c>
      <c r="AZ825">
        <v>0</v>
      </c>
      <c r="BA825">
        <v>0</v>
      </c>
      <c r="BB825">
        <v>0</v>
      </c>
      <c r="BC825">
        <v>0</v>
      </c>
      <c r="BD825">
        <v>0</v>
      </c>
      <c r="BE825">
        <v>0</v>
      </c>
      <c r="BF825">
        <v>0</v>
      </c>
      <c r="BG825" s="20">
        <v>1</v>
      </c>
      <c r="BH825" s="20">
        <v>0</v>
      </c>
      <c r="BI825" s="20">
        <v>95</v>
      </c>
      <c r="BJ825" s="20">
        <v>2</v>
      </c>
      <c r="BK825" s="20">
        <v>320</v>
      </c>
      <c r="BL825" s="20">
        <v>1149</v>
      </c>
      <c r="BM825" s="20">
        <v>720</v>
      </c>
      <c r="BN825" s="20">
        <v>195</v>
      </c>
      <c r="BO825" s="20">
        <v>51</v>
      </c>
      <c r="BP825" s="20">
        <v>6287</v>
      </c>
      <c r="BQ825" s="20">
        <v>1307</v>
      </c>
      <c r="BR825" s="20">
        <v>0</v>
      </c>
      <c r="BS825" s="20">
        <v>101</v>
      </c>
      <c r="BT825" s="20">
        <v>2457</v>
      </c>
      <c r="BU825" s="20">
        <v>222</v>
      </c>
      <c r="BV825" s="20">
        <v>3158</v>
      </c>
    </row>
    <row r="826" spans="1:74" x14ac:dyDescent="0.25">
      <c r="A826" s="20" t="s">
        <v>501</v>
      </c>
      <c r="B826" s="20" t="s">
        <v>507</v>
      </c>
      <c r="C826" s="20" t="s">
        <v>741</v>
      </c>
      <c r="D826" s="1">
        <v>44605</v>
      </c>
      <c r="E826">
        <v>131</v>
      </c>
      <c r="F826">
        <v>2</v>
      </c>
      <c r="G826">
        <v>1</v>
      </c>
      <c r="H826">
        <v>0</v>
      </c>
      <c r="I826">
        <v>0</v>
      </c>
      <c r="J826">
        <v>71</v>
      </c>
      <c r="K826">
        <v>9</v>
      </c>
      <c r="L826">
        <v>20</v>
      </c>
      <c r="M826">
        <v>0</v>
      </c>
      <c r="N826">
        <v>2</v>
      </c>
      <c r="O826">
        <v>1</v>
      </c>
      <c r="P826">
        <v>0</v>
      </c>
      <c r="Q826">
        <v>0</v>
      </c>
      <c r="R826">
        <v>367</v>
      </c>
      <c r="S826">
        <v>258</v>
      </c>
      <c r="T826">
        <v>27</v>
      </c>
      <c r="U826">
        <v>5</v>
      </c>
      <c r="V826">
        <v>5</v>
      </c>
      <c r="W826">
        <v>1606</v>
      </c>
      <c r="X826">
        <v>703</v>
      </c>
      <c r="Y826">
        <v>78</v>
      </c>
      <c r="Z826">
        <v>288</v>
      </c>
      <c r="AA826">
        <v>22</v>
      </c>
      <c r="AB826">
        <v>1120</v>
      </c>
      <c r="AC826">
        <v>433</v>
      </c>
      <c r="AD826">
        <v>35</v>
      </c>
      <c r="AE826">
        <v>226</v>
      </c>
      <c r="AF826">
        <v>97</v>
      </c>
      <c r="AG826">
        <v>320</v>
      </c>
      <c r="AH826">
        <v>89</v>
      </c>
      <c r="AI826">
        <v>6</v>
      </c>
      <c r="AJ826">
        <v>76</v>
      </c>
      <c r="AK826">
        <v>15</v>
      </c>
      <c r="AL826">
        <v>60</v>
      </c>
      <c r="AM826">
        <v>36</v>
      </c>
      <c r="AN826">
        <v>3</v>
      </c>
      <c r="AO826">
        <v>3</v>
      </c>
      <c r="AP826">
        <v>0</v>
      </c>
      <c r="AQ826">
        <v>0</v>
      </c>
      <c r="AR826">
        <v>1</v>
      </c>
      <c r="AS826">
        <v>0</v>
      </c>
      <c r="AT826">
        <v>0</v>
      </c>
      <c r="AU826">
        <v>0</v>
      </c>
      <c r="AV826">
        <v>0</v>
      </c>
      <c r="AW826">
        <v>0</v>
      </c>
      <c r="AX826">
        <v>0</v>
      </c>
      <c r="AY826">
        <v>0</v>
      </c>
      <c r="AZ826">
        <v>0</v>
      </c>
      <c r="BA826">
        <v>0</v>
      </c>
      <c r="BB826">
        <v>0</v>
      </c>
      <c r="BC826">
        <v>0</v>
      </c>
      <c r="BD826">
        <v>0</v>
      </c>
      <c r="BE826">
        <v>0</v>
      </c>
      <c r="BF826">
        <v>0</v>
      </c>
      <c r="BG826" s="20">
        <v>1</v>
      </c>
      <c r="BH826" s="20">
        <v>0</v>
      </c>
      <c r="BI826" s="20">
        <v>95</v>
      </c>
      <c r="BJ826" s="20">
        <v>2</v>
      </c>
      <c r="BK826" s="20">
        <v>321</v>
      </c>
      <c r="BL826" s="20">
        <v>1147</v>
      </c>
      <c r="BM826" s="20">
        <v>719</v>
      </c>
      <c r="BN826" s="20">
        <v>200</v>
      </c>
      <c r="BO826" s="20">
        <v>51</v>
      </c>
      <c r="BP826" s="20">
        <v>6180</v>
      </c>
      <c r="BQ826" s="20">
        <v>1314</v>
      </c>
      <c r="BR826" s="20">
        <v>0</v>
      </c>
      <c r="BS826" s="20">
        <v>103</v>
      </c>
      <c r="BT826" s="20">
        <v>2370</v>
      </c>
      <c r="BU826" s="20">
        <v>224</v>
      </c>
      <c r="BV826" s="20">
        <v>3147</v>
      </c>
    </row>
    <row r="827" spans="1:74" x14ac:dyDescent="0.25">
      <c r="A827" s="20" t="s">
        <v>501</v>
      </c>
      <c r="B827" s="20" t="s">
        <v>507</v>
      </c>
      <c r="C827" s="20" t="s">
        <v>741</v>
      </c>
      <c r="D827" s="1">
        <v>44613</v>
      </c>
      <c r="E827">
        <v>132</v>
      </c>
      <c r="F827">
        <v>2</v>
      </c>
      <c r="G827">
        <v>1</v>
      </c>
      <c r="H827">
        <v>0</v>
      </c>
      <c r="I827">
        <v>0</v>
      </c>
      <c r="J827">
        <v>72</v>
      </c>
      <c r="K827">
        <v>9</v>
      </c>
      <c r="L827">
        <v>20</v>
      </c>
      <c r="M827">
        <v>0</v>
      </c>
      <c r="N827">
        <v>2</v>
      </c>
      <c r="O827">
        <v>1</v>
      </c>
      <c r="P827">
        <v>0</v>
      </c>
      <c r="Q827">
        <v>0</v>
      </c>
      <c r="R827">
        <v>368</v>
      </c>
      <c r="S827">
        <v>259</v>
      </c>
      <c r="T827">
        <v>27</v>
      </c>
      <c r="U827">
        <v>5</v>
      </c>
      <c r="V827">
        <v>6</v>
      </c>
      <c r="W827">
        <v>1604</v>
      </c>
      <c r="X827">
        <v>710</v>
      </c>
      <c r="Y827">
        <v>80</v>
      </c>
      <c r="Z827">
        <v>283</v>
      </c>
      <c r="AA827">
        <v>22</v>
      </c>
      <c r="AB827">
        <v>1119</v>
      </c>
      <c r="AC827">
        <v>440</v>
      </c>
      <c r="AD827">
        <v>35</v>
      </c>
      <c r="AE827">
        <v>226</v>
      </c>
      <c r="AF827">
        <v>96</v>
      </c>
      <c r="AG827">
        <v>321</v>
      </c>
      <c r="AH827">
        <v>93</v>
      </c>
      <c r="AI827">
        <v>6</v>
      </c>
      <c r="AJ827">
        <v>75</v>
      </c>
      <c r="AK827">
        <v>15</v>
      </c>
      <c r="AL827">
        <v>60</v>
      </c>
      <c r="AM827">
        <v>36</v>
      </c>
      <c r="AN827">
        <v>3</v>
      </c>
      <c r="AO827">
        <v>3</v>
      </c>
      <c r="AP827">
        <v>0</v>
      </c>
      <c r="AQ827">
        <v>0</v>
      </c>
      <c r="AR827">
        <v>1</v>
      </c>
      <c r="AS827">
        <v>0</v>
      </c>
      <c r="AT827">
        <v>0</v>
      </c>
      <c r="AU827">
        <v>0</v>
      </c>
      <c r="AV827">
        <v>0</v>
      </c>
      <c r="AW827">
        <v>0</v>
      </c>
      <c r="AX827">
        <v>0</v>
      </c>
      <c r="AY827">
        <v>0</v>
      </c>
      <c r="AZ827">
        <v>0</v>
      </c>
      <c r="BA827">
        <v>0</v>
      </c>
      <c r="BB827">
        <v>0</v>
      </c>
      <c r="BC827">
        <v>0</v>
      </c>
      <c r="BD827">
        <v>0</v>
      </c>
      <c r="BE827">
        <v>0</v>
      </c>
      <c r="BF827">
        <v>0</v>
      </c>
      <c r="BG827" s="20">
        <v>1</v>
      </c>
      <c r="BH827" s="20">
        <v>0</v>
      </c>
      <c r="BI827" s="20">
        <v>96</v>
      </c>
      <c r="BJ827" s="20">
        <v>2</v>
      </c>
      <c r="BK827" s="20">
        <v>321</v>
      </c>
      <c r="BL827" s="20">
        <v>1150</v>
      </c>
      <c r="BM827" s="20">
        <v>721</v>
      </c>
      <c r="BN827" s="20">
        <v>202</v>
      </c>
      <c r="BO827" s="20">
        <v>51</v>
      </c>
      <c r="BP827" s="20">
        <v>6165</v>
      </c>
      <c r="BQ827" s="20">
        <v>1344</v>
      </c>
      <c r="BR827" s="20">
        <v>0</v>
      </c>
      <c r="BS827" s="20">
        <v>104</v>
      </c>
      <c r="BT827" s="20">
        <v>2339</v>
      </c>
      <c r="BU827" s="20">
        <v>233</v>
      </c>
      <c r="BV827" s="20">
        <v>3161</v>
      </c>
    </row>
    <row r="828" spans="1:74" x14ac:dyDescent="0.25">
      <c r="A828" s="20" t="s">
        <v>501</v>
      </c>
      <c r="B828" s="20" t="s">
        <v>728</v>
      </c>
      <c r="C828" s="20" t="s">
        <v>742</v>
      </c>
      <c r="D828" s="1">
        <v>44598</v>
      </c>
      <c r="E828">
        <v>169</v>
      </c>
      <c r="F828">
        <v>7</v>
      </c>
      <c r="G828">
        <v>5</v>
      </c>
      <c r="H828">
        <v>0</v>
      </c>
      <c r="I828">
        <v>0</v>
      </c>
      <c r="J828">
        <v>112</v>
      </c>
      <c r="K828">
        <v>4</v>
      </c>
      <c r="L828">
        <v>19</v>
      </c>
      <c r="M828">
        <v>1</v>
      </c>
      <c r="N828">
        <v>2</v>
      </c>
      <c r="O828">
        <v>2</v>
      </c>
      <c r="P828">
        <v>0</v>
      </c>
      <c r="Q828">
        <v>0</v>
      </c>
      <c r="R828">
        <v>478</v>
      </c>
      <c r="S828">
        <v>371</v>
      </c>
      <c r="T828">
        <v>7</v>
      </c>
      <c r="U828">
        <v>43</v>
      </c>
      <c r="V828">
        <v>3</v>
      </c>
      <c r="W828">
        <v>2135</v>
      </c>
      <c r="X828">
        <v>1069</v>
      </c>
      <c r="Y828">
        <v>67</v>
      </c>
      <c r="Z828">
        <v>406</v>
      </c>
      <c r="AA828">
        <v>12</v>
      </c>
      <c r="AB828">
        <v>1722</v>
      </c>
      <c r="AC828">
        <v>910</v>
      </c>
      <c r="AD828">
        <v>23</v>
      </c>
      <c r="AE828">
        <v>433</v>
      </c>
      <c r="AF828">
        <v>25</v>
      </c>
      <c r="AG828">
        <v>377</v>
      </c>
      <c r="AH828">
        <v>193</v>
      </c>
      <c r="AI828">
        <v>5</v>
      </c>
      <c r="AJ828">
        <v>68</v>
      </c>
      <c r="AK828">
        <v>1</v>
      </c>
      <c r="AL828">
        <v>76</v>
      </c>
      <c r="AM828">
        <v>47</v>
      </c>
      <c r="AN828">
        <v>4</v>
      </c>
      <c r="AO828">
        <v>8</v>
      </c>
      <c r="AP828">
        <v>2</v>
      </c>
      <c r="AQ828">
        <v>0</v>
      </c>
      <c r="AR828">
        <v>1</v>
      </c>
      <c r="AS828">
        <v>0</v>
      </c>
      <c r="AT828">
        <v>0</v>
      </c>
      <c r="AU828">
        <v>0</v>
      </c>
      <c r="AV828">
        <v>0</v>
      </c>
      <c r="AW828">
        <v>0</v>
      </c>
      <c r="AX828">
        <v>0</v>
      </c>
      <c r="AY828">
        <v>0</v>
      </c>
      <c r="AZ828">
        <v>0</v>
      </c>
      <c r="BA828">
        <v>0</v>
      </c>
      <c r="BB828">
        <v>0</v>
      </c>
      <c r="BC828">
        <v>0</v>
      </c>
      <c r="BD828">
        <v>0</v>
      </c>
      <c r="BE828">
        <v>0</v>
      </c>
      <c r="BF828">
        <v>0</v>
      </c>
      <c r="BG828" s="20">
        <v>6</v>
      </c>
      <c r="BH828" s="20">
        <v>0</v>
      </c>
      <c r="BI828" s="20">
        <v>142</v>
      </c>
      <c r="BJ828" s="20">
        <v>2</v>
      </c>
      <c r="BK828" s="20">
        <v>417</v>
      </c>
      <c r="BL828" s="20">
        <v>1576</v>
      </c>
      <c r="BM828" s="20">
        <v>1210</v>
      </c>
      <c r="BN828" s="20">
        <v>277</v>
      </c>
      <c r="BO828" s="20">
        <v>59</v>
      </c>
      <c r="BP828" s="20">
        <v>10308</v>
      </c>
      <c r="BQ828" s="20">
        <v>4071</v>
      </c>
      <c r="BR828" s="20">
        <v>0</v>
      </c>
      <c r="BS828" s="20">
        <v>59</v>
      </c>
      <c r="BT828" s="20">
        <v>3101</v>
      </c>
      <c r="BU828" s="20">
        <v>338</v>
      </c>
      <c r="BV828" s="20">
        <v>6381</v>
      </c>
    </row>
    <row r="829" spans="1:74" x14ac:dyDescent="0.25">
      <c r="A829" s="20" t="s">
        <v>501</v>
      </c>
      <c r="B829" s="20" t="s">
        <v>728</v>
      </c>
      <c r="C829" s="20" t="s">
        <v>742</v>
      </c>
      <c r="D829" s="1">
        <v>44605</v>
      </c>
      <c r="E829">
        <v>169</v>
      </c>
      <c r="F829">
        <v>7</v>
      </c>
      <c r="G829">
        <v>5</v>
      </c>
      <c r="H829">
        <v>0</v>
      </c>
      <c r="I829">
        <v>0</v>
      </c>
      <c r="J829">
        <v>113</v>
      </c>
      <c r="K829">
        <v>4</v>
      </c>
      <c r="L829">
        <v>19</v>
      </c>
      <c r="M829">
        <v>1</v>
      </c>
      <c r="N829">
        <v>2</v>
      </c>
      <c r="O829">
        <v>2</v>
      </c>
      <c r="P829">
        <v>0</v>
      </c>
      <c r="Q829">
        <v>0</v>
      </c>
      <c r="R829">
        <v>480</v>
      </c>
      <c r="S829">
        <v>371</v>
      </c>
      <c r="T829">
        <v>7</v>
      </c>
      <c r="U829">
        <v>44</v>
      </c>
      <c r="V829">
        <v>4</v>
      </c>
      <c r="W829">
        <v>2141</v>
      </c>
      <c r="X829">
        <v>1074</v>
      </c>
      <c r="Y829">
        <v>67</v>
      </c>
      <c r="Z829">
        <v>407</v>
      </c>
      <c r="AA829">
        <v>12</v>
      </c>
      <c r="AB829">
        <v>1728</v>
      </c>
      <c r="AC829">
        <v>917</v>
      </c>
      <c r="AD829">
        <v>23</v>
      </c>
      <c r="AE829">
        <v>432</v>
      </c>
      <c r="AF829">
        <v>27</v>
      </c>
      <c r="AG829">
        <v>380</v>
      </c>
      <c r="AH829">
        <v>195</v>
      </c>
      <c r="AI829">
        <v>5</v>
      </c>
      <c r="AJ829">
        <v>69</v>
      </c>
      <c r="AK829">
        <v>2</v>
      </c>
      <c r="AL829">
        <v>76</v>
      </c>
      <c r="AM829">
        <v>47</v>
      </c>
      <c r="AN829">
        <v>4</v>
      </c>
      <c r="AO829">
        <v>8</v>
      </c>
      <c r="AP829">
        <v>2</v>
      </c>
      <c r="AQ829">
        <v>0</v>
      </c>
      <c r="AR829">
        <v>1</v>
      </c>
      <c r="AS829">
        <v>0</v>
      </c>
      <c r="AT829">
        <v>0</v>
      </c>
      <c r="AU829">
        <v>0</v>
      </c>
      <c r="AV829">
        <v>0</v>
      </c>
      <c r="AW829">
        <v>0</v>
      </c>
      <c r="AX829">
        <v>0</v>
      </c>
      <c r="AY829">
        <v>0</v>
      </c>
      <c r="AZ829">
        <v>0</v>
      </c>
      <c r="BA829">
        <v>0</v>
      </c>
      <c r="BB829">
        <v>0</v>
      </c>
      <c r="BC829">
        <v>0</v>
      </c>
      <c r="BD829">
        <v>0</v>
      </c>
      <c r="BE829">
        <v>0</v>
      </c>
      <c r="BF829">
        <v>0</v>
      </c>
      <c r="BG829" s="20">
        <v>6</v>
      </c>
      <c r="BH829" s="20">
        <v>0</v>
      </c>
      <c r="BI829" s="20">
        <v>142</v>
      </c>
      <c r="BJ829" s="20">
        <v>2</v>
      </c>
      <c r="BK829" s="20">
        <v>417</v>
      </c>
      <c r="BL829" s="20">
        <v>1577</v>
      </c>
      <c r="BM829" s="20">
        <v>1215</v>
      </c>
      <c r="BN829" s="20">
        <v>279</v>
      </c>
      <c r="BO829" s="20">
        <v>59</v>
      </c>
      <c r="BP829" s="20">
        <v>10333</v>
      </c>
      <c r="BQ829" s="20">
        <v>4107</v>
      </c>
      <c r="BR829" s="20">
        <v>0</v>
      </c>
      <c r="BS829" s="20">
        <v>59</v>
      </c>
      <c r="BT829" s="20">
        <v>3102</v>
      </c>
      <c r="BU829" s="20">
        <v>350</v>
      </c>
      <c r="BV829" s="20">
        <v>6402</v>
      </c>
    </row>
    <row r="830" spans="1:74" x14ac:dyDescent="0.25">
      <c r="A830" s="20" t="s">
        <v>501</v>
      </c>
      <c r="B830" s="20" t="s">
        <v>728</v>
      </c>
      <c r="C830" s="20" t="s">
        <v>742</v>
      </c>
      <c r="D830" s="1">
        <v>44613</v>
      </c>
      <c r="E830">
        <v>168</v>
      </c>
      <c r="F830">
        <v>7</v>
      </c>
      <c r="G830">
        <v>5</v>
      </c>
      <c r="H830">
        <v>0</v>
      </c>
      <c r="I830">
        <v>0</v>
      </c>
      <c r="J830">
        <v>115</v>
      </c>
      <c r="K830">
        <v>4</v>
      </c>
      <c r="L830">
        <v>19</v>
      </c>
      <c r="M830">
        <v>1</v>
      </c>
      <c r="N830">
        <v>2</v>
      </c>
      <c r="O830">
        <v>2</v>
      </c>
      <c r="P830">
        <v>0</v>
      </c>
      <c r="Q830">
        <v>0</v>
      </c>
      <c r="R830">
        <v>478</v>
      </c>
      <c r="S830">
        <v>370</v>
      </c>
      <c r="T830">
        <v>7</v>
      </c>
      <c r="U830">
        <v>45</v>
      </c>
      <c r="V830">
        <v>3</v>
      </c>
      <c r="W830">
        <v>2138</v>
      </c>
      <c r="X830">
        <v>1084</v>
      </c>
      <c r="Y830">
        <v>67</v>
      </c>
      <c r="Z830">
        <v>402</v>
      </c>
      <c r="AA830">
        <v>11</v>
      </c>
      <c r="AB830">
        <v>1725</v>
      </c>
      <c r="AC830">
        <v>920</v>
      </c>
      <c r="AD830">
        <v>22</v>
      </c>
      <c r="AE830">
        <v>432</v>
      </c>
      <c r="AF830">
        <v>25</v>
      </c>
      <c r="AG830">
        <v>376</v>
      </c>
      <c r="AH830">
        <v>198</v>
      </c>
      <c r="AI830">
        <v>4</v>
      </c>
      <c r="AJ830">
        <v>67</v>
      </c>
      <c r="AK830">
        <v>1</v>
      </c>
      <c r="AL830">
        <v>75</v>
      </c>
      <c r="AM830">
        <v>46</v>
      </c>
      <c r="AN830">
        <v>4</v>
      </c>
      <c r="AO830">
        <v>8</v>
      </c>
      <c r="AP830">
        <v>2</v>
      </c>
      <c r="AQ830">
        <v>0</v>
      </c>
      <c r="AR830">
        <v>1</v>
      </c>
      <c r="AS830">
        <v>0</v>
      </c>
      <c r="AT830">
        <v>0</v>
      </c>
      <c r="AU830">
        <v>0</v>
      </c>
      <c r="AV830">
        <v>0</v>
      </c>
      <c r="AW830">
        <v>0</v>
      </c>
      <c r="AX830">
        <v>0</v>
      </c>
      <c r="AY830">
        <v>0</v>
      </c>
      <c r="AZ830">
        <v>0</v>
      </c>
      <c r="BA830">
        <v>0</v>
      </c>
      <c r="BB830">
        <v>0</v>
      </c>
      <c r="BC830">
        <v>0</v>
      </c>
      <c r="BD830">
        <v>0</v>
      </c>
      <c r="BE830">
        <v>0</v>
      </c>
      <c r="BF830">
        <v>0</v>
      </c>
      <c r="BG830" s="20">
        <v>6</v>
      </c>
      <c r="BH830" s="20">
        <v>0</v>
      </c>
      <c r="BI830" s="20">
        <v>141</v>
      </c>
      <c r="BJ830" s="20">
        <v>2</v>
      </c>
      <c r="BK830" s="20">
        <v>415</v>
      </c>
      <c r="BL830" s="20">
        <v>1579</v>
      </c>
      <c r="BM830" s="20">
        <v>1215</v>
      </c>
      <c r="BN830" s="20">
        <v>279</v>
      </c>
      <c r="BO830" s="20">
        <v>58</v>
      </c>
      <c r="BP830" s="20">
        <v>10271</v>
      </c>
      <c r="BQ830" s="20">
        <v>4136</v>
      </c>
      <c r="BR830" s="20">
        <v>0</v>
      </c>
      <c r="BS830" s="20">
        <v>57</v>
      </c>
      <c r="BT830" s="20">
        <v>3066</v>
      </c>
      <c r="BU830" s="20">
        <v>337</v>
      </c>
      <c r="BV830" s="20">
        <v>6402</v>
      </c>
    </row>
    <row r="831" spans="1:74" x14ac:dyDescent="0.25">
      <c r="A831" s="20" t="s">
        <v>501</v>
      </c>
      <c r="B831" s="20" t="s">
        <v>509</v>
      </c>
      <c r="C831" s="20" t="s">
        <v>743</v>
      </c>
      <c r="D831" s="1">
        <v>44598</v>
      </c>
      <c r="E831">
        <v>197</v>
      </c>
      <c r="F831">
        <v>5</v>
      </c>
      <c r="G831">
        <v>5</v>
      </c>
      <c r="H831">
        <v>3</v>
      </c>
      <c r="I831">
        <v>3</v>
      </c>
      <c r="J831">
        <v>143</v>
      </c>
      <c r="K831">
        <v>8</v>
      </c>
      <c r="L831">
        <v>14</v>
      </c>
      <c r="M831">
        <v>1</v>
      </c>
      <c r="N831">
        <v>40</v>
      </c>
      <c r="O831">
        <v>32</v>
      </c>
      <c r="P831">
        <v>0</v>
      </c>
      <c r="Q831">
        <v>0</v>
      </c>
      <c r="R831">
        <v>825</v>
      </c>
      <c r="S831">
        <v>653</v>
      </c>
      <c r="T831">
        <v>59</v>
      </c>
      <c r="U831">
        <v>35</v>
      </c>
      <c r="V831">
        <v>1</v>
      </c>
      <c r="W831">
        <v>1859</v>
      </c>
      <c r="X831">
        <v>1087</v>
      </c>
      <c r="Y831">
        <v>95</v>
      </c>
      <c r="Z831">
        <v>240</v>
      </c>
      <c r="AA831">
        <v>4</v>
      </c>
      <c r="AB831">
        <v>1978</v>
      </c>
      <c r="AC831">
        <v>1229</v>
      </c>
      <c r="AD831">
        <v>68</v>
      </c>
      <c r="AE831">
        <v>311</v>
      </c>
      <c r="AF831">
        <v>9</v>
      </c>
      <c r="AG831">
        <v>309</v>
      </c>
      <c r="AH831">
        <v>167</v>
      </c>
      <c r="AI831">
        <v>6</v>
      </c>
      <c r="AJ831">
        <v>56</v>
      </c>
      <c r="AK831">
        <v>2</v>
      </c>
      <c r="AL831">
        <v>99</v>
      </c>
      <c r="AM831">
        <v>81</v>
      </c>
      <c r="AN831">
        <v>5</v>
      </c>
      <c r="AO831">
        <v>3</v>
      </c>
      <c r="AP831">
        <v>1</v>
      </c>
      <c r="AQ831">
        <v>0</v>
      </c>
      <c r="AR831">
        <v>0</v>
      </c>
      <c r="AS831">
        <v>0</v>
      </c>
      <c r="AT831">
        <v>0</v>
      </c>
      <c r="AU831">
        <v>0</v>
      </c>
      <c r="AV831">
        <v>0</v>
      </c>
      <c r="AW831">
        <v>0</v>
      </c>
      <c r="AX831">
        <v>0</v>
      </c>
      <c r="AY831">
        <v>0</v>
      </c>
      <c r="AZ831">
        <v>0</v>
      </c>
      <c r="BA831">
        <v>0</v>
      </c>
      <c r="BB831">
        <v>0</v>
      </c>
      <c r="BC831">
        <v>0</v>
      </c>
      <c r="BD831">
        <v>0</v>
      </c>
      <c r="BE831">
        <v>0</v>
      </c>
      <c r="BF831">
        <v>0</v>
      </c>
      <c r="BG831" s="20">
        <v>5</v>
      </c>
      <c r="BH831" s="20">
        <v>3</v>
      </c>
      <c r="BI831" s="20">
        <v>172</v>
      </c>
      <c r="BJ831" s="20">
        <v>36</v>
      </c>
      <c r="BK831" s="20">
        <v>715</v>
      </c>
      <c r="BL831" s="20">
        <v>1453</v>
      </c>
      <c r="BM831" s="20">
        <v>1554</v>
      </c>
      <c r="BN831" s="20">
        <v>234</v>
      </c>
      <c r="BO831" s="20">
        <v>86</v>
      </c>
      <c r="BP831" s="20">
        <v>8941</v>
      </c>
      <c r="BQ831" s="20">
        <v>3850</v>
      </c>
      <c r="BR831" s="20">
        <v>0</v>
      </c>
      <c r="BS831" s="20">
        <v>165</v>
      </c>
      <c r="BT831" s="20">
        <v>2512</v>
      </c>
      <c r="BU831" s="20">
        <v>168</v>
      </c>
      <c r="BV831" s="20">
        <v>5826</v>
      </c>
    </row>
    <row r="832" spans="1:74" x14ac:dyDescent="0.25">
      <c r="A832" s="20" t="s">
        <v>501</v>
      </c>
      <c r="B832" s="20" t="s">
        <v>509</v>
      </c>
      <c r="C832" s="20" t="s">
        <v>743</v>
      </c>
      <c r="D832" s="1">
        <v>44605</v>
      </c>
      <c r="E832">
        <v>198</v>
      </c>
      <c r="F832">
        <v>5</v>
      </c>
      <c r="G832">
        <v>5</v>
      </c>
      <c r="H832">
        <v>3</v>
      </c>
      <c r="I832">
        <v>3</v>
      </c>
      <c r="J832">
        <v>143</v>
      </c>
      <c r="K832">
        <v>8</v>
      </c>
      <c r="L832">
        <v>14</v>
      </c>
      <c r="M832">
        <v>1</v>
      </c>
      <c r="N832">
        <v>40</v>
      </c>
      <c r="O832">
        <v>33</v>
      </c>
      <c r="P832">
        <v>0</v>
      </c>
      <c r="Q832">
        <v>0</v>
      </c>
      <c r="R832">
        <v>824</v>
      </c>
      <c r="S832">
        <v>651</v>
      </c>
      <c r="T832">
        <v>59</v>
      </c>
      <c r="U832">
        <v>36</v>
      </c>
      <c r="V832">
        <v>1</v>
      </c>
      <c r="W832">
        <v>1861</v>
      </c>
      <c r="X832">
        <v>1089</v>
      </c>
      <c r="Y832">
        <v>95</v>
      </c>
      <c r="Z832">
        <v>238</v>
      </c>
      <c r="AA832">
        <v>5</v>
      </c>
      <c r="AB832">
        <v>1977</v>
      </c>
      <c r="AC832">
        <v>1227</v>
      </c>
      <c r="AD832">
        <v>68</v>
      </c>
      <c r="AE832">
        <v>311</v>
      </c>
      <c r="AF832">
        <v>9</v>
      </c>
      <c r="AG832">
        <v>307</v>
      </c>
      <c r="AH832">
        <v>169</v>
      </c>
      <c r="AI832">
        <v>6</v>
      </c>
      <c r="AJ832">
        <v>55</v>
      </c>
      <c r="AK832">
        <v>2</v>
      </c>
      <c r="AL832">
        <v>101</v>
      </c>
      <c r="AM832">
        <v>82</v>
      </c>
      <c r="AN832">
        <v>5</v>
      </c>
      <c r="AO832">
        <v>3</v>
      </c>
      <c r="AP832">
        <v>1</v>
      </c>
      <c r="AQ832">
        <v>0</v>
      </c>
      <c r="AR832">
        <v>0</v>
      </c>
      <c r="AS832">
        <v>0</v>
      </c>
      <c r="AT832">
        <v>0</v>
      </c>
      <c r="AU832">
        <v>0</v>
      </c>
      <c r="AV832">
        <v>0</v>
      </c>
      <c r="AW832">
        <v>0</v>
      </c>
      <c r="AX832">
        <v>0</v>
      </c>
      <c r="AY832">
        <v>0</v>
      </c>
      <c r="AZ832">
        <v>0</v>
      </c>
      <c r="BA832">
        <v>0</v>
      </c>
      <c r="BB832">
        <v>0</v>
      </c>
      <c r="BC832">
        <v>0</v>
      </c>
      <c r="BD832">
        <v>0</v>
      </c>
      <c r="BE832">
        <v>0</v>
      </c>
      <c r="BF832">
        <v>0</v>
      </c>
      <c r="BG832" s="20">
        <v>5</v>
      </c>
      <c r="BH832" s="20">
        <v>3</v>
      </c>
      <c r="BI832" s="20">
        <v>173</v>
      </c>
      <c r="BJ832" s="20">
        <v>36</v>
      </c>
      <c r="BK832" s="20">
        <v>713</v>
      </c>
      <c r="BL832" s="20">
        <v>1454</v>
      </c>
      <c r="BM832" s="20">
        <v>1555</v>
      </c>
      <c r="BN832" s="20">
        <v>233</v>
      </c>
      <c r="BO832" s="20">
        <v>88</v>
      </c>
      <c r="BP832" s="20">
        <v>8934</v>
      </c>
      <c r="BQ832" s="20">
        <v>3882</v>
      </c>
      <c r="BR832" s="20">
        <v>0</v>
      </c>
      <c r="BS832" s="20">
        <v>166</v>
      </c>
      <c r="BT832" s="20">
        <v>2501</v>
      </c>
      <c r="BU832" s="20">
        <v>172</v>
      </c>
      <c r="BV832" s="20">
        <v>5833</v>
      </c>
    </row>
    <row r="833" spans="1:74" x14ac:dyDescent="0.25">
      <c r="A833" s="20" t="s">
        <v>501</v>
      </c>
      <c r="B833" s="20" t="s">
        <v>509</v>
      </c>
      <c r="C833" s="20" t="s">
        <v>743</v>
      </c>
      <c r="D833" s="1">
        <v>44613</v>
      </c>
      <c r="E833">
        <v>198</v>
      </c>
      <c r="F833">
        <v>5</v>
      </c>
      <c r="G833">
        <v>5</v>
      </c>
      <c r="H833">
        <v>3</v>
      </c>
      <c r="I833">
        <v>3</v>
      </c>
      <c r="J833">
        <v>143</v>
      </c>
      <c r="K833">
        <v>8</v>
      </c>
      <c r="L833">
        <v>14</v>
      </c>
      <c r="M833">
        <v>1</v>
      </c>
      <c r="N833">
        <v>40</v>
      </c>
      <c r="O833">
        <v>33</v>
      </c>
      <c r="P833">
        <v>0</v>
      </c>
      <c r="Q833">
        <v>0</v>
      </c>
      <c r="R833">
        <v>827</v>
      </c>
      <c r="S833">
        <v>654</v>
      </c>
      <c r="T833">
        <v>58</v>
      </c>
      <c r="U833">
        <v>36</v>
      </c>
      <c r="V833">
        <v>1</v>
      </c>
      <c r="W833">
        <v>1862</v>
      </c>
      <c r="X833">
        <v>1094</v>
      </c>
      <c r="Y833">
        <v>95</v>
      </c>
      <c r="Z833">
        <v>237</v>
      </c>
      <c r="AA833">
        <v>5</v>
      </c>
      <c r="AB833">
        <v>1985</v>
      </c>
      <c r="AC833">
        <v>1237</v>
      </c>
      <c r="AD833">
        <v>68</v>
      </c>
      <c r="AE833">
        <v>312</v>
      </c>
      <c r="AF833">
        <v>9</v>
      </c>
      <c r="AG833">
        <v>310</v>
      </c>
      <c r="AH833">
        <v>174</v>
      </c>
      <c r="AI833">
        <v>6</v>
      </c>
      <c r="AJ833">
        <v>54</v>
      </c>
      <c r="AK833">
        <v>2</v>
      </c>
      <c r="AL833">
        <v>101</v>
      </c>
      <c r="AM833">
        <v>82</v>
      </c>
      <c r="AN833">
        <v>5</v>
      </c>
      <c r="AO833">
        <v>3</v>
      </c>
      <c r="AP833">
        <v>1</v>
      </c>
      <c r="AQ833">
        <v>0</v>
      </c>
      <c r="AR833">
        <v>0</v>
      </c>
      <c r="AS833">
        <v>0</v>
      </c>
      <c r="AT833">
        <v>0</v>
      </c>
      <c r="AU833">
        <v>0</v>
      </c>
      <c r="AV833">
        <v>0</v>
      </c>
      <c r="AW833">
        <v>0</v>
      </c>
      <c r="AX833">
        <v>0</v>
      </c>
      <c r="AY833">
        <v>0</v>
      </c>
      <c r="AZ833">
        <v>0</v>
      </c>
      <c r="BA833">
        <v>0</v>
      </c>
      <c r="BB833">
        <v>0</v>
      </c>
      <c r="BC833">
        <v>0</v>
      </c>
      <c r="BD833">
        <v>0</v>
      </c>
      <c r="BE833">
        <v>0</v>
      </c>
      <c r="BF833">
        <v>0</v>
      </c>
      <c r="BG833" s="20">
        <v>5</v>
      </c>
      <c r="BH833" s="20">
        <v>3</v>
      </c>
      <c r="BI833" s="20">
        <v>173</v>
      </c>
      <c r="BJ833" s="20">
        <v>36</v>
      </c>
      <c r="BK833" s="20">
        <v>717</v>
      </c>
      <c r="BL833" s="20">
        <v>1458</v>
      </c>
      <c r="BM833" s="20">
        <v>1563</v>
      </c>
      <c r="BN833" s="20">
        <v>236</v>
      </c>
      <c r="BO833" s="20">
        <v>88</v>
      </c>
      <c r="BP833" s="20">
        <v>8935</v>
      </c>
      <c r="BQ833" s="20">
        <v>3937</v>
      </c>
      <c r="BR833" s="20">
        <v>0</v>
      </c>
      <c r="BS833" s="20">
        <v>165</v>
      </c>
      <c r="BT833" s="20">
        <v>2495</v>
      </c>
      <c r="BU833" s="20">
        <v>170</v>
      </c>
      <c r="BV833" s="20">
        <v>5841</v>
      </c>
    </row>
    <row r="834" spans="1:74" x14ac:dyDescent="0.25">
      <c r="A834" s="20" t="s">
        <v>501</v>
      </c>
      <c r="B834" s="20" t="s">
        <v>504</v>
      </c>
      <c r="C834" s="20" t="s">
        <v>744</v>
      </c>
      <c r="D834" s="1">
        <v>44598</v>
      </c>
      <c r="E834">
        <v>55</v>
      </c>
      <c r="F834">
        <v>0</v>
      </c>
      <c r="G834">
        <v>0</v>
      </c>
      <c r="H834">
        <v>0</v>
      </c>
      <c r="I834">
        <v>0</v>
      </c>
      <c r="J834">
        <v>46</v>
      </c>
      <c r="K834">
        <v>2</v>
      </c>
      <c r="L834">
        <v>0</v>
      </c>
      <c r="M834">
        <v>0</v>
      </c>
      <c r="N834">
        <v>2</v>
      </c>
      <c r="O834">
        <v>2</v>
      </c>
      <c r="P834">
        <v>0</v>
      </c>
      <c r="Q834">
        <v>0</v>
      </c>
      <c r="R834">
        <v>143</v>
      </c>
      <c r="S834">
        <v>133</v>
      </c>
      <c r="T834">
        <v>7</v>
      </c>
      <c r="U834">
        <v>0</v>
      </c>
      <c r="V834">
        <v>0</v>
      </c>
      <c r="W834">
        <v>454</v>
      </c>
      <c r="X834">
        <v>348</v>
      </c>
      <c r="Y834">
        <v>26</v>
      </c>
      <c r="Z834">
        <v>12</v>
      </c>
      <c r="AA834">
        <v>3</v>
      </c>
      <c r="AB834">
        <v>465</v>
      </c>
      <c r="AC834">
        <v>372</v>
      </c>
      <c r="AD834">
        <v>25</v>
      </c>
      <c r="AE834">
        <v>16</v>
      </c>
      <c r="AF834">
        <v>0</v>
      </c>
      <c r="AG834">
        <v>121</v>
      </c>
      <c r="AH834">
        <v>88</v>
      </c>
      <c r="AI834">
        <v>2</v>
      </c>
      <c r="AJ834">
        <v>9</v>
      </c>
      <c r="AK834">
        <v>2</v>
      </c>
      <c r="AL834">
        <v>14</v>
      </c>
      <c r="AM834">
        <v>11</v>
      </c>
      <c r="AN834">
        <v>2</v>
      </c>
      <c r="AO834">
        <v>0</v>
      </c>
      <c r="AP834">
        <v>0</v>
      </c>
      <c r="AQ834">
        <v>0</v>
      </c>
      <c r="AR834">
        <v>0</v>
      </c>
      <c r="AS834">
        <v>0</v>
      </c>
      <c r="AT834">
        <v>0</v>
      </c>
      <c r="AU834">
        <v>0</v>
      </c>
      <c r="AV834">
        <v>0</v>
      </c>
      <c r="AW834">
        <v>0</v>
      </c>
      <c r="AX834">
        <v>0</v>
      </c>
      <c r="AY834">
        <v>0</v>
      </c>
      <c r="AZ834">
        <v>0</v>
      </c>
      <c r="BA834">
        <v>0</v>
      </c>
      <c r="BB834">
        <v>0</v>
      </c>
      <c r="BC834">
        <v>0</v>
      </c>
      <c r="BD834">
        <v>0</v>
      </c>
      <c r="BE834">
        <v>0</v>
      </c>
      <c r="BF834">
        <v>0</v>
      </c>
      <c r="BG834" s="20">
        <v>0</v>
      </c>
      <c r="BH834" s="20">
        <v>0</v>
      </c>
      <c r="BI834" s="20">
        <v>52</v>
      </c>
      <c r="BJ834" s="20">
        <v>2</v>
      </c>
      <c r="BK834" s="20">
        <v>136</v>
      </c>
      <c r="BL834" s="20">
        <v>398</v>
      </c>
      <c r="BM834" s="20">
        <v>418</v>
      </c>
      <c r="BN834" s="20">
        <v>103</v>
      </c>
      <c r="BO834" s="20">
        <v>12</v>
      </c>
      <c r="BP834" s="20">
        <v>2639</v>
      </c>
      <c r="BQ834" s="20">
        <v>1709</v>
      </c>
      <c r="BR834" s="20">
        <v>0</v>
      </c>
      <c r="BS834" s="20">
        <v>86</v>
      </c>
      <c r="BT834" s="20">
        <v>386</v>
      </c>
      <c r="BU834" s="20">
        <v>19</v>
      </c>
      <c r="BV834" s="20">
        <v>2078</v>
      </c>
    </row>
    <row r="835" spans="1:74" x14ac:dyDescent="0.25">
      <c r="A835" s="20" t="s">
        <v>501</v>
      </c>
      <c r="B835" s="20" t="s">
        <v>504</v>
      </c>
      <c r="C835" s="20" t="s">
        <v>744</v>
      </c>
      <c r="D835" s="1">
        <v>44605</v>
      </c>
      <c r="E835">
        <v>55</v>
      </c>
      <c r="F835">
        <v>0</v>
      </c>
      <c r="G835">
        <v>0</v>
      </c>
      <c r="H835">
        <v>0</v>
      </c>
      <c r="I835">
        <v>0</v>
      </c>
      <c r="J835">
        <v>46</v>
      </c>
      <c r="K835">
        <v>2</v>
      </c>
      <c r="L835">
        <v>0</v>
      </c>
      <c r="M835">
        <v>0</v>
      </c>
      <c r="N835">
        <v>2</v>
      </c>
      <c r="O835">
        <v>2</v>
      </c>
      <c r="P835">
        <v>0</v>
      </c>
      <c r="Q835">
        <v>0</v>
      </c>
      <c r="R835">
        <v>141</v>
      </c>
      <c r="S835">
        <v>131</v>
      </c>
      <c r="T835">
        <v>7</v>
      </c>
      <c r="U835">
        <v>0</v>
      </c>
      <c r="V835">
        <v>0</v>
      </c>
      <c r="W835">
        <v>451</v>
      </c>
      <c r="X835">
        <v>346</v>
      </c>
      <c r="Y835">
        <v>26</v>
      </c>
      <c r="Z835">
        <v>12</v>
      </c>
      <c r="AA835">
        <v>3</v>
      </c>
      <c r="AB835">
        <v>466</v>
      </c>
      <c r="AC835">
        <v>374</v>
      </c>
      <c r="AD835">
        <v>25</v>
      </c>
      <c r="AE835">
        <v>16</v>
      </c>
      <c r="AF835">
        <v>0</v>
      </c>
      <c r="AG835">
        <v>123</v>
      </c>
      <c r="AH835">
        <v>89</v>
      </c>
      <c r="AI835">
        <v>2</v>
      </c>
      <c r="AJ835">
        <v>9</v>
      </c>
      <c r="AK835">
        <v>2</v>
      </c>
      <c r="AL835">
        <v>14</v>
      </c>
      <c r="AM835">
        <v>11</v>
      </c>
      <c r="AN835">
        <v>2</v>
      </c>
      <c r="AO835">
        <v>0</v>
      </c>
      <c r="AP835">
        <v>0</v>
      </c>
      <c r="AQ835">
        <v>0</v>
      </c>
      <c r="AR835">
        <v>0</v>
      </c>
      <c r="AS835">
        <v>0</v>
      </c>
      <c r="AT835">
        <v>0</v>
      </c>
      <c r="AU835">
        <v>0</v>
      </c>
      <c r="AV835">
        <v>0</v>
      </c>
      <c r="AW835">
        <v>0</v>
      </c>
      <c r="AX835">
        <v>0</v>
      </c>
      <c r="AY835">
        <v>0</v>
      </c>
      <c r="AZ835">
        <v>0</v>
      </c>
      <c r="BA835">
        <v>0</v>
      </c>
      <c r="BB835">
        <v>0</v>
      </c>
      <c r="BC835">
        <v>0</v>
      </c>
      <c r="BD835">
        <v>0</v>
      </c>
      <c r="BE835">
        <v>0</v>
      </c>
      <c r="BF835">
        <v>0</v>
      </c>
      <c r="BG835" s="20">
        <v>0</v>
      </c>
      <c r="BH835" s="20">
        <v>0</v>
      </c>
      <c r="BI835" s="20">
        <v>52</v>
      </c>
      <c r="BJ835" s="20">
        <v>2</v>
      </c>
      <c r="BK835" s="20">
        <v>134</v>
      </c>
      <c r="BL835" s="20">
        <v>397</v>
      </c>
      <c r="BM835" s="20">
        <v>419</v>
      </c>
      <c r="BN835" s="20">
        <v>104</v>
      </c>
      <c r="BO835" s="20">
        <v>12</v>
      </c>
      <c r="BP835" s="20">
        <v>2642</v>
      </c>
      <c r="BQ835" s="20">
        <v>1722</v>
      </c>
      <c r="BR835" s="20">
        <v>0</v>
      </c>
      <c r="BS835" s="20">
        <v>86</v>
      </c>
      <c r="BT835" s="20">
        <v>385</v>
      </c>
      <c r="BU835" s="20">
        <v>21</v>
      </c>
      <c r="BV835" s="20">
        <v>2080</v>
      </c>
    </row>
    <row r="836" spans="1:74" x14ac:dyDescent="0.25">
      <c r="A836" s="20" t="s">
        <v>501</v>
      </c>
      <c r="B836" s="20" t="s">
        <v>504</v>
      </c>
      <c r="C836" s="20" t="s">
        <v>744</v>
      </c>
      <c r="D836" s="1">
        <v>44613</v>
      </c>
      <c r="E836">
        <v>56</v>
      </c>
      <c r="F836">
        <v>0</v>
      </c>
      <c r="G836">
        <v>0</v>
      </c>
      <c r="H836">
        <v>0</v>
      </c>
      <c r="I836">
        <v>0</v>
      </c>
      <c r="J836">
        <v>47</v>
      </c>
      <c r="K836">
        <v>2</v>
      </c>
      <c r="L836">
        <v>0</v>
      </c>
      <c r="M836">
        <v>0</v>
      </c>
      <c r="N836">
        <v>2</v>
      </c>
      <c r="O836">
        <v>2</v>
      </c>
      <c r="P836">
        <v>0</v>
      </c>
      <c r="Q836">
        <v>0</v>
      </c>
      <c r="R836">
        <v>143</v>
      </c>
      <c r="S836">
        <v>133</v>
      </c>
      <c r="T836">
        <v>7</v>
      </c>
      <c r="U836">
        <v>0</v>
      </c>
      <c r="V836">
        <v>0</v>
      </c>
      <c r="W836">
        <v>452</v>
      </c>
      <c r="X836">
        <v>346</v>
      </c>
      <c r="Y836">
        <v>26</v>
      </c>
      <c r="Z836">
        <v>12</v>
      </c>
      <c r="AA836">
        <v>3</v>
      </c>
      <c r="AB836">
        <v>466</v>
      </c>
      <c r="AC836">
        <v>374</v>
      </c>
      <c r="AD836">
        <v>25</v>
      </c>
      <c r="AE836">
        <v>16</v>
      </c>
      <c r="AF836">
        <v>0</v>
      </c>
      <c r="AG836">
        <v>123</v>
      </c>
      <c r="AH836">
        <v>90</v>
      </c>
      <c r="AI836">
        <v>2</v>
      </c>
      <c r="AJ836">
        <v>9</v>
      </c>
      <c r="AK836">
        <v>2</v>
      </c>
      <c r="AL836">
        <v>14</v>
      </c>
      <c r="AM836">
        <v>11</v>
      </c>
      <c r="AN836">
        <v>2</v>
      </c>
      <c r="AO836">
        <v>0</v>
      </c>
      <c r="AP836">
        <v>0</v>
      </c>
      <c r="AQ836">
        <v>0</v>
      </c>
      <c r="AR836">
        <v>0</v>
      </c>
      <c r="AS836">
        <v>0</v>
      </c>
      <c r="AT836">
        <v>0</v>
      </c>
      <c r="AU836">
        <v>0</v>
      </c>
      <c r="AV836">
        <v>0</v>
      </c>
      <c r="AW836">
        <v>0</v>
      </c>
      <c r="AX836">
        <v>0</v>
      </c>
      <c r="AY836">
        <v>0</v>
      </c>
      <c r="AZ836">
        <v>0</v>
      </c>
      <c r="BA836">
        <v>0</v>
      </c>
      <c r="BB836">
        <v>0</v>
      </c>
      <c r="BC836">
        <v>0</v>
      </c>
      <c r="BD836">
        <v>0</v>
      </c>
      <c r="BE836">
        <v>0</v>
      </c>
      <c r="BF836">
        <v>0</v>
      </c>
      <c r="BG836" s="20">
        <v>0</v>
      </c>
      <c r="BH836" s="20">
        <v>0</v>
      </c>
      <c r="BI836" s="20">
        <v>53</v>
      </c>
      <c r="BJ836" s="20">
        <v>2</v>
      </c>
      <c r="BK836" s="20">
        <v>136</v>
      </c>
      <c r="BL836" s="20">
        <v>398</v>
      </c>
      <c r="BM836" s="20">
        <v>420</v>
      </c>
      <c r="BN836" s="20">
        <v>104</v>
      </c>
      <c r="BO836" s="20">
        <v>12</v>
      </c>
      <c r="BP836" s="20">
        <v>2642</v>
      </c>
      <c r="BQ836" s="20">
        <v>1729</v>
      </c>
      <c r="BR836" s="20">
        <v>0</v>
      </c>
      <c r="BS836" s="20">
        <v>86</v>
      </c>
      <c r="BT836" s="20">
        <v>383</v>
      </c>
      <c r="BU836" s="20">
        <v>22</v>
      </c>
      <c r="BV836" s="20">
        <v>2084</v>
      </c>
    </row>
    <row r="837" spans="1:74" x14ac:dyDescent="0.25">
      <c r="A837" s="20" t="s">
        <v>501</v>
      </c>
      <c r="B837" s="20" t="s">
        <v>509</v>
      </c>
      <c r="C837" s="20" t="s">
        <v>510</v>
      </c>
      <c r="D837" s="1">
        <v>44613</v>
      </c>
      <c r="R837">
        <v>13</v>
      </c>
      <c r="U837">
        <v>1</v>
      </c>
      <c r="V837">
        <v>13</v>
      </c>
      <c r="W837">
        <v>1</v>
      </c>
      <c r="Z837">
        <v>1</v>
      </c>
      <c r="AB837">
        <v>37</v>
      </c>
      <c r="AF837">
        <v>37</v>
      </c>
      <c r="BG837" s="20"/>
      <c r="BH837" s="20"/>
      <c r="BI837" s="20"/>
      <c r="BJ837" s="20"/>
      <c r="BK837" s="20"/>
      <c r="BL837" s="20"/>
      <c r="BM837" s="20"/>
      <c r="BN837" s="20"/>
      <c r="BO837" s="20"/>
      <c r="BP837" s="20">
        <v>200</v>
      </c>
      <c r="BQ837" s="20"/>
      <c r="BR837" s="20"/>
      <c r="BS837" s="20"/>
      <c r="BT837" s="20"/>
      <c r="BU837" s="20">
        <v>200</v>
      </c>
      <c r="BV837" s="20"/>
    </row>
    <row r="838" spans="1:74" x14ac:dyDescent="0.25">
      <c r="A838" s="20" t="s">
        <v>501</v>
      </c>
      <c r="B838" s="20" t="s">
        <v>509</v>
      </c>
      <c r="C838" s="20" t="s">
        <v>510</v>
      </c>
      <c r="D838" s="1">
        <v>44613</v>
      </c>
      <c r="E838">
        <v>186</v>
      </c>
      <c r="F838">
        <v>4</v>
      </c>
      <c r="G838">
        <v>2</v>
      </c>
      <c r="J838">
        <v>88</v>
      </c>
      <c r="K838">
        <v>7</v>
      </c>
      <c r="L838">
        <v>9</v>
      </c>
      <c r="M838">
        <v>9</v>
      </c>
      <c r="N838">
        <v>1</v>
      </c>
      <c r="O838">
        <v>1</v>
      </c>
      <c r="R838">
        <v>785</v>
      </c>
      <c r="S838">
        <v>602</v>
      </c>
      <c r="T838">
        <v>16</v>
      </c>
      <c r="U838">
        <v>24</v>
      </c>
      <c r="V838">
        <v>70</v>
      </c>
      <c r="W838">
        <v>1506</v>
      </c>
      <c r="X838">
        <v>78</v>
      </c>
      <c r="Y838">
        <v>46</v>
      </c>
      <c r="Z838">
        <v>51</v>
      </c>
      <c r="AA838">
        <v>300</v>
      </c>
      <c r="AB838">
        <v>1355</v>
      </c>
      <c r="AC838">
        <v>89</v>
      </c>
      <c r="AD838">
        <v>8</v>
      </c>
      <c r="AE838">
        <v>20</v>
      </c>
      <c r="AF838">
        <v>314</v>
      </c>
      <c r="AG838">
        <v>237</v>
      </c>
      <c r="AH838">
        <v>92</v>
      </c>
      <c r="AI838">
        <v>1</v>
      </c>
      <c r="AJ838">
        <v>5</v>
      </c>
      <c r="AK838">
        <v>66</v>
      </c>
      <c r="AL838">
        <v>62</v>
      </c>
      <c r="AM838">
        <v>9</v>
      </c>
      <c r="AN838">
        <v>3</v>
      </c>
      <c r="AP838">
        <v>1</v>
      </c>
      <c r="BG838" s="20">
        <v>4</v>
      </c>
      <c r="BH838" s="20"/>
      <c r="BI838" s="20">
        <v>157</v>
      </c>
      <c r="BJ838" s="20">
        <v>1</v>
      </c>
      <c r="BK838" s="20">
        <v>662</v>
      </c>
      <c r="BL838" s="20">
        <v>1086</v>
      </c>
      <c r="BM838" s="20">
        <v>987</v>
      </c>
      <c r="BN838" s="20">
        <v>154</v>
      </c>
      <c r="BO838" s="20">
        <v>57</v>
      </c>
      <c r="BP838" s="20">
        <v>5511</v>
      </c>
      <c r="BQ838" s="20">
        <v>2004</v>
      </c>
      <c r="BR838" s="20"/>
      <c r="BS838" s="20">
        <v>29</v>
      </c>
      <c r="BT838" s="20">
        <v>202</v>
      </c>
      <c r="BU838" s="20">
        <v>1837</v>
      </c>
      <c r="BV838" s="20">
        <v>3246</v>
      </c>
    </row>
    <row r="839" spans="1:74" x14ac:dyDescent="0.25">
      <c r="A839" s="20" t="s">
        <v>501</v>
      </c>
      <c r="B839" s="20" t="s">
        <v>726</v>
      </c>
      <c r="C839" s="20" t="s">
        <v>745</v>
      </c>
      <c r="D839" s="1">
        <v>44598</v>
      </c>
      <c r="E839">
        <v>169</v>
      </c>
      <c r="F839">
        <v>4</v>
      </c>
      <c r="G839">
        <v>0</v>
      </c>
      <c r="H839">
        <v>4</v>
      </c>
      <c r="I839">
        <v>1</v>
      </c>
      <c r="J839">
        <v>90</v>
      </c>
      <c r="K839">
        <v>5</v>
      </c>
      <c r="L839">
        <v>28</v>
      </c>
      <c r="M839">
        <v>5</v>
      </c>
      <c r="N839">
        <v>68</v>
      </c>
      <c r="O839">
        <v>52</v>
      </c>
      <c r="P839">
        <v>4</v>
      </c>
      <c r="Q839">
        <v>1</v>
      </c>
      <c r="R839">
        <v>593</v>
      </c>
      <c r="S839">
        <v>361</v>
      </c>
      <c r="T839">
        <v>20</v>
      </c>
      <c r="U839">
        <v>97</v>
      </c>
      <c r="V839">
        <v>29</v>
      </c>
      <c r="W839">
        <v>2075</v>
      </c>
      <c r="X839">
        <v>848</v>
      </c>
      <c r="Y839">
        <v>24</v>
      </c>
      <c r="Z839">
        <v>480</v>
      </c>
      <c r="AA839">
        <v>125</v>
      </c>
      <c r="AB839">
        <v>1652</v>
      </c>
      <c r="AC839">
        <v>635</v>
      </c>
      <c r="AD839">
        <v>5</v>
      </c>
      <c r="AE839">
        <v>426</v>
      </c>
      <c r="AF839">
        <v>173</v>
      </c>
      <c r="AG839">
        <v>286</v>
      </c>
      <c r="AH839">
        <v>107</v>
      </c>
      <c r="AI839">
        <v>0</v>
      </c>
      <c r="AJ839">
        <v>34</v>
      </c>
      <c r="AK839">
        <v>54</v>
      </c>
      <c r="AL839">
        <v>95</v>
      </c>
      <c r="AM839">
        <v>56</v>
      </c>
      <c r="AN839">
        <v>13</v>
      </c>
      <c r="AO839">
        <v>7</v>
      </c>
      <c r="AP839">
        <v>4</v>
      </c>
      <c r="AQ839">
        <v>0</v>
      </c>
      <c r="AR839">
        <v>0</v>
      </c>
      <c r="AS839">
        <v>2</v>
      </c>
      <c r="AT839">
        <v>0</v>
      </c>
      <c r="AU839">
        <v>0</v>
      </c>
      <c r="AV839">
        <v>1</v>
      </c>
      <c r="AW839">
        <v>1</v>
      </c>
      <c r="AX839">
        <v>0</v>
      </c>
      <c r="AY839">
        <v>0</v>
      </c>
      <c r="AZ839">
        <v>0</v>
      </c>
      <c r="BA839">
        <v>3</v>
      </c>
      <c r="BB839">
        <v>0</v>
      </c>
      <c r="BC839">
        <v>0</v>
      </c>
      <c r="BD839">
        <v>0</v>
      </c>
      <c r="BE839">
        <v>0</v>
      </c>
      <c r="BF839">
        <v>0</v>
      </c>
      <c r="BG839" s="20">
        <v>1</v>
      </c>
      <c r="BH839" s="20">
        <v>2</v>
      </c>
      <c r="BI839" s="20">
        <v>125</v>
      </c>
      <c r="BJ839" s="20">
        <v>59</v>
      </c>
      <c r="BK839" s="20">
        <v>435</v>
      </c>
      <c r="BL839" s="20">
        <v>1362</v>
      </c>
      <c r="BM839" s="20">
        <v>1003</v>
      </c>
      <c r="BN839" s="20">
        <v>182</v>
      </c>
      <c r="BO839" s="20">
        <v>68</v>
      </c>
      <c r="BP839" s="20">
        <v>9090</v>
      </c>
      <c r="BQ839" s="20">
        <v>2204</v>
      </c>
      <c r="BR839" s="20">
        <v>0</v>
      </c>
      <c r="BS839" s="20">
        <v>21</v>
      </c>
      <c r="BT839" s="20">
        <v>565</v>
      </c>
      <c r="BU839" s="20">
        <v>3714</v>
      </c>
      <c r="BV839" s="20">
        <v>4389</v>
      </c>
    </row>
    <row r="840" spans="1:74" x14ac:dyDescent="0.25">
      <c r="A840" s="20" t="s">
        <v>501</v>
      </c>
      <c r="B840" s="20" t="s">
        <v>726</v>
      </c>
      <c r="C840" s="20" t="s">
        <v>745</v>
      </c>
      <c r="D840" s="1">
        <v>44605</v>
      </c>
      <c r="E840">
        <v>169</v>
      </c>
      <c r="F840">
        <v>4</v>
      </c>
      <c r="G840">
        <v>0</v>
      </c>
      <c r="H840">
        <v>4</v>
      </c>
      <c r="I840">
        <v>1</v>
      </c>
      <c r="J840">
        <v>90</v>
      </c>
      <c r="K840">
        <v>5</v>
      </c>
      <c r="L840">
        <v>28</v>
      </c>
      <c r="M840">
        <v>5</v>
      </c>
      <c r="N840">
        <v>68</v>
      </c>
      <c r="O840">
        <v>52</v>
      </c>
      <c r="P840">
        <v>4</v>
      </c>
      <c r="Q840">
        <v>1</v>
      </c>
      <c r="R840">
        <v>594</v>
      </c>
      <c r="S840">
        <v>362</v>
      </c>
      <c r="T840">
        <v>19</v>
      </c>
      <c r="U840">
        <v>97</v>
      </c>
      <c r="V840">
        <v>29</v>
      </c>
      <c r="W840">
        <v>2079</v>
      </c>
      <c r="X840">
        <v>858</v>
      </c>
      <c r="Y840">
        <v>24</v>
      </c>
      <c r="Z840">
        <v>482</v>
      </c>
      <c r="AA840">
        <v>128</v>
      </c>
      <c r="AB840">
        <v>1658</v>
      </c>
      <c r="AC840">
        <v>647</v>
      </c>
      <c r="AD840">
        <v>5</v>
      </c>
      <c r="AE840">
        <v>425</v>
      </c>
      <c r="AF840">
        <v>175</v>
      </c>
      <c r="AG840">
        <v>285</v>
      </c>
      <c r="AH840">
        <v>106</v>
      </c>
      <c r="AI840">
        <v>0</v>
      </c>
      <c r="AJ840">
        <v>34</v>
      </c>
      <c r="AK840">
        <v>54</v>
      </c>
      <c r="AL840">
        <v>95</v>
      </c>
      <c r="AM840">
        <v>56</v>
      </c>
      <c r="AN840">
        <v>13</v>
      </c>
      <c r="AO840">
        <v>7</v>
      </c>
      <c r="AP840">
        <v>4</v>
      </c>
      <c r="AQ840">
        <v>0</v>
      </c>
      <c r="AR840">
        <v>0</v>
      </c>
      <c r="AS840">
        <v>2</v>
      </c>
      <c r="AT840">
        <v>0</v>
      </c>
      <c r="AU840">
        <v>0</v>
      </c>
      <c r="AV840">
        <v>1</v>
      </c>
      <c r="AW840">
        <v>1</v>
      </c>
      <c r="AX840">
        <v>0</v>
      </c>
      <c r="AY840">
        <v>0</v>
      </c>
      <c r="AZ840">
        <v>0</v>
      </c>
      <c r="BA840">
        <v>3</v>
      </c>
      <c r="BB840">
        <v>0</v>
      </c>
      <c r="BC840">
        <v>0</v>
      </c>
      <c r="BD840">
        <v>0</v>
      </c>
      <c r="BE840">
        <v>0</v>
      </c>
      <c r="BF840">
        <v>0</v>
      </c>
      <c r="BG840" s="20">
        <v>1</v>
      </c>
      <c r="BH840" s="20">
        <v>2</v>
      </c>
      <c r="BI840" s="20">
        <v>125</v>
      </c>
      <c r="BJ840" s="20">
        <v>59</v>
      </c>
      <c r="BK840" s="20">
        <v>437</v>
      </c>
      <c r="BL840" s="20">
        <v>1362</v>
      </c>
      <c r="BM840" s="20">
        <v>1009</v>
      </c>
      <c r="BN840" s="20">
        <v>181</v>
      </c>
      <c r="BO840" s="20">
        <v>68</v>
      </c>
      <c r="BP840" s="20">
        <v>9095</v>
      </c>
      <c r="BQ840" s="20">
        <v>2243</v>
      </c>
      <c r="BR840" s="20">
        <v>0</v>
      </c>
      <c r="BS840" s="20">
        <v>21</v>
      </c>
      <c r="BT840" s="20">
        <v>563</v>
      </c>
      <c r="BU840" s="20">
        <v>3715</v>
      </c>
      <c r="BV840" s="20">
        <v>4412</v>
      </c>
    </row>
    <row r="841" spans="1:74" x14ac:dyDescent="0.25">
      <c r="A841" s="20" t="s">
        <v>501</v>
      </c>
      <c r="B841" s="20" t="s">
        <v>726</v>
      </c>
      <c r="C841" s="20" t="s">
        <v>745</v>
      </c>
      <c r="D841" s="1">
        <v>44613</v>
      </c>
      <c r="E841">
        <v>168</v>
      </c>
      <c r="F841">
        <v>4</v>
      </c>
      <c r="G841">
        <v>1</v>
      </c>
      <c r="H841">
        <v>4</v>
      </c>
      <c r="I841">
        <v>2</v>
      </c>
      <c r="J841">
        <v>90</v>
      </c>
      <c r="K841">
        <v>5</v>
      </c>
      <c r="L841">
        <v>28</v>
      </c>
      <c r="M841">
        <v>5</v>
      </c>
      <c r="N841">
        <v>69</v>
      </c>
      <c r="O841">
        <v>53</v>
      </c>
      <c r="P841">
        <v>4</v>
      </c>
      <c r="Q841">
        <v>1</v>
      </c>
      <c r="R841">
        <v>594</v>
      </c>
      <c r="S841">
        <v>361</v>
      </c>
      <c r="T841">
        <v>19</v>
      </c>
      <c r="U841">
        <v>97</v>
      </c>
      <c r="V841">
        <v>29</v>
      </c>
      <c r="W841">
        <v>2078</v>
      </c>
      <c r="X841">
        <v>866</v>
      </c>
      <c r="Y841">
        <v>24</v>
      </c>
      <c r="Z841">
        <v>480</v>
      </c>
      <c r="AA841">
        <v>128</v>
      </c>
      <c r="AB841">
        <v>1663</v>
      </c>
      <c r="AC841">
        <v>650</v>
      </c>
      <c r="AD841">
        <v>5</v>
      </c>
      <c r="AE841">
        <v>424</v>
      </c>
      <c r="AF841">
        <v>179</v>
      </c>
      <c r="AG841">
        <v>288</v>
      </c>
      <c r="AH841">
        <v>111</v>
      </c>
      <c r="AI841">
        <v>0</v>
      </c>
      <c r="AJ841">
        <v>34</v>
      </c>
      <c r="AK841">
        <v>52</v>
      </c>
      <c r="AL841">
        <v>95</v>
      </c>
      <c r="AM841">
        <v>56</v>
      </c>
      <c r="AN841">
        <v>13</v>
      </c>
      <c r="AO841">
        <v>7</v>
      </c>
      <c r="AP841">
        <v>4</v>
      </c>
      <c r="AQ841">
        <v>0</v>
      </c>
      <c r="AR841">
        <v>0</v>
      </c>
      <c r="AS841">
        <v>2</v>
      </c>
      <c r="AT841">
        <v>0</v>
      </c>
      <c r="AU841">
        <v>0</v>
      </c>
      <c r="AV841">
        <v>1</v>
      </c>
      <c r="AW841">
        <v>1</v>
      </c>
      <c r="AX841">
        <v>0</v>
      </c>
      <c r="AY841">
        <v>0</v>
      </c>
      <c r="AZ841">
        <v>0</v>
      </c>
      <c r="BA841">
        <v>4</v>
      </c>
      <c r="BB841">
        <v>0</v>
      </c>
      <c r="BC841">
        <v>0</v>
      </c>
      <c r="BD841">
        <v>0</v>
      </c>
      <c r="BE841">
        <v>0</v>
      </c>
      <c r="BF841">
        <v>0</v>
      </c>
      <c r="BG841" s="20">
        <v>1</v>
      </c>
      <c r="BH841" s="20">
        <v>2</v>
      </c>
      <c r="BI841" s="20">
        <v>124</v>
      </c>
      <c r="BJ841" s="20">
        <v>59</v>
      </c>
      <c r="BK841" s="20">
        <v>436</v>
      </c>
      <c r="BL841" s="20">
        <v>1362</v>
      </c>
      <c r="BM841" s="20">
        <v>1012</v>
      </c>
      <c r="BN841" s="20">
        <v>184</v>
      </c>
      <c r="BO841" s="20">
        <v>68</v>
      </c>
      <c r="BP841" s="20">
        <v>9097</v>
      </c>
      <c r="BQ841" s="20">
        <v>2275</v>
      </c>
      <c r="BR841" s="20">
        <v>0</v>
      </c>
      <c r="BS841" s="20">
        <v>21</v>
      </c>
      <c r="BT841" s="20">
        <v>566</v>
      </c>
      <c r="BU841" s="20">
        <v>3715</v>
      </c>
      <c r="BV841" s="20">
        <v>4417</v>
      </c>
    </row>
    <row r="842" spans="1:74" x14ac:dyDescent="0.25">
      <c r="A842" s="20" t="s">
        <v>501</v>
      </c>
      <c r="B842" s="20" t="s">
        <v>726</v>
      </c>
      <c r="C842" s="20" t="s">
        <v>746</v>
      </c>
      <c r="D842" s="1">
        <v>44598</v>
      </c>
      <c r="E842">
        <v>49</v>
      </c>
      <c r="F842">
        <v>2</v>
      </c>
      <c r="G842">
        <v>1</v>
      </c>
      <c r="H842">
        <v>0</v>
      </c>
      <c r="I842">
        <v>0</v>
      </c>
      <c r="J842">
        <v>38</v>
      </c>
      <c r="K842">
        <v>2</v>
      </c>
      <c r="L842">
        <v>4</v>
      </c>
      <c r="M842">
        <v>0</v>
      </c>
      <c r="N842">
        <v>0</v>
      </c>
      <c r="O842">
        <v>0</v>
      </c>
      <c r="P842">
        <v>0</v>
      </c>
      <c r="Q842">
        <v>0</v>
      </c>
      <c r="R842">
        <v>156</v>
      </c>
      <c r="S842">
        <v>131</v>
      </c>
      <c r="T842">
        <v>10</v>
      </c>
      <c r="U842">
        <v>4</v>
      </c>
      <c r="V842">
        <v>0</v>
      </c>
      <c r="W842">
        <v>451</v>
      </c>
      <c r="X842">
        <v>243</v>
      </c>
      <c r="Y842">
        <v>8</v>
      </c>
      <c r="Z842">
        <v>75</v>
      </c>
      <c r="AA842">
        <v>11</v>
      </c>
      <c r="AB842">
        <v>385</v>
      </c>
      <c r="AC842">
        <v>181</v>
      </c>
      <c r="AD842">
        <v>7</v>
      </c>
      <c r="AE842">
        <v>82</v>
      </c>
      <c r="AF842">
        <v>34</v>
      </c>
      <c r="AG842">
        <v>64</v>
      </c>
      <c r="AH842">
        <v>26</v>
      </c>
      <c r="AI842">
        <v>0</v>
      </c>
      <c r="AJ842">
        <v>13</v>
      </c>
      <c r="AK842">
        <v>6</v>
      </c>
      <c r="AL842">
        <v>15</v>
      </c>
      <c r="AM842">
        <v>12</v>
      </c>
      <c r="AN842">
        <v>0</v>
      </c>
      <c r="AO842">
        <v>2</v>
      </c>
      <c r="AP842">
        <v>0</v>
      </c>
      <c r="AQ842">
        <v>0</v>
      </c>
      <c r="AR842">
        <v>0</v>
      </c>
      <c r="AS842">
        <v>1</v>
      </c>
      <c r="AT842">
        <v>0</v>
      </c>
      <c r="AU842">
        <v>0</v>
      </c>
      <c r="AV842">
        <v>0</v>
      </c>
      <c r="AW842">
        <v>0</v>
      </c>
      <c r="AX842">
        <v>0</v>
      </c>
      <c r="AY842">
        <v>0</v>
      </c>
      <c r="AZ842">
        <v>0</v>
      </c>
      <c r="BA842">
        <v>0</v>
      </c>
      <c r="BB842">
        <v>1</v>
      </c>
      <c r="BC842">
        <v>0</v>
      </c>
      <c r="BD842">
        <v>0</v>
      </c>
      <c r="BE842">
        <v>0</v>
      </c>
      <c r="BF842">
        <v>0</v>
      </c>
      <c r="BG842" s="20">
        <v>1</v>
      </c>
      <c r="BH842" s="20">
        <v>0</v>
      </c>
      <c r="BI842" s="20">
        <v>42</v>
      </c>
      <c r="BJ842" s="20">
        <v>0</v>
      </c>
      <c r="BK842" s="20">
        <v>139</v>
      </c>
      <c r="BL842" s="20">
        <v>346</v>
      </c>
      <c r="BM842" s="20">
        <v>255</v>
      </c>
      <c r="BN842" s="20">
        <v>44</v>
      </c>
      <c r="BO842" s="20">
        <v>13</v>
      </c>
      <c r="BP842" s="20">
        <v>2303</v>
      </c>
      <c r="BQ842" s="20">
        <v>701</v>
      </c>
      <c r="BR842" s="20">
        <v>0</v>
      </c>
      <c r="BS842" s="20">
        <v>35</v>
      </c>
      <c r="BT842" s="20">
        <v>673</v>
      </c>
      <c r="BU842" s="20">
        <v>262</v>
      </c>
      <c r="BV842" s="20">
        <v>1251</v>
      </c>
    </row>
    <row r="843" spans="1:74" x14ac:dyDescent="0.25">
      <c r="A843" s="20" t="s">
        <v>501</v>
      </c>
      <c r="B843" s="20" t="s">
        <v>726</v>
      </c>
      <c r="C843" s="20" t="s">
        <v>746</v>
      </c>
      <c r="D843" s="1">
        <v>44605</v>
      </c>
      <c r="E843">
        <v>49</v>
      </c>
      <c r="F843">
        <v>2</v>
      </c>
      <c r="G843">
        <v>1</v>
      </c>
      <c r="H843">
        <v>0</v>
      </c>
      <c r="I843">
        <v>0</v>
      </c>
      <c r="J843">
        <v>38</v>
      </c>
      <c r="K843">
        <v>2</v>
      </c>
      <c r="L843">
        <v>4</v>
      </c>
      <c r="M843">
        <v>0</v>
      </c>
      <c r="N843">
        <v>0</v>
      </c>
      <c r="O843">
        <v>0</v>
      </c>
      <c r="P843">
        <v>0</v>
      </c>
      <c r="Q843">
        <v>0</v>
      </c>
      <c r="R843">
        <v>154</v>
      </c>
      <c r="S843">
        <v>129</v>
      </c>
      <c r="T843">
        <v>10</v>
      </c>
      <c r="U843">
        <v>4</v>
      </c>
      <c r="V843">
        <v>0</v>
      </c>
      <c r="W843">
        <v>450</v>
      </c>
      <c r="X843">
        <v>243</v>
      </c>
      <c r="Y843">
        <v>8</v>
      </c>
      <c r="Z843">
        <v>73</v>
      </c>
      <c r="AA843">
        <v>11</v>
      </c>
      <c r="AB843">
        <v>385</v>
      </c>
      <c r="AC843">
        <v>181</v>
      </c>
      <c r="AD843">
        <v>7</v>
      </c>
      <c r="AE843">
        <v>82</v>
      </c>
      <c r="AF843">
        <v>34</v>
      </c>
      <c r="AG843">
        <v>64</v>
      </c>
      <c r="AH843">
        <v>26</v>
      </c>
      <c r="AI843">
        <v>0</v>
      </c>
      <c r="AJ843">
        <v>13</v>
      </c>
      <c r="AK843">
        <v>6</v>
      </c>
      <c r="AL843">
        <v>15</v>
      </c>
      <c r="AM843">
        <v>12</v>
      </c>
      <c r="AN843">
        <v>0</v>
      </c>
      <c r="AO843">
        <v>2</v>
      </c>
      <c r="AP843">
        <v>0</v>
      </c>
      <c r="AQ843">
        <v>0</v>
      </c>
      <c r="AR843">
        <v>0</v>
      </c>
      <c r="AS843">
        <v>1</v>
      </c>
      <c r="AT843">
        <v>0</v>
      </c>
      <c r="AU843">
        <v>0</v>
      </c>
      <c r="AV843">
        <v>0</v>
      </c>
      <c r="AW843">
        <v>0</v>
      </c>
      <c r="AX843">
        <v>0</v>
      </c>
      <c r="AY843">
        <v>0</v>
      </c>
      <c r="AZ843">
        <v>0</v>
      </c>
      <c r="BA843">
        <v>0</v>
      </c>
      <c r="BB843">
        <v>1</v>
      </c>
      <c r="BC843">
        <v>0</v>
      </c>
      <c r="BD843">
        <v>0</v>
      </c>
      <c r="BE843">
        <v>0</v>
      </c>
      <c r="BF843">
        <v>0</v>
      </c>
      <c r="BG843" s="20">
        <v>1</v>
      </c>
      <c r="BH843" s="20">
        <v>0</v>
      </c>
      <c r="BI843" s="20">
        <v>42</v>
      </c>
      <c r="BJ843" s="20">
        <v>0</v>
      </c>
      <c r="BK843" s="20">
        <v>137</v>
      </c>
      <c r="BL843" s="20">
        <v>346</v>
      </c>
      <c r="BM843" s="20">
        <v>255</v>
      </c>
      <c r="BN843" s="20">
        <v>44</v>
      </c>
      <c r="BO843" s="20">
        <v>13</v>
      </c>
      <c r="BP843" s="20">
        <v>2307</v>
      </c>
      <c r="BQ843" s="20">
        <v>710</v>
      </c>
      <c r="BR843" s="20">
        <v>0</v>
      </c>
      <c r="BS843" s="20">
        <v>35</v>
      </c>
      <c r="BT843" s="20">
        <v>675</v>
      </c>
      <c r="BU843" s="20">
        <v>263</v>
      </c>
      <c r="BV843" s="20">
        <v>1254</v>
      </c>
    </row>
    <row r="844" spans="1:74" x14ac:dyDescent="0.25">
      <c r="A844" s="20" t="s">
        <v>501</v>
      </c>
      <c r="B844" s="20" t="s">
        <v>726</v>
      </c>
      <c r="C844" s="20" t="s">
        <v>746</v>
      </c>
      <c r="D844" s="1">
        <v>44613</v>
      </c>
      <c r="E844">
        <v>49</v>
      </c>
      <c r="F844">
        <v>2</v>
      </c>
      <c r="G844">
        <v>1</v>
      </c>
      <c r="H844">
        <v>0</v>
      </c>
      <c r="I844">
        <v>0</v>
      </c>
      <c r="J844">
        <v>38</v>
      </c>
      <c r="K844">
        <v>2</v>
      </c>
      <c r="L844">
        <v>4</v>
      </c>
      <c r="M844">
        <v>0</v>
      </c>
      <c r="N844">
        <v>0</v>
      </c>
      <c r="O844">
        <v>0</v>
      </c>
      <c r="P844">
        <v>0</v>
      </c>
      <c r="Q844">
        <v>0</v>
      </c>
      <c r="R844">
        <v>154</v>
      </c>
      <c r="S844">
        <v>129</v>
      </c>
      <c r="T844">
        <v>10</v>
      </c>
      <c r="U844">
        <v>4</v>
      </c>
      <c r="V844">
        <v>0</v>
      </c>
      <c r="W844">
        <v>452</v>
      </c>
      <c r="X844">
        <v>246</v>
      </c>
      <c r="Y844">
        <v>8</v>
      </c>
      <c r="Z844">
        <v>73</v>
      </c>
      <c r="AA844">
        <v>11</v>
      </c>
      <c r="AB844">
        <v>383</v>
      </c>
      <c r="AC844">
        <v>183</v>
      </c>
      <c r="AD844">
        <v>7</v>
      </c>
      <c r="AE844">
        <v>81</v>
      </c>
      <c r="AF844">
        <v>34</v>
      </c>
      <c r="AG844">
        <v>64</v>
      </c>
      <c r="AH844">
        <v>26</v>
      </c>
      <c r="AI844">
        <v>0</v>
      </c>
      <c r="AJ844">
        <v>14</v>
      </c>
      <c r="AK844">
        <v>6</v>
      </c>
      <c r="AL844">
        <v>15</v>
      </c>
      <c r="AM844">
        <v>12</v>
      </c>
      <c r="AN844">
        <v>0</v>
      </c>
      <c r="AO844">
        <v>2</v>
      </c>
      <c r="AP844">
        <v>0</v>
      </c>
      <c r="AQ844">
        <v>0</v>
      </c>
      <c r="AR844">
        <v>0</v>
      </c>
      <c r="AS844">
        <v>1</v>
      </c>
      <c r="AT844">
        <v>0</v>
      </c>
      <c r="AU844">
        <v>0</v>
      </c>
      <c r="AV844">
        <v>0</v>
      </c>
      <c r="AW844">
        <v>0</v>
      </c>
      <c r="AX844">
        <v>0</v>
      </c>
      <c r="AY844">
        <v>0</v>
      </c>
      <c r="AZ844">
        <v>0</v>
      </c>
      <c r="BA844">
        <v>0</v>
      </c>
      <c r="BB844">
        <v>1</v>
      </c>
      <c r="BC844">
        <v>0</v>
      </c>
      <c r="BD844">
        <v>0</v>
      </c>
      <c r="BE844">
        <v>0</v>
      </c>
      <c r="BF844">
        <v>0</v>
      </c>
      <c r="BG844" s="20">
        <v>1</v>
      </c>
      <c r="BH844" s="20">
        <v>0</v>
      </c>
      <c r="BI844" s="20">
        <v>42</v>
      </c>
      <c r="BJ844" s="20">
        <v>0</v>
      </c>
      <c r="BK844" s="20">
        <v>137</v>
      </c>
      <c r="BL844" s="20">
        <v>348</v>
      </c>
      <c r="BM844" s="20">
        <v>255</v>
      </c>
      <c r="BN844" s="20">
        <v>43</v>
      </c>
      <c r="BO844" s="20">
        <v>13</v>
      </c>
      <c r="BP844" s="20">
        <v>2300</v>
      </c>
      <c r="BQ844" s="20">
        <v>724</v>
      </c>
      <c r="BR844" s="20">
        <v>0</v>
      </c>
      <c r="BS844" s="20">
        <v>35</v>
      </c>
      <c r="BT844" s="20">
        <v>667</v>
      </c>
      <c r="BU844" s="20">
        <v>266</v>
      </c>
      <c r="BV844" s="20">
        <v>1255</v>
      </c>
    </row>
    <row r="845" spans="1:74" x14ac:dyDescent="0.25">
      <c r="A845" s="20" t="s">
        <v>501</v>
      </c>
      <c r="B845" s="20" t="s">
        <v>509</v>
      </c>
      <c r="C845" s="20" t="s">
        <v>747</v>
      </c>
      <c r="D845" s="1">
        <v>44598</v>
      </c>
      <c r="E845">
        <v>71</v>
      </c>
      <c r="F845">
        <v>0</v>
      </c>
      <c r="G845">
        <v>0</v>
      </c>
      <c r="H845">
        <v>0</v>
      </c>
      <c r="I845">
        <v>0</v>
      </c>
      <c r="J845">
        <v>37</v>
      </c>
      <c r="K845">
        <v>4</v>
      </c>
      <c r="L845">
        <v>8</v>
      </c>
      <c r="M845">
        <v>0</v>
      </c>
      <c r="N845">
        <v>0</v>
      </c>
      <c r="O845">
        <v>0</v>
      </c>
      <c r="P845">
        <v>0</v>
      </c>
      <c r="Q845">
        <v>0</v>
      </c>
      <c r="R845">
        <v>346</v>
      </c>
      <c r="S845">
        <v>220</v>
      </c>
      <c r="T845">
        <v>14</v>
      </c>
      <c r="U845">
        <v>65</v>
      </c>
      <c r="V845">
        <v>11</v>
      </c>
      <c r="W845">
        <v>665</v>
      </c>
      <c r="X845">
        <v>296</v>
      </c>
      <c r="Y845">
        <v>12</v>
      </c>
      <c r="Z845">
        <v>143</v>
      </c>
      <c r="AA845">
        <v>13</v>
      </c>
      <c r="AB845">
        <v>745</v>
      </c>
      <c r="AC845">
        <v>246</v>
      </c>
      <c r="AD845">
        <v>9</v>
      </c>
      <c r="AE845">
        <v>267</v>
      </c>
      <c r="AF845">
        <v>81</v>
      </c>
      <c r="AG845">
        <v>104</v>
      </c>
      <c r="AH845">
        <v>40</v>
      </c>
      <c r="AI845">
        <v>0</v>
      </c>
      <c r="AJ845">
        <v>22</v>
      </c>
      <c r="AK845">
        <v>6</v>
      </c>
      <c r="AL845">
        <v>47</v>
      </c>
      <c r="AM845">
        <v>31</v>
      </c>
      <c r="AN845">
        <v>0</v>
      </c>
      <c r="AO845">
        <v>8</v>
      </c>
      <c r="AP845">
        <v>2</v>
      </c>
      <c r="AQ845">
        <v>0</v>
      </c>
      <c r="AR845">
        <v>0</v>
      </c>
      <c r="AS845">
        <v>0</v>
      </c>
      <c r="AT845">
        <v>0</v>
      </c>
      <c r="AU845">
        <v>0</v>
      </c>
      <c r="AV845">
        <v>0</v>
      </c>
      <c r="AW845">
        <v>0</v>
      </c>
      <c r="AX845">
        <v>0</v>
      </c>
      <c r="AY845">
        <v>0</v>
      </c>
      <c r="AZ845">
        <v>0</v>
      </c>
      <c r="BA845">
        <v>0</v>
      </c>
      <c r="BB845">
        <v>0</v>
      </c>
      <c r="BC845">
        <v>0</v>
      </c>
      <c r="BD845">
        <v>0</v>
      </c>
      <c r="BE845">
        <v>0</v>
      </c>
      <c r="BF845">
        <v>0</v>
      </c>
      <c r="BG845" s="20">
        <v>0</v>
      </c>
      <c r="BH845" s="20">
        <v>0</v>
      </c>
      <c r="BI845" s="20">
        <v>57</v>
      </c>
      <c r="BJ845" s="20">
        <v>0</v>
      </c>
      <c r="BK845" s="20">
        <v>252</v>
      </c>
      <c r="BL845" s="20">
        <v>473</v>
      </c>
      <c r="BM845" s="20">
        <v>374</v>
      </c>
      <c r="BN845" s="20">
        <v>71</v>
      </c>
      <c r="BO845" s="20">
        <v>35</v>
      </c>
      <c r="BP845" s="20">
        <v>3143</v>
      </c>
      <c r="BQ845" s="20">
        <v>821</v>
      </c>
      <c r="BR845" s="20">
        <v>0</v>
      </c>
      <c r="BS845" s="20">
        <v>20</v>
      </c>
      <c r="BT845" s="20">
        <v>734</v>
      </c>
      <c r="BU845" s="20">
        <v>718</v>
      </c>
      <c r="BV845" s="20">
        <v>1526</v>
      </c>
    </row>
    <row r="846" spans="1:74" x14ac:dyDescent="0.25">
      <c r="A846" s="20" t="s">
        <v>501</v>
      </c>
      <c r="B846" s="20" t="s">
        <v>509</v>
      </c>
      <c r="C846" s="20" t="s">
        <v>747</v>
      </c>
      <c r="D846" s="1">
        <v>44605</v>
      </c>
      <c r="E846">
        <v>72</v>
      </c>
      <c r="F846">
        <v>0</v>
      </c>
      <c r="G846">
        <v>0</v>
      </c>
      <c r="H846">
        <v>0</v>
      </c>
      <c r="I846">
        <v>0</v>
      </c>
      <c r="J846">
        <v>38</v>
      </c>
      <c r="K846">
        <v>4</v>
      </c>
      <c r="L846">
        <v>8</v>
      </c>
      <c r="M846">
        <v>0</v>
      </c>
      <c r="N846">
        <v>0</v>
      </c>
      <c r="O846">
        <v>0</v>
      </c>
      <c r="P846">
        <v>0</v>
      </c>
      <c r="Q846">
        <v>0</v>
      </c>
      <c r="R846">
        <v>345</v>
      </c>
      <c r="S846">
        <v>219</v>
      </c>
      <c r="T846">
        <v>14</v>
      </c>
      <c r="U846">
        <v>65</v>
      </c>
      <c r="V846">
        <v>11</v>
      </c>
      <c r="W846">
        <v>667</v>
      </c>
      <c r="X846">
        <v>299</v>
      </c>
      <c r="Y846">
        <v>12</v>
      </c>
      <c r="Z846">
        <v>143</v>
      </c>
      <c r="AA846">
        <v>14</v>
      </c>
      <c r="AB846">
        <v>746</v>
      </c>
      <c r="AC846">
        <v>247</v>
      </c>
      <c r="AD846">
        <v>9</v>
      </c>
      <c r="AE846">
        <v>267</v>
      </c>
      <c r="AF846">
        <v>82</v>
      </c>
      <c r="AG846">
        <v>105</v>
      </c>
      <c r="AH846">
        <v>43</v>
      </c>
      <c r="AI846">
        <v>0</v>
      </c>
      <c r="AJ846">
        <v>22</v>
      </c>
      <c r="AK846">
        <v>6</v>
      </c>
      <c r="AL846">
        <v>47</v>
      </c>
      <c r="AM846">
        <v>31</v>
      </c>
      <c r="AN846">
        <v>0</v>
      </c>
      <c r="AO846">
        <v>8</v>
      </c>
      <c r="AP846">
        <v>2</v>
      </c>
      <c r="AQ846">
        <v>0</v>
      </c>
      <c r="AR846">
        <v>0</v>
      </c>
      <c r="AS846">
        <v>0</v>
      </c>
      <c r="AT846">
        <v>0</v>
      </c>
      <c r="AU846">
        <v>0</v>
      </c>
      <c r="AV846">
        <v>0</v>
      </c>
      <c r="AW846">
        <v>0</v>
      </c>
      <c r="AX846">
        <v>0</v>
      </c>
      <c r="AY846">
        <v>0</v>
      </c>
      <c r="AZ846">
        <v>0</v>
      </c>
      <c r="BA846">
        <v>0</v>
      </c>
      <c r="BB846">
        <v>0</v>
      </c>
      <c r="BC846">
        <v>0</v>
      </c>
      <c r="BD846">
        <v>0</v>
      </c>
      <c r="BE846">
        <v>0</v>
      </c>
      <c r="BF846">
        <v>0</v>
      </c>
      <c r="BG846" s="20">
        <v>0</v>
      </c>
      <c r="BH846" s="20">
        <v>0</v>
      </c>
      <c r="BI846" s="20">
        <v>58</v>
      </c>
      <c r="BJ846" s="20">
        <v>0</v>
      </c>
      <c r="BK846" s="20">
        <v>251</v>
      </c>
      <c r="BL846" s="20">
        <v>476</v>
      </c>
      <c r="BM846" s="20">
        <v>374</v>
      </c>
      <c r="BN846" s="20">
        <v>72</v>
      </c>
      <c r="BO846" s="20">
        <v>35</v>
      </c>
      <c r="BP846" s="20">
        <v>3139</v>
      </c>
      <c r="BQ846" s="20">
        <v>827</v>
      </c>
      <c r="BR846" s="20">
        <v>0</v>
      </c>
      <c r="BS846" s="20">
        <v>20</v>
      </c>
      <c r="BT846" s="20">
        <v>733</v>
      </c>
      <c r="BU846" s="20">
        <v>718</v>
      </c>
      <c r="BV846" s="20">
        <v>1529</v>
      </c>
    </row>
    <row r="847" spans="1:74" x14ac:dyDescent="0.25">
      <c r="A847" s="20" t="s">
        <v>501</v>
      </c>
      <c r="B847" s="20" t="s">
        <v>509</v>
      </c>
      <c r="C847" s="20" t="s">
        <v>747</v>
      </c>
      <c r="D847" s="1">
        <v>44613</v>
      </c>
      <c r="E847">
        <v>72</v>
      </c>
      <c r="F847">
        <v>0</v>
      </c>
      <c r="G847">
        <v>0</v>
      </c>
      <c r="H847">
        <v>0</v>
      </c>
      <c r="I847">
        <v>0</v>
      </c>
      <c r="J847">
        <v>38</v>
      </c>
      <c r="K847">
        <v>4</v>
      </c>
      <c r="L847">
        <v>8</v>
      </c>
      <c r="M847">
        <v>0</v>
      </c>
      <c r="N847">
        <v>0</v>
      </c>
      <c r="O847">
        <v>0</v>
      </c>
      <c r="P847">
        <v>0</v>
      </c>
      <c r="Q847">
        <v>0</v>
      </c>
      <c r="R847">
        <v>345</v>
      </c>
      <c r="S847">
        <v>219</v>
      </c>
      <c r="T847">
        <v>13</v>
      </c>
      <c r="U847">
        <v>66</v>
      </c>
      <c r="V847">
        <v>11</v>
      </c>
      <c r="W847">
        <v>666</v>
      </c>
      <c r="X847">
        <v>298</v>
      </c>
      <c r="Y847">
        <v>13</v>
      </c>
      <c r="Z847">
        <v>142</v>
      </c>
      <c r="AA847">
        <v>14</v>
      </c>
      <c r="AB847">
        <v>744</v>
      </c>
      <c r="AC847">
        <v>249</v>
      </c>
      <c r="AD847">
        <v>9</v>
      </c>
      <c r="AE847">
        <v>265</v>
      </c>
      <c r="AF847">
        <v>82</v>
      </c>
      <c r="AG847">
        <v>106</v>
      </c>
      <c r="AH847">
        <v>45</v>
      </c>
      <c r="AI847">
        <v>0</v>
      </c>
      <c r="AJ847">
        <v>22</v>
      </c>
      <c r="AK847">
        <v>6</v>
      </c>
      <c r="AL847">
        <v>47</v>
      </c>
      <c r="AM847">
        <v>31</v>
      </c>
      <c r="AN847">
        <v>0</v>
      </c>
      <c r="AO847">
        <v>8</v>
      </c>
      <c r="AP847">
        <v>2</v>
      </c>
      <c r="AQ847">
        <v>0</v>
      </c>
      <c r="AR847">
        <v>0</v>
      </c>
      <c r="AS847">
        <v>0</v>
      </c>
      <c r="AT847">
        <v>0</v>
      </c>
      <c r="AU847">
        <v>0</v>
      </c>
      <c r="AV847">
        <v>0</v>
      </c>
      <c r="AW847">
        <v>0</v>
      </c>
      <c r="AX847">
        <v>0</v>
      </c>
      <c r="AY847">
        <v>0</v>
      </c>
      <c r="AZ847">
        <v>0</v>
      </c>
      <c r="BA847">
        <v>0</v>
      </c>
      <c r="BB847">
        <v>0</v>
      </c>
      <c r="BC847">
        <v>0</v>
      </c>
      <c r="BD847">
        <v>0</v>
      </c>
      <c r="BE847">
        <v>0</v>
      </c>
      <c r="BF847">
        <v>0</v>
      </c>
      <c r="BG847" s="20">
        <v>0</v>
      </c>
      <c r="BH847" s="20">
        <v>0</v>
      </c>
      <c r="BI847" s="20">
        <v>58</v>
      </c>
      <c r="BJ847" s="20">
        <v>0</v>
      </c>
      <c r="BK847" s="20">
        <v>251</v>
      </c>
      <c r="BL847" s="20">
        <v>475</v>
      </c>
      <c r="BM847" s="20">
        <v>376</v>
      </c>
      <c r="BN847" s="20">
        <v>73</v>
      </c>
      <c r="BO847" s="20">
        <v>35</v>
      </c>
      <c r="BP847" s="20">
        <v>3145</v>
      </c>
      <c r="BQ847" s="20">
        <v>843</v>
      </c>
      <c r="BR847" s="20">
        <v>0</v>
      </c>
      <c r="BS847" s="20">
        <v>20</v>
      </c>
      <c r="BT847" s="20">
        <v>730</v>
      </c>
      <c r="BU847" s="20">
        <v>717</v>
      </c>
      <c r="BV847" s="20">
        <v>1553</v>
      </c>
    </row>
    <row r="848" spans="1:74" x14ac:dyDescent="0.25">
      <c r="A848" s="20" t="s">
        <v>501</v>
      </c>
      <c r="B848" s="20" t="s">
        <v>507</v>
      </c>
      <c r="C848" s="20" t="s">
        <v>511</v>
      </c>
      <c r="D848" s="1">
        <v>44598</v>
      </c>
      <c r="E848">
        <v>136</v>
      </c>
      <c r="F848">
        <v>11</v>
      </c>
      <c r="G848">
        <v>8</v>
      </c>
      <c r="H848">
        <v>9</v>
      </c>
      <c r="I848">
        <v>5</v>
      </c>
      <c r="J848">
        <v>77</v>
      </c>
      <c r="K848">
        <v>1</v>
      </c>
      <c r="L848">
        <v>22</v>
      </c>
      <c r="M848">
        <v>3</v>
      </c>
      <c r="N848">
        <v>105</v>
      </c>
      <c r="O848">
        <v>57</v>
      </c>
      <c r="P848">
        <v>6</v>
      </c>
      <c r="Q848">
        <v>0</v>
      </c>
      <c r="R848">
        <v>479</v>
      </c>
      <c r="S848">
        <v>333</v>
      </c>
      <c r="T848">
        <v>20</v>
      </c>
      <c r="U848">
        <v>39</v>
      </c>
      <c r="V848">
        <v>14</v>
      </c>
      <c r="W848">
        <v>1487</v>
      </c>
      <c r="X848">
        <v>585</v>
      </c>
      <c r="Y848">
        <v>32</v>
      </c>
      <c r="Z848">
        <v>380</v>
      </c>
      <c r="AA848">
        <v>32</v>
      </c>
      <c r="AB848">
        <v>1260</v>
      </c>
      <c r="AC848">
        <v>463</v>
      </c>
      <c r="AD848">
        <v>11</v>
      </c>
      <c r="AE848">
        <v>343</v>
      </c>
      <c r="AF848">
        <v>117</v>
      </c>
      <c r="AG848">
        <v>145</v>
      </c>
      <c r="AH848">
        <v>41</v>
      </c>
      <c r="AI848">
        <v>3</v>
      </c>
      <c r="AJ848">
        <v>42</v>
      </c>
      <c r="AK848">
        <v>4</v>
      </c>
      <c r="AL848">
        <v>87</v>
      </c>
      <c r="AM848">
        <v>37</v>
      </c>
      <c r="AN848">
        <v>7</v>
      </c>
      <c r="AO848">
        <v>6</v>
      </c>
      <c r="AP848">
        <v>0</v>
      </c>
      <c r="AQ848">
        <v>0</v>
      </c>
      <c r="AR848">
        <v>0</v>
      </c>
      <c r="AS848">
        <v>1</v>
      </c>
      <c r="AT848">
        <v>0</v>
      </c>
      <c r="AU848">
        <v>0</v>
      </c>
      <c r="AV848">
        <v>0</v>
      </c>
      <c r="AW848">
        <v>2</v>
      </c>
      <c r="AX848">
        <v>0</v>
      </c>
      <c r="AY848">
        <v>0</v>
      </c>
      <c r="AZ848">
        <v>0</v>
      </c>
      <c r="BA848">
        <v>6</v>
      </c>
      <c r="BB848">
        <v>0</v>
      </c>
      <c r="BC848">
        <v>0</v>
      </c>
      <c r="BD848">
        <v>0</v>
      </c>
      <c r="BE848">
        <v>0</v>
      </c>
      <c r="BF848">
        <v>0</v>
      </c>
      <c r="BG848" s="20">
        <v>9</v>
      </c>
      <c r="BH848" s="20">
        <v>7</v>
      </c>
      <c r="BI848" s="20">
        <v>103</v>
      </c>
      <c r="BJ848" s="20">
        <v>88</v>
      </c>
      <c r="BK848" s="20">
        <v>395</v>
      </c>
      <c r="BL848" s="20">
        <v>973</v>
      </c>
      <c r="BM848" s="20">
        <v>751</v>
      </c>
      <c r="BN848" s="20">
        <v>85</v>
      </c>
      <c r="BO848" s="20">
        <v>70</v>
      </c>
      <c r="BP848" s="20">
        <v>5707</v>
      </c>
      <c r="BQ848" s="20">
        <v>1194</v>
      </c>
      <c r="BR848" s="20">
        <v>0</v>
      </c>
      <c r="BS848" s="20">
        <v>35</v>
      </c>
      <c r="BT848" s="20">
        <v>1687</v>
      </c>
      <c r="BU848" s="20">
        <v>973</v>
      </c>
      <c r="BV848" s="20">
        <v>2725</v>
      </c>
    </row>
    <row r="849" spans="1:74" x14ac:dyDescent="0.25">
      <c r="A849" s="20" t="s">
        <v>501</v>
      </c>
      <c r="B849" s="20" t="s">
        <v>507</v>
      </c>
      <c r="C849" s="20" t="s">
        <v>511</v>
      </c>
      <c r="D849" s="1">
        <v>44605</v>
      </c>
      <c r="E849">
        <v>136</v>
      </c>
      <c r="F849">
        <v>11</v>
      </c>
      <c r="G849">
        <v>8</v>
      </c>
      <c r="H849">
        <v>9</v>
      </c>
      <c r="I849">
        <v>5</v>
      </c>
      <c r="J849">
        <v>78</v>
      </c>
      <c r="K849">
        <v>1</v>
      </c>
      <c r="L849">
        <v>22</v>
      </c>
      <c r="M849">
        <v>3</v>
      </c>
      <c r="N849">
        <v>103</v>
      </c>
      <c r="O849">
        <v>56</v>
      </c>
      <c r="P849">
        <v>6</v>
      </c>
      <c r="Q849">
        <v>0</v>
      </c>
      <c r="R849">
        <v>480</v>
      </c>
      <c r="S849">
        <v>335</v>
      </c>
      <c r="T849">
        <v>21</v>
      </c>
      <c r="U849">
        <v>39</v>
      </c>
      <c r="V849">
        <v>14</v>
      </c>
      <c r="W849">
        <v>1493</v>
      </c>
      <c r="X849">
        <v>595</v>
      </c>
      <c r="Y849">
        <v>31</v>
      </c>
      <c r="Z849">
        <v>382</v>
      </c>
      <c r="AA849">
        <v>31</v>
      </c>
      <c r="AB849">
        <v>1262</v>
      </c>
      <c r="AC849">
        <v>463</v>
      </c>
      <c r="AD849">
        <v>11</v>
      </c>
      <c r="AE849">
        <v>347</v>
      </c>
      <c r="AF849">
        <v>115</v>
      </c>
      <c r="AG849">
        <v>144</v>
      </c>
      <c r="AH849">
        <v>40</v>
      </c>
      <c r="AI849">
        <v>3</v>
      </c>
      <c r="AJ849">
        <v>41</v>
      </c>
      <c r="AK849">
        <v>4</v>
      </c>
      <c r="AL849">
        <v>86</v>
      </c>
      <c r="AM849">
        <v>36</v>
      </c>
      <c r="AN849">
        <v>7</v>
      </c>
      <c r="AO849">
        <v>6</v>
      </c>
      <c r="AP849">
        <v>0</v>
      </c>
      <c r="AQ849">
        <v>0</v>
      </c>
      <c r="AR849">
        <v>0</v>
      </c>
      <c r="AS849">
        <v>1</v>
      </c>
      <c r="AT849">
        <v>0</v>
      </c>
      <c r="AU849">
        <v>0</v>
      </c>
      <c r="AV849">
        <v>0</v>
      </c>
      <c r="AW849">
        <v>2</v>
      </c>
      <c r="AX849">
        <v>0</v>
      </c>
      <c r="AY849">
        <v>0</v>
      </c>
      <c r="AZ849">
        <v>0</v>
      </c>
      <c r="BA849">
        <v>6</v>
      </c>
      <c r="BB849">
        <v>0</v>
      </c>
      <c r="BC849">
        <v>0</v>
      </c>
      <c r="BD849">
        <v>0</v>
      </c>
      <c r="BE849">
        <v>0</v>
      </c>
      <c r="BF849">
        <v>0</v>
      </c>
      <c r="BG849" s="20">
        <v>9</v>
      </c>
      <c r="BH849" s="20">
        <v>7</v>
      </c>
      <c r="BI849" s="20">
        <v>103</v>
      </c>
      <c r="BJ849" s="20">
        <v>87</v>
      </c>
      <c r="BK849" s="20">
        <v>395</v>
      </c>
      <c r="BL849" s="20">
        <v>981</v>
      </c>
      <c r="BM849" s="20">
        <v>752</v>
      </c>
      <c r="BN849" s="20">
        <v>86</v>
      </c>
      <c r="BO849" s="20">
        <v>69</v>
      </c>
      <c r="BP849" s="20">
        <v>5702</v>
      </c>
      <c r="BQ849" s="20">
        <v>1210</v>
      </c>
      <c r="BR849" s="20">
        <v>0</v>
      </c>
      <c r="BS849" s="20">
        <v>38</v>
      </c>
      <c r="BT849" s="20">
        <v>1687</v>
      </c>
      <c r="BU849" s="20">
        <v>966</v>
      </c>
      <c r="BV849" s="20">
        <v>2731</v>
      </c>
    </row>
    <row r="850" spans="1:74" x14ac:dyDescent="0.25">
      <c r="A850" s="20" t="s">
        <v>501</v>
      </c>
      <c r="B850" s="20" t="s">
        <v>507</v>
      </c>
      <c r="C850" s="20" t="s">
        <v>511</v>
      </c>
      <c r="D850" s="1">
        <v>44613</v>
      </c>
      <c r="E850">
        <v>136</v>
      </c>
      <c r="F850">
        <v>11</v>
      </c>
      <c r="G850">
        <v>8</v>
      </c>
      <c r="H850">
        <v>9</v>
      </c>
      <c r="I850">
        <v>5</v>
      </c>
      <c r="J850">
        <v>78</v>
      </c>
      <c r="K850">
        <v>1</v>
      </c>
      <c r="L850">
        <v>22</v>
      </c>
      <c r="M850">
        <v>3</v>
      </c>
      <c r="N850">
        <v>103</v>
      </c>
      <c r="O850">
        <v>56</v>
      </c>
      <c r="P850">
        <v>6</v>
      </c>
      <c r="Q850">
        <v>0</v>
      </c>
      <c r="R850">
        <v>484</v>
      </c>
      <c r="S850">
        <v>337</v>
      </c>
      <c r="T850">
        <v>21</v>
      </c>
      <c r="U850">
        <v>40</v>
      </c>
      <c r="V850">
        <v>14</v>
      </c>
      <c r="W850">
        <v>1498</v>
      </c>
      <c r="X850">
        <v>605</v>
      </c>
      <c r="Y850">
        <v>32</v>
      </c>
      <c r="Z850">
        <v>383</v>
      </c>
      <c r="AA850">
        <v>32</v>
      </c>
      <c r="AB850">
        <v>1261</v>
      </c>
      <c r="AC850">
        <v>463</v>
      </c>
      <c r="AD850">
        <v>11</v>
      </c>
      <c r="AE850">
        <v>347</v>
      </c>
      <c r="AF850">
        <v>114</v>
      </c>
      <c r="AG850">
        <v>144</v>
      </c>
      <c r="AH850">
        <v>40</v>
      </c>
      <c r="AI850">
        <v>3</v>
      </c>
      <c r="AJ850">
        <v>41</v>
      </c>
      <c r="AK850">
        <v>4</v>
      </c>
      <c r="AL850">
        <v>86</v>
      </c>
      <c r="AM850">
        <v>36</v>
      </c>
      <c r="AN850">
        <v>7</v>
      </c>
      <c r="AO850">
        <v>6</v>
      </c>
      <c r="AP850">
        <v>0</v>
      </c>
      <c r="AQ850">
        <v>0</v>
      </c>
      <c r="AR850">
        <v>0</v>
      </c>
      <c r="AS850">
        <v>1</v>
      </c>
      <c r="AT850">
        <v>0</v>
      </c>
      <c r="AU850">
        <v>0</v>
      </c>
      <c r="AV850">
        <v>0</v>
      </c>
      <c r="AW850">
        <v>2</v>
      </c>
      <c r="AX850">
        <v>0</v>
      </c>
      <c r="AY850">
        <v>0</v>
      </c>
      <c r="AZ850">
        <v>0</v>
      </c>
      <c r="BA850">
        <v>6</v>
      </c>
      <c r="BB850">
        <v>0</v>
      </c>
      <c r="BC850">
        <v>0</v>
      </c>
      <c r="BD850">
        <v>0</v>
      </c>
      <c r="BE850">
        <v>0</v>
      </c>
      <c r="BF850">
        <v>0</v>
      </c>
      <c r="BG850" s="20">
        <v>9</v>
      </c>
      <c r="BH850" s="20">
        <v>7</v>
      </c>
      <c r="BI850" s="20">
        <v>103</v>
      </c>
      <c r="BJ850" s="20">
        <v>87</v>
      </c>
      <c r="BK850" s="20">
        <v>398</v>
      </c>
      <c r="BL850" s="20">
        <v>986</v>
      </c>
      <c r="BM850" s="20">
        <v>751</v>
      </c>
      <c r="BN850" s="20">
        <v>86</v>
      </c>
      <c r="BO850" s="20">
        <v>69</v>
      </c>
      <c r="BP850" s="20">
        <v>5689</v>
      </c>
      <c r="BQ850" s="20">
        <v>1217</v>
      </c>
      <c r="BR850" s="20">
        <v>0</v>
      </c>
      <c r="BS850" s="20">
        <v>41</v>
      </c>
      <c r="BT850" s="20">
        <v>1680</v>
      </c>
      <c r="BU850" s="20">
        <v>957</v>
      </c>
      <c r="BV850" s="20">
        <v>2733</v>
      </c>
    </row>
    <row r="851" spans="1:74" x14ac:dyDescent="0.25">
      <c r="A851" s="20" t="s">
        <v>501</v>
      </c>
      <c r="B851" s="20" t="s">
        <v>507</v>
      </c>
      <c r="C851" s="20" t="s">
        <v>511</v>
      </c>
      <c r="D851" s="1">
        <v>44613</v>
      </c>
      <c r="AB851">
        <v>1</v>
      </c>
      <c r="BG851" s="20"/>
      <c r="BH851" s="20"/>
      <c r="BI851" s="20"/>
      <c r="BJ851" s="20"/>
      <c r="BK851" s="20"/>
      <c r="BL851" s="20"/>
      <c r="BM851" s="20"/>
      <c r="BN851" s="20"/>
      <c r="BO851" s="20"/>
      <c r="BP851" s="20">
        <v>2</v>
      </c>
      <c r="BQ851" s="20"/>
      <c r="BR851" s="20"/>
      <c r="BS851" s="20"/>
      <c r="BT851" s="20"/>
      <c r="BU851" s="20">
        <v>1</v>
      </c>
      <c r="BV851" s="20"/>
    </row>
    <row r="852" spans="1:74" x14ac:dyDescent="0.25">
      <c r="A852" s="20" t="s">
        <v>501</v>
      </c>
      <c r="B852" s="20" t="s">
        <v>504</v>
      </c>
      <c r="C852" s="20" t="s">
        <v>512</v>
      </c>
      <c r="D852" s="1">
        <v>44613</v>
      </c>
      <c r="AB852">
        <v>6</v>
      </c>
      <c r="AF852">
        <v>6</v>
      </c>
      <c r="BG852" s="20"/>
      <c r="BH852" s="20"/>
      <c r="BI852" s="20"/>
      <c r="BJ852" s="20"/>
      <c r="BK852" s="20"/>
      <c r="BL852" s="20"/>
      <c r="BM852" s="20"/>
      <c r="BN852" s="20"/>
      <c r="BO852" s="20"/>
      <c r="BP852" s="20">
        <v>32</v>
      </c>
      <c r="BQ852" s="20"/>
      <c r="BR852" s="20"/>
      <c r="BS852" s="20"/>
      <c r="BT852" s="20"/>
      <c r="BU852" s="20">
        <v>32</v>
      </c>
      <c r="BV852" s="20"/>
    </row>
    <row r="853" spans="1:74" x14ac:dyDescent="0.25">
      <c r="A853" s="20" t="s">
        <v>501</v>
      </c>
      <c r="B853" s="20" t="s">
        <v>504</v>
      </c>
      <c r="C853" s="20" t="s">
        <v>512</v>
      </c>
      <c r="D853" s="1">
        <v>44613</v>
      </c>
      <c r="E853">
        <v>76</v>
      </c>
      <c r="F853">
        <v>6</v>
      </c>
      <c r="G853">
        <v>3</v>
      </c>
      <c r="J853">
        <v>51</v>
      </c>
      <c r="K853">
        <v>2</v>
      </c>
      <c r="L853">
        <v>4</v>
      </c>
      <c r="M853">
        <v>4</v>
      </c>
      <c r="N853">
        <v>43</v>
      </c>
      <c r="O853">
        <v>34</v>
      </c>
      <c r="Q853">
        <v>1</v>
      </c>
      <c r="R853">
        <v>402</v>
      </c>
      <c r="S853">
        <v>337</v>
      </c>
      <c r="T853">
        <v>7</v>
      </c>
      <c r="U853">
        <v>16</v>
      </c>
      <c r="V853">
        <v>23</v>
      </c>
      <c r="W853">
        <v>717</v>
      </c>
      <c r="X853">
        <v>90</v>
      </c>
      <c r="Y853">
        <v>9</v>
      </c>
      <c r="Z853">
        <v>74</v>
      </c>
      <c r="AA853">
        <v>41</v>
      </c>
      <c r="AB853">
        <v>693</v>
      </c>
      <c r="AC853">
        <v>78</v>
      </c>
      <c r="AD853">
        <v>19</v>
      </c>
      <c r="AE853">
        <v>73</v>
      </c>
      <c r="AF853">
        <v>48</v>
      </c>
      <c r="AG853">
        <v>105</v>
      </c>
      <c r="AH853">
        <v>7</v>
      </c>
      <c r="AJ853">
        <v>9</v>
      </c>
      <c r="AK853">
        <v>17</v>
      </c>
      <c r="AL853">
        <v>116</v>
      </c>
      <c r="AM853">
        <v>97</v>
      </c>
      <c r="AN853">
        <v>1</v>
      </c>
      <c r="AO853">
        <v>1</v>
      </c>
      <c r="AP853">
        <v>2</v>
      </c>
      <c r="BG853" s="20">
        <v>6</v>
      </c>
      <c r="BH853" s="20"/>
      <c r="BI853" s="20">
        <v>65</v>
      </c>
      <c r="BJ853" s="20">
        <v>41</v>
      </c>
      <c r="BK853" s="20">
        <v>354</v>
      </c>
      <c r="BL853" s="20">
        <v>581</v>
      </c>
      <c r="BM853" s="20">
        <v>540</v>
      </c>
      <c r="BN853" s="20">
        <v>77</v>
      </c>
      <c r="BO853" s="20">
        <v>111</v>
      </c>
      <c r="BP853" s="20">
        <v>2945</v>
      </c>
      <c r="BQ853" s="20">
        <v>984</v>
      </c>
      <c r="BR853" s="20"/>
      <c r="BS853" s="20">
        <v>34</v>
      </c>
      <c r="BT853" s="20">
        <v>240</v>
      </c>
      <c r="BU853" s="20">
        <v>706</v>
      </c>
      <c r="BV853" s="20">
        <v>1855</v>
      </c>
    </row>
    <row r="854" spans="1:74" x14ac:dyDescent="0.25">
      <c r="A854" s="20" t="s">
        <v>501</v>
      </c>
      <c r="B854" s="20" t="s">
        <v>502</v>
      </c>
      <c r="C854" s="20" t="s">
        <v>748</v>
      </c>
      <c r="D854" s="1">
        <v>44598</v>
      </c>
      <c r="E854">
        <v>104</v>
      </c>
      <c r="F854">
        <v>6</v>
      </c>
      <c r="G854">
        <v>5</v>
      </c>
      <c r="H854">
        <v>0</v>
      </c>
      <c r="I854">
        <v>0</v>
      </c>
      <c r="J854">
        <v>91</v>
      </c>
      <c r="K854">
        <v>1</v>
      </c>
      <c r="L854">
        <v>0</v>
      </c>
      <c r="M854">
        <v>5</v>
      </c>
      <c r="N854">
        <v>16</v>
      </c>
      <c r="O854">
        <v>15</v>
      </c>
      <c r="P854">
        <v>0</v>
      </c>
      <c r="Q854">
        <v>0</v>
      </c>
      <c r="R854">
        <v>965</v>
      </c>
      <c r="S854">
        <v>852</v>
      </c>
      <c r="T854">
        <v>22</v>
      </c>
      <c r="U854">
        <v>16</v>
      </c>
      <c r="V854">
        <v>38</v>
      </c>
      <c r="W854">
        <v>849</v>
      </c>
      <c r="X854">
        <v>606</v>
      </c>
      <c r="Y854">
        <v>15</v>
      </c>
      <c r="Z854">
        <v>14</v>
      </c>
      <c r="AA854">
        <v>87</v>
      </c>
      <c r="AB854">
        <v>1358</v>
      </c>
      <c r="AC854">
        <v>1051</v>
      </c>
      <c r="AD854">
        <v>18</v>
      </c>
      <c r="AE854">
        <v>3</v>
      </c>
      <c r="AF854">
        <v>131</v>
      </c>
      <c r="AG854">
        <v>106</v>
      </c>
      <c r="AH854">
        <v>49</v>
      </c>
      <c r="AI854">
        <v>0</v>
      </c>
      <c r="AJ854">
        <v>1</v>
      </c>
      <c r="AK854">
        <v>19</v>
      </c>
      <c r="AL854">
        <v>84</v>
      </c>
      <c r="AM854">
        <v>71</v>
      </c>
      <c r="AN854">
        <v>1</v>
      </c>
      <c r="AO854">
        <v>1</v>
      </c>
      <c r="AP854">
        <v>0</v>
      </c>
      <c r="AQ854">
        <v>0</v>
      </c>
      <c r="AR854">
        <v>1</v>
      </c>
      <c r="AS854">
        <v>0</v>
      </c>
      <c r="AT854">
        <v>0</v>
      </c>
      <c r="AU854">
        <v>0</v>
      </c>
      <c r="AV854">
        <v>0</v>
      </c>
      <c r="AW854">
        <v>0</v>
      </c>
      <c r="AX854">
        <v>0</v>
      </c>
      <c r="AY854">
        <v>0</v>
      </c>
      <c r="AZ854">
        <v>0</v>
      </c>
      <c r="BA854">
        <v>0</v>
      </c>
      <c r="BB854">
        <v>0</v>
      </c>
      <c r="BC854">
        <v>0</v>
      </c>
      <c r="BD854">
        <v>0</v>
      </c>
      <c r="BE854">
        <v>0</v>
      </c>
      <c r="BF854">
        <v>0</v>
      </c>
      <c r="BG854" s="20">
        <v>5</v>
      </c>
      <c r="BH854" s="20">
        <v>0</v>
      </c>
      <c r="BI854" s="20">
        <v>97</v>
      </c>
      <c r="BJ854" s="20">
        <v>15</v>
      </c>
      <c r="BK854" s="20">
        <v>881</v>
      </c>
      <c r="BL854" s="20">
        <v>710</v>
      </c>
      <c r="BM854" s="20">
        <v>1197</v>
      </c>
      <c r="BN854" s="20">
        <v>79</v>
      </c>
      <c r="BO854" s="20">
        <v>80</v>
      </c>
      <c r="BP854" s="20">
        <v>4151</v>
      </c>
      <c r="BQ854" s="20">
        <v>2288</v>
      </c>
      <c r="BR854" s="20">
        <v>0</v>
      </c>
      <c r="BS854" s="20">
        <v>45</v>
      </c>
      <c r="BT854" s="20">
        <v>23</v>
      </c>
      <c r="BU854" s="20">
        <v>919</v>
      </c>
      <c r="BV854" s="20">
        <v>3043</v>
      </c>
    </row>
    <row r="855" spans="1:74" x14ac:dyDescent="0.25">
      <c r="A855" s="20" t="s">
        <v>501</v>
      </c>
      <c r="B855" s="20" t="s">
        <v>502</v>
      </c>
      <c r="C855" s="20" t="s">
        <v>748</v>
      </c>
      <c r="D855" s="1">
        <v>44605</v>
      </c>
      <c r="E855">
        <v>104</v>
      </c>
      <c r="F855">
        <v>6</v>
      </c>
      <c r="G855">
        <v>5</v>
      </c>
      <c r="H855">
        <v>0</v>
      </c>
      <c r="I855">
        <v>0</v>
      </c>
      <c r="J855">
        <v>91</v>
      </c>
      <c r="K855">
        <v>1</v>
      </c>
      <c r="L855">
        <v>0</v>
      </c>
      <c r="M855">
        <v>5</v>
      </c>
      <c r="N855">
        <v>16</v>
      </c>
      <c r="O855">
        <v>15</v>
      </c>
      <c r="P855">
        <v>0</v>
      </c>
      <c r="Q855">
        <v>0</v>
      </c>
      <c r="R855">
        <v>962</v>
      </c>
      <c r="S855">
        <v>848</v>
      </c>
      <c r="T855">
        <v>22</v>
      </c>
      <c r="U855">
        <v>16</v>
      </c>
      <c r="V855">
        <v>39</v>
      </c>
      <c r="W855">
        <v>848</v>
      </c>
      <c r="X855">
        <v>614</v>
      </c>
      <c r="Y855">
        <v>15</v>
      </c>
      <c r="Z855">
        <v>13</v>
      </c>
      <c r="AA855">
        <v>87</v>
      </c>
      <c r="AB855">
        <v>1357</v>
      </c>
      <c r="AC855">
        <v>1051</v>
      </c>
      <c r="AD855">
        <v>18</v>
      </c>
      <c r="AE855">
        <v>3</v>
      </c>
      <c r="AF855">
        <v>131</v>
      </c>
      <c r="AG855">
        <v>106</v>
      </c>
      <c r="AH855">
        <v>50</v>
      </c>
      <c r="AI855">
        <v>0</v>
      </c>
      <c r="AJ855">
        <v>1</v>
      </c>
      <c r="AK855">
        <v>19</v>
      </c>
      <c r="AL855">
        <v>81</v>
      </c>
      <c r="AM855">
        <v>69</v>
      </c>
      <c r="AN855">
        <v>1</v>
      </c>
      <c r="AO855">
        <v>1</v>
      </c>
      <c r="AP855">
        <v>0</v>
      </c>
      <c r="AQ855">
        <v>0</v>
      </c>
      <c r="AR855">
        <v>1</v>
      </c>
      <c r="AS855">
        <v>0</v>
      </c>
      <c r="AT855">
        <v>0</v>
      </c>
      <c r="AU855">
        <v>0</v>
      </c>
      <c r="AV855">
        <v>0</v>
      </c>
      <c r="AW855">
        <v>0</v>
      </c>
      <c r="AX855">
        <v>0</v>
      </c>
      <c r="AY855">
        <v>0</v>
      </c>
      <c r="AZ855">
        <v>0</v>
      </c>
      <c r="BA855">
        <v>0</v>
      </c>
      <c r="BB855">
        <v>0</v>
      </c>
      <c r="BC855">
        <v>0</v>
      </c>
      <c r="BD855">
        <v>0</v>
      </c>
      <c r="BE855">
        <v>0</v>
      </c>
      <c r="BF855">
        <v>0</v>
      </c>
      <c r="BG855" s="20">
        <v>5</v>
      </c>
      <c r="BH855" s="20">
        <v>0</v>
      </c>
      <c r="BI855" s="20">
        <v>97</v>
      </c>
      <c r="BJ855" s="20">
        <v>15</v>
      </c>
      <c r="BK855" s="20">
        <v>877</v>
      </c>
      <c r="BL855" s="20">
        <v>712</v>
      </c>
      <c r="BM855" s="20">
        <v>1195</v>
      </c>
      <c r="BN855" s="20">
        <v>80</v>
      </c>
      <c r="BO855" s="20">
        <v>77</v>
      </c>
      <c r="BP855" s="20">
        <v>4148</v>
      </c>
      <c r="BQ855" s="20">
        <v>2310</v>
      </c>
      <c r="BR855" s="20">
        <v>0</v>
      </c>
      <c r="BS855" s="20">
        <v>45</v>
      </c>
      <c r="BT855" s="20">
        <v>23</v>
      </c>
      <c r="BU855" s="20">
        <v>922</v>
      </c>
      <c r="BV855" s="20">
        <v>3041</v>
      </c>
    </row>
    <row r="856" spans="1:74" x14ac:dyDescent="0.25">
      <c r="A856" s="20" t="s">
        <v>501</v>
      </c>
      <c r="B856" s="20" t="s">
        <v>502</v>
      </c>
      <c r="C856" s="20" t="s">
        <v>748</v>
      </c>
      <c r="D856" s="1">
        <v>44613</v>
      </c>
      <c r="E856">
        <v>104</v>
      </c>
      <c r="F856">
        <v>7</v>
      </c>
      <c r="G856">
        <v>5</v>
      </c>
      <c r="H856">
        <v>0</v>
      </c>
      <c r="I856">
        <v>0</v>
      </c>
      <c r="J856">
        <v>91</v>
      </c>
      <c r="K856">
        <v>1</v>
      </c>
      <c r="L856">
        <v>0</v>
      </c>
      <c r="M856">
        <v>5</v>
      </c>
      <c r="N856">
        <v>16</v>
      </c>
      <c r="O856">
        <v>15</v>
      </c>
      <c r="P856">
        <v>0</v>
      </c>
      <c r="Q856">
        <v>0</v>
      </c>
      <c r="R856">
        <v>962</v>
      </c>
      <c r="S856">
        <v>849</v>
      </c>
      <c r="T856">
        <v>22</v>
      </c>
      <c r="U856">
        <v>17</v>
      </c>
      <c r="V856">
        <v>37</v>
      </c>
      <c r="W856">
        <v>848</v>
      </c>
      <c r="X856">
        <v>613</v>
      </c>
      <c r="Y856">
        <v>15</v>
      </c>
      <c r="Z856">
        <v>14</v>
      </c>
      <c r="AA856">
        <v>87</v>
      </c>
      <c r="AB856">
        <v>1363</v>
      </c>
      <c r="AC856">
        <v>1058</v>
      </c>
      <c r="AD856">
        <v>19</v>
      </c>
      <c r="AE856">
        <v>3</v>
      </c>
      <c r="AF856">
        <v>132</v>
      </c>
      <c r="AG856">
        <v>105</v>
      </c>
      <c r="AH856">
        <v>51</v>
      </c>
      <c r="AI856">
        <v>0</v>
      </c>
      <c r="AJ856">
        <v>1</v>
      </c>
      <c r="AK856">
        <v>19</v>
      </c>
      <c r="AL856">
        <v>81</v>
      </c>
      <c r="AM856">
        <v>72</v>
      </c>
      <c r="AN856">
        <v>1</v>
      </c>
      <c r="AO856">
        <v>1</v>
      </c>
      <c r="AP856">
        <v>0</v>
      </c>
      <c r="AQ856">
        <v>0</v>
      </c>
      <c r="AR856">
        <v>1</v>
      </c>
      <c r="AS856">
        <v>0</v>
      </c>
      <c r="AT856">
        <v>0</v>
      </c>
      <c r="AU856">
        <v>0</v>
      </c>
      <c r="AV856">
        <v>0</v>
      </c>
      <c r="AW856">
        <v>0</v>
      </c>
      <c r="AX856">
        <v>0</v>
      </c>
      <c r="AY856">
        <v>0</v>
      </c>
      <c r="AZ856">
        <v>0</v>
      </c>
      <c r="BA856">
        <v>0</v>
      </c>
      <c r="BB856">
        <v>0</v>
      </c>
      <c r="BC856">
        <v>0</v>
      </c>
      <c r="BD856">
        <v>0</v>
      </c>
      <c r="BE856">
        <v>0</v>
      </c>
      <c r="BF856">
        <v>0</v>
      </c>
      <c r="BG856" s="20">
        <v>6</v>
      </c>
      <c r="BH856" s="20">
        <v>0</v>
      </c>
      <c r="BI856" s="20">
        <v>98</v>
      </c>
      <c r="BJ856" s="20">
        <v>15</v>
      </c>
      <c r="BK856" s="20">
        <v>878</v>
      </c>
      <c r="BL856" s="20">
        <v>712</v>
      </c>
      <c r="BM856" s="20">
        <v>1199</v>
      </c>
      <c r="BN856" s="20">
        <v>79</v>
      </c>
      <c r="BO856" s="20">
        <v>77</v>
      </c>
      <c r="BP856" s="20">
        <v>4154</v>
      </c>
      <c r="BQ856" s="20">
        <v>2332</v>
      </c>
      <c r="BR856" s="20">
        <v>0</v>
      </c>
      <c r="BS856" s="20">
        <v>45</v>
      </c>
      <c r="BT856" s="20">
        <v>23</v>
      </c>
      <c r="BU856" s="20">
        <v>921</v>
      </c>
      <c r="BV856" s="20">
        <v>3050</v>
      </c>
    </row>
    <row r="857" spans="1:74" x14ac:dyDescent="0.25">
      <c r="A857" s="20" t="s">
        <v>501</v>
      </c>
      <c r="B857" s="20" t="s">
        <v>717</v>
      </c>
      <c r="C857" s="20" t="s">
        <v>749</v>
      </c>
      <c r="D857" s="1">
        <v>44598</v>
      </c>
      <c r="E857">
        <v>135</v>
      </c>
      <c r="F857">
        <v>4</v>
      </c>
      <c r="G857">
        <v>4</v>
      </c>
      <c r="H857">
        <v>4</v>
      </c>
      <c r="I857">
        <v>3</v>
      </c>
      <c r="J857">
        <v>84</v>
      </c>
      <c r="K857">
        <v>14</v>
      </c>
      <c r="L857">
        <v>12</v>
      </c>
      <c r="M857">
        <v>0</v>
      </c>
      <c r="N857">
        <v>44</v>
      </c>
      <c r="O857">
        <v>40</v>
      </c>
      <c r="P857">
        <v>0</v>
      </c>
      <c r="Q857">
        <v>0</v>
      </c>
      <c r="R857">
        <v>525</v>
      </c>
      <c r="S857">
        <v>431</v>
      </c>
      <c r="T857">
        <v>46</v>
      </c>
      <c r="U857">
        <v>2</v>
      </c>
      <c r="V857">
        <v>0</v>
      </c>
      <c r="W857">
        <v>1184</v>
      </c>
      <c r="X857">
        <v>559</v>
      </c>
      <c r="Y857">
        <v>88</v>
      </c>
      <c r="Z857">
        <v>209</v>
      </c>
      <c r="AA857">
        <v>2</v>
      </c>
      <c r="AB857">
        <v>1294</v>
      </c>
      <c r="AC857">
        <v>731</v>
      </c>
      <c r="AD857">
        <v>89</v>
      </c>
      <c r="AE857">
        <v>238</v>
      </c>
      <c r="AF857">
        <v>21</v>
      </c>
      <c r="AG857">
        <v>203</v>
      </c>
      <c r="AH857">
        <v>73</v>
      </c>
      <c r="AI857">
        <v>10</v>
      </c>
      <c r="AJ857">
        <v>54</v>
      </c>
      <c r="AK857">
        <v>7</v>
      </c>
      <c r="AL857">
        <v>51</v>
      </c>
      <c r="AM857">
        <v>42</v>
      </c>
      <c r="AN857">
        <v>3</v>
      </c>
      <c r="AO857">
        <v>0</v>
      </c>
      <c r="AP857">
        <v>0</v>
      </c>
      <c r="AQ857">
        <v>0</v>
      </c>
      <c r="AR857">
        <v>0</v>
      </c>
      <c r="AS857">
        <v>0</v>
      </c>
      <c r="AT857">
        <v>0</v>
      </c>
      <c r="AU857">
        <v>0</v>
      </c>
      <c r="AV857">
        <v>0</v>
      </c>
      <c r="AW857">
        <v>0</v>
      </c>
      <c r="AX857">
        <v>0</v>
      </c>
      <c r="AY857">
        <v>0</v>
      </c>
      <c r="AZ857">
        <v>0</v>
      </c>
      <c r="BA857">
        <v>0</v>
      </c>
      <c r="BB857">
        <v>0</v>
      </c>
      <c r="BC857">
        <v>0</v>
      </c>
      <c r="BD857">
        <v>0</v>
      </c>
      <c r="BE857">
        <v>0</v>
      </c>
      <c r="BF857">
        <v>0</v>
      </c>
      <c r="BG857" s="20">
        <v>4</v>
      </c>
      <c r="BH857" s="20">
        <v>3</v>
      </c>
      <c r="BI857" s="20">
        <v>105</v>
      </c>
      <c r="BJ857" s="20">
        <v>44</v>
      </c>
      <c r="BK857" s="20">
        <v>468</v>
      </c>
      <c r="BL857" s="20">
        <v>840</v>
      </c>
      <c r="BM857" s="20">
        <v>914</v>
      </c>
      <c r="BN857" s="20">
        <v>122</v>
      </c>
      <c r="BO857" s="20">
        <v>47</v>
      </c>
      <c r="BP857" s="20">
        <v>5445</v>
      </c>
      <c r="BQ857" s="20">
        <v>1804</v>
      </c>
      <c r="BR857" s="20">
        <v>0</v>
      </c>
      <c r="BS857" s="20">
        <v>207</v>
      </c>
      <c r="BT857" s="20">
        <v>1740</v>
      </c>
      <c r="BU857" s="20">
        <v>290</v>
      </c>
      <c r="BV857" s="20">
        <v>2966</v>
      </c>
    </row>
    <row r="858" spans="1:74" x14ac:dyDescent="0.25">
      <c r="A858" s="20" t="s">
        <v>501</v>
      </c>
      <c r="B858" s="20" t="s">
        <v>717</v>
      </c>
      <c r="C858" s="20" t="s">
        <v>749</v>
      </c>
      <c r="D858" s="1">
        <v>44605</v>
      </c>
      <c r="E858">
        <v>133</v>
      </c>
      <c r="F858">
        <v>4</v>
      </c>
      <c r="G858">
        <v>4</v>
      </c>
      <c r="H858">
        <v>4</v>
      </c>
      <c r="I858">
        <v>3</v>
      </c>
      <c r="J858">
        <v>84</v>
      </c>
      <c r="K858">
        <v>14</v>
      </c>
      <c r="L858">
        <v>12</v>
      </c>
      <c r="M858">
        <v>0</v>
      </c>
      <c r="N858">
        <v>44</v>
      </c>
      <c r="O858">
        <v>40</v>
      </c>
      <c r="P858">
        <v>0</v>
      </c>
      <c r="Q858">
        <v>0</v>
      </c>
      <c r="R858">
        <v>524</v>
      </c>
      <c r="S858">
        <v>431</v>
      </c>
      <c r="T858">
        <v>46</v>
      </c>
      <c r="U858">
        <v>2</v>
      </c>
      <c r="V858">
        <v>0</v>
      </c>
      <c r="W858">
        <v>1192</v>
      </c>
      <c r="X858">
        <v>566</v>
      </c>
      <c r="Y858">
        <v>90</v>
      </c>
      <c r="Z858">
        <v>210</v>
      </c>
      <c r="AA858">
        <v>1</v>
      </c>
      <c r="AB858">
        <v>1298</v>
      </c>
      <c r="AC858">
        <v>737</v>
      </c>
      <c r="AD858">
        <v>89</v>
      </c>
      <c r="AE858">
        <v>238</v>
      </c>
      <c r="AF858">
        <v>20</v>
      </c>
      <c r="AG858">
        <v>202</v>
      </c>
      <c r="AH858">
        <v>74</v>
      </c>
      <c r="AI858">
        <v>10</v>
      </c>
      <c r="AJ858">
        <v>53</v>
      </c>
      <c r="AK858">
        <v>7</v>
      </c>
      <c r="AL858">
        <v>52</v>
      </c>
      <c r="AM858">
        <v>42</v>
      </c>
      <c r="AN858">
        <v>3</v>
      </c>
      <c r="AO858">
        <v>0</v>
      </c>
      <c r="AP858">
        <v>0</v>
      </c>
      <c r="AQ858">
        <v>0</v>
      </c>
      <c r="AR858">
        <v>0</v>
      </c>
      <c r="AS858">
        <v>0</v>
      </c>
      <c r="AT858">
        <v>0</v>
      </c>
      <c r="AU858">
        <v>0</v>
      </c>
      <c r="AV858">
        <v>0</v>
      </c>
      <c r="AW858">
        <v>0</v>
      </c>
      <c r="AX858">
        <v>0</v>
      </c>
      <c r="AY858">
        <v>0</v>
      </c>
      <c r="AZ858">
        <v>0</v>
      </c>
      <c r="BA858">
        <v>0</v>
      </c>
      <c r="BB858">
        <v>0</v>
      </c>
      <c r="BC858">
        <v>0</v>
      </c>
      <c r="BD858">
        <v>0</v>
      </c>
      <c r="BE858">
        <v>0</v>
      </c>
      <c r="BF858">
        <v>0</v>
      </c>
      <c r="BG858" s="20">
        <v>4</v>
      </c>
      <c r="BH858" s="20">
        <v>3</v>
      </c>
      <c r="BI858" s="20">
        <v>103</v>
      </c>
      <c r="BJ858" s="20">
        <v>44</v>
      </c>
      <c r="BK858" s="20">
        <v>468</v>
      </c>
      <c r="BL858" s="20">
        <v>846</v>
      </c>
      <c r="BM858" s="20">
        <v>921</v>
      </c>
      <c r="BN858" s="20">
        <v>122</v>
      </c>
      <c r="BO858" s="20">
        <v>47</v>
      </c>
      <c r="BP858" s="20">
        <v>5437</v>
      </c>
      <c r="BQ858" s="20">
        <v>1817</v>
      </c>
      <c r="BR858" s="20">
        <v>0</v>
      </c>
      <c r="BS858" s="20">
        <v>214</v>
      </c>
      <c r="BT858" s="20">
        <v>1730</v>
      </c>
      <c r="BU858" s="20">
        <v>285</v>
      </c>
      <c r="BV858" s="20">
        <v>2976</v>
      </c>
    </row>
    <row r="859" spans="1:74" x14ac:dyDescent="0.25">
      <c r="A859" s="20" t="s">
        <v>501</v>
      </c>
      <c r="B859" s="20" t="s">
        <v>717</v>
      </c>
      <c r="C859" s="20" t="s">
        <v>749</v>
      </c>
      <c r="D859" s="1">
        <v>44613</v>
      </c>
      <c r="E859">
        <v>133</v>
      </c>
      <c r="F859">
        <v>4</v>
      </c>
      <c r="G859">
        <v>4</v>
      </c>
      <c r="H859">
        <v>4</v>
      </c>
      <c r="I859">
        <v>3</v>
      </c>
      <c r="J859">
        <v>84</v>
      </c>
      <c r="K859">
        <v>14</v>
      </c>
      <c r="L859">
        <v>12</v>
      </c>
      <c r="M859">
        <v>0</v>
      </c>
      <c r="N859">
        <v>45</v>
      </c>
      <c r="O859">
        <v>41</v>
      </c>
      <c r="P859">
        <v>0</v>
      </c>
      <c r="Q859">
        <v>0</v>
      </c>
      <c r="R859">
        <v>523</v>
      </c>
      <c r="S859">
        <v>431</v>
      </c>
      <c r="T859">
        <v>44</v>
      </c>
      <c r="U859">
        <v>2</v>
      </c>
      <c r="V859">
        <v>0</v>
      </c>
      <c r="W859">
        <v>1197</v>
      </c>
      <c r="X859">
        <v>572</v>
      </c>
      <c r="Y859">
        <v>91</v>
      </c>
      <c r="Z859">
        <v>210</v>
      </c>
      <c r="AA859">
        <v>2</v>
      </c>
      <c r="AB859">
        <v>1297</v>
      </c>
      <c r="AC859">
        <v>739</v>
      </c>
      <c r="AD859">
        <v>98</v>
      </c>
      <c r="AE859">
        <v>232</v>
      </c>
      <c r="AF859">
        <v>18</v>
      </c>
      <c r="AG859">
        <v>201</v>
      </c>
      <c r="AH859">
        <v>73</v>
      </c>
      <c r="AI859">
        <v>10</v>
      </c>
      <c r="AJ859">
        <v>53</v>
      </c>
      <c r="AK859">
        <v>7</v>
      </c>
      <c r="AL859">
        <v>52</v>
      </c>
      <c r="AM859">
        <v>42</v>
      </c>
      <c r="AN859">
        <v>3</v>
      </c>
      <c r="AO859">
        <v>0</v>
      </c>
      <c r="AP859">
        <v>0</v>
      </c>
      <c r="AQ859">
        <v>0</v>
      </c>
      <c r="AR859">
        <v>0</v>
      </c>
      <c r="AS859">
        <v>0</v>
      </c>
      <c r="AT859">
        <v>0</v>
      </c>
      <c r="AU859">
        <v>0</v>
      </c>
      <c r="AV859">
        <v>0</v>
      </c>
      <c r="AW859">
        <v>0</v>
      </c>
      <c r="AX859">
        <v>0</v>
      </c>
      <c r="AY859">
        <v>0</v>
      </c>
      <c r="AZ859">
        <v>0</v>
      </c>
      <c r="BA859">
        <v>0</v>
      </c>
      <c r="BB859">
        <v>0</v>
      </c>
      <c r="BC859">
        <v>0</v>
      </c>
      <c r="BD859">
        <v>0</v>
      </c>
      <c r="BE859">
        <v>0</v>
      </c>
      <c r="BF859">
        <v>0</v>
      </c>
      <c r="BG859" s="20">
        <v>4</v>
      </c>
      <c r="BH859" s="20">
        <v>3</v>
      </c>
      <c r="BI859" s="20">
        <v>103</v>
      </c>
      <c r="BJ859" s="20">
        <v>45</v>
      </c>
      <c r="BK859" s="20">
        <v>468</v>
      </c>
      <c r="BL859" s="20">
        <v>850</v>
      </c>
      <c r="BM859" s="20">
        <v>919</v>
      </c>
      <c r="BN859" s="20">
        <v>122</v>
      </c>
      <c r="BO859" s="20">
        <v>47</v>
      </c>
      <c r="BP859" s="20">
        <v>5422</v>
      </c>
      <c r="BQ859" s="20">
        <v>1826</v>
      </c>
      <c r="BR859" s="20">
        <v>0</v>
      </c>
      <c r="BS859" s="20">
        <v>233</v>
      </c>
      <c r="BT859" s="20">
        <v>1703</v>
      </c>
      <c r="BU859" s="20">
        <v>286</v>
      </c>
      <c r="BV859" s="20">
        <v>2970</v>
      </c>
    </row>
    <row r="860" spans="1:74" x14ac:dyDescent="0.25">
      <c r="A860" s="20" t="s">
        <v>501</v>
      </c>
      <c r="B860" s="20" t="s">
        <v>717</v>
      </c>
      <c r="C860" s="20" t="s">
        <v>749</v>
      </c>
      <c r="D860" s="1">
        <v>44613</v>
      </c>
      <c r="W860">
        <v>1</v>
      </c>
      <c r="AA860">
        <v>1</v>
      </c>
      <c r="BG860" s="20"/>
      <c r="BH860" s="20"/>
      <c r="BI860" s="20"/>
      <c r="BJ860" s="20"/>
      <c r="BK860" s="20"/>
      <c r="BL860" s="20">
        <v>1</v>
      </c>
      <c r="BM860" s="20"/>
      <c r="BN860" s="20"/>
      <c r="BO860" s="20"/>
      <c r="BP860" s="20"/>
      <c r="BQ860" s="20"/>
      <c r="BR860" s="20"/>
      <c r="BS860" s="20"/>
      <c r="BT860" s="20"/>
      <c r="BU860" s="20"/>
      <c r="BV860" s="20"/>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2.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28" ma:contentTypeDescription="" ma:contentTypeScope="" ma:versionID="651cf5fb271b153bb537f3c27a6d0162">
  <xsd:schema xmlns:xsd="http://www.w3.org/2001/XMLSchema" xmlns:xs="http://www.w3.org/2001/XMLSchema" xmlns:p="http://schemas.microsoft.com/office/2006/metadata/properties" xmlns:ns1="http://schemas.microsoft.com/sharepoint/v3" xmlns:ns2="d5efd484-15aa-41a0-83f6-0646502cb6d6" xmlns:ns3="45ae7f3d-bcd0-4e4b-af93-f03a9fbb19b5" targetNamespace="http://schemas.microsoft.com/office/2006/metadata/properties" ma:root="true" ma:fieldsID="03565cdf01455abb63d15fc732eb7c0b" ns1:_="" ns2:_="" ns3:_="">
    <xsd:import namespace="http://schemas.microsoft.com/sharepoint/v3"/>
    <xsd:import namespace="d5efd484-15aa-41a0-83f6-0646502cb6d6"/>
    <xsd:import namespace="45ae7f3d-bcd0-4e4b-af93-f03a9fbb19b5"/>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 
</file>

<file path=customXml/item4.xml><?xml version="1.0" encoding="utf-8"?>
<?mso-contentType ?>
<SharedContentType xmlns="Microsoft.SharePoint.Taxonomy.ContentTypeSync" SourceId="9c18f9b8-5ae4-4f0b-a238-a922c51e2dda" ContentTypeId="0x0101005EA864BF41DF8A41860E925F5B29BCF5" PreviousValue="false"/>
</file>

<file path=customXml/item5.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customXml/itemProps2.xml><?xml version="1.0" encoding="utf-8"?>
<ds:datastoreItem xmlns:ds="http://schemas.openxmlformats.org/officeDocument/2006/customXml" ds:itemID="{D77DFAE3-5367-44EC-8F0A-5E62208E84E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99B53CD-33A1-45AB-A7BE-7625DF0165B4}">
  <ds:schemaRefs>
    <ds:schemaRef ds:uri="http://schemas.microsoft.com/DataMashup"/>
  </ds:schemaRefs>
</ds:datastoreItem>
</file>

<file path=customXml/itemProps4.xml><?xml version="1.0" encoding="utf-8"?>
<ds:datastoreItem xmlns:ds="http://schemas.openxmlformats.org/officeDocument/2006/customXml" ds:itemID="{DE7C8BF9-9591-420A-8ABD-D59E856ECDB6}">
  <ds:schemaRefs>
    <ds:schemaRef ds:uri="Microsoft.SharePoint.Taxonomy.ContentTypeSync"/>
  </ds:schemaRefs>
</ds:datastoreItem>
</file>

<file path=customXml/itemProps5.xml><?xml version="1.0" encoding="utf-8"?>
<ds:datastoreItem xmlns:ds="http://schemas.openxmlformats.org/officeDocument/2006/customXml" ds:itemID="{9C313193-ACD6-4561-B375-FB28229E9B2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Fahmida Akthar</cp:lastModifiedBy>
  <cp:revision/>
  <dcterms:created xsi:type="dcterms:W3CDTF">2015-06-05T18:17:20Z</dcterms:created>
  <dcterms:modified xsi:type="dcterms:W3CDTF">2022-02-22T15:26:19Z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